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Beja\08-Août 2017\"/>
    </mc:Choice>
  </mc:AlternateContent>
  <workbookProtection workbookAlgorithmName="SHA-512" workbookHashValue="11HC34AN4nqppAGVwNV1OhubDM8a6inuSIGgCmGHw5q2iBD24n0YRomZrjMyjKz/E5IeZCQdNKtGlwHtn3VoDA==" workbookSaltValue="U9A5Ve/QbyjXKstUwKu+JA==" workbookSpinCount="100000" lockStructure="1"/>
  <bookViews>
    <workbookView xWindow="0" yWindow="0" windowWidth="20490" windowHeight="6930" tabRatio="908" activeTab="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74" i="29"/>
  <c r="B173" i="29"/>
  <c r="B172" i="29"/>
  <c r="B165" i="29"/>
  <c r="B164" i="29"/>
  <c r="B163" i="29"/>
  <c r="B156" i="29"/>
  <c r="B155" i="29"/>
  <c r="B154" i="29"/>
  <c r="B147" i="29"/>
  <c r="B146" i="29"/>
  <c r="B145" i="29"/>
  <c r="B138" i="29"/>
  <c r="B137" i="29"/>
  <c r="B136" i="29"/>
  <c r="B48" i="29"/>
  <c r="B47" i="29"/>
  <c r="B46" i="29"/>
  <c r="B39" i="29"/>
  <c r="B38" i="29"/>
  <c r="B37" i="29"/>
  <c r="B29" i="29"/>
  <c r="B28" i="29"/>
  <c r="B27" i="29"/>
  <c r="B25" i="29"/>
  <c r="A8" i="16" l="1"/>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C111" i="27"/>
  <c r="C99" i="27"/>
  <c r="C98" i="27"/>
  <c r="C93" i="27"/>
  <c r="C92" i="27"/>
  <c r="C81" i="27"/>
  <c r="C79" i="27"/>
  <c r="C76" i="27"/>
  <c r="C75" i="27"/>
  <c r="C74" i="27"/>
  <c r="C60" i="27"/>
  <c r="C59" i="27"/>
  <c r="D62" i="27" s="1"/>
  <c r="D63" i="27" s="1"/>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C131" i="25"/>
  <c r="C129" i="25"/>
  <c r="C127" i="25"/>
  <c r="C126" i="25"/>
  <c r="C115" i="25"/>
  <c r="C114" i="25"/>
  <c r="C111" i="25"/>
  <c r="C99" i="25"/>
  <c r="C98" i="25"/>
  <c r="C93" i="25"/>
  <c r="C92" i="25"/>
  <c r="C81" i="25"/>
  <c r="C79" i="25"/>
  <c r="C76" i="25"/>
  <c r="C75" i="25"/>
  <c r="C74" i="25"/>
  <c r="C60" i="25"/>
  <c r="C59" i="25"/>
  <c r="D62" i="25" s="1"/>
  <c r="D63" i="25" s="1"/>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D117" i="23" s="1"/>
  <c r="D118" i="23" s="1"/>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D62" i="19" s="1"/>
  <c r="D63" i="19" s="1"/>
  <c r="C55" i="19"/>
  <c r="C50" i="19"/>
  <c r="D51" i="19" s="1"/>
  <c r="D52" i="19" s="1"/>
  <c r="C36" i="19"/>
  <c r="D41" i="19" s="1"/>
  <c r="D42" i="19" s="1"/>
  <c r="C26" i="19"/>
  <c r="D32" i="19" s="1"/>
  <c r="D33" i="19" s="1"/>
  <c r="D22" i="19"/>
  <c r="D23" i="19" s="1"/>
  <c r="D503" i="26"/>
  <c r="C498" i="26"/>
  <c r="D500" i="26" s="1"/>
  <c r="C477" i="26"/>
  <c r="C476" i="26"/>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D54" i="26" s="1"/>
  <c r="D55" i="26" s="1"/>
  <c r="A44" i="26"/>
  <c r="C33" i="26"/>
  <c r="C28" i="26"/>
  <c r="D37" i="26" s="1"/>
  <c r="D23" i="26"/>
  <c r="D24" i="26" s="1"/>
  <c r="A17" i="26"/>
  <c r="A8" i="26"/>
  <c r="D503" i="24"/>
  <c r="D500" i="24"/>
  <c r="D501" i="24" s="1"/>
  <c r="C498" i="24"/>
  <c r="C477" i="24"/>
  <c r="C476" i="24"/>
  <c r="D491" i="24" s="1"/>
  <c r="D492" i="24" s="1"/>
  <c r="C467" i="24"/>
  <c r="D470" i="24" s="1"/>
  <c r="D471" i="24" s="1"/>
  <c r="D461" i="24"/>
  <c r="D462" i="24" s="1"/>
  <c r="D448" i="24"/>
  <c r="D449" i="24" s="1"/>
  <c r="C439" i="24"/>
  <c r="D442" i="24" s="1"/>
  <c r="A436" i="24"/>
  <c r="C426" i="24"/>
  <c r="C423" i="24"/>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C467" i="22"/>
  <c r="D470" i="22" s="1"/>
  <c r="D471" i="22" s="1"/>
  <c r="D461" i="22"/>
  <c r="D462" i="22" s="1"/>
  <c r="D448" i="22"/>
  <c r="C439" i="22"/>
  <c r="D442" i="22" s="1"/>
  <c r="D443" i="22" s="1"/>
  <c r="A436" i="22"/>
  <c r="C426" i="22"/>
  <c r="C423" i="22"/>
  <c r="C419" i="22"/>
  <c r="C413" i="22"/>
  <c r="D415" i="22" s="1"/>
  <c r="D416" i="22" s="1"/>
  <c r="A406" i="22"/>
  <c r="C396" i="22"/>
  <c r="C395" i="22"/>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D318" i="18" s="1"/>
  <c r="C311" i="18"/>
  <c r="C309" i="18"/>
  <c r="C300" i="18"/>
  <c r="D302" i="18" s="1"/>
  <c r="D303" i="18" s="1"/>
  <c r="A292" i="18"/>
  <c r="C279" i="18"/>
  <c r="C277" i="18"/>
  <c r="C271" i="18"/>
  <c r="D285" i="18" s="1"/>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01" i="21" l="1"/>
  <c r="D102" i="21" s="1"/>
  <c r="D110" i="20"/>
  <c r="D111" i="20" s="1"/>
  <c r="D101" i="27"/>
  <c r="D102" i="27" s="1"/>
  <c r="D186" i="20"/>
  <c r="D187" i="20" s="1"/>
  <c r="D229" i="20"/>
  <c r="D230" i="20" s="1"/>
  <c r="D134" i="22"/>
  <c r="D135" i="22" s="1"/>
  <c r="D429" i="24"/>
  <c r="D242" i="26"/>
  <c r="D62" i="21"/>
  <c r="D63" i="21" s="1"/>
  <c r="D101" i="23"/>
  <c r="D102" i="23" s="1"/>
  <c r="D186" i="22"/>
  <c r="D187" i="22" s="1"/>
  <c r="D206" i="24"/>
  <c r="D207" i="24" s="1"/>
  <c r="D318" i="24"/>
  <c r="D336" i="24"/>
  <c r="D337" i="24" s="1"/>
  <c r="D81" i="26"/>
  <c r="D285" i="20"/>
  <c r="D286" i="20" s="1"/>
  <c r="D379" i="22"/>
  <c r="D380" i="22" s="1"/>
  <c r="D399" i="22"/>
  <c r="D81" i="24"/>
  <c r="D379" i="24"/>
  <c r="D380" i="24" s="1"/>
  <c r="D399" i="24"/>
  <c r="D134" i="26"/>
  <c r="D135" i="26" s="1"/>
  <c r="D146" i="26"/>
  <c r="D160" i="23"/>
  <c r="D161" i="23" s="1"/>
  <c r="D101" i="25"/>
  <c r="D102" i="25" s="1"/>
  <c r="D117" i="25"/>
  <c r="D118" i="25" s="1"/>
  <c r="D110" i="18"/>
  <c r="D111" i="18" s="1"/>
  <c r="D37" i="18"/>
  <c r="D429" i="18"/>
  <c r="D186" i="18"/>
  <c r="D187" i="18" s="1"/>
  <c r="D101" i="19"/>
  <c r="D102" i="19" s="1"/>
  <c r="D229" i="18"/>
  <c r="D230" i="18" s="1"/>
  <c r="D336" i="18"/>
  <c r="D337" i="18" s="1"/>
  <c r="D54" i="18"/>
  <c r="D55" i="18" s="1"/>
  <c r="D81" i="18"/>
  <c r="D82" i="18" s="1"/>
  <c r="D134" i="18"/>
  <c r="D135" i="18" s="1"/>
  <c r="D146" i="18"/>
  <c r="D147" i="18" s="1"/>
  <c r="D206" i="18"/>
  <c r="D207" i="18" s="1"/>
  <c r="D242" i="18"/>
  <c r="D243" i="18" s="1"/>
  <c r="D263" i="18"/>
  <c r="D264" i="18" s="1"/>
  <c r="D379" i="18"/>
  <c r="D380" i="18" s="1"/>
  <c r="D388" i="18"/>
  <c r="D389" i="18" s="1"/>
  <c r="D399" i="18"/>
  <c r="D400" i="18" s="1"/>
  <c r="D318" i="20"/>
  <c r="D336" i="20"/>
  <c r="D337" i="20" s="1"/>
  <c r="D491" i="20"/>
  <c r="D492" i="20" s="1"/>
  <c r="B171" i="29" s="1"/>
  <c r="D451" i="24"/>
  <c r="D452" i="24" s="1"/>
  <c r="D443" i="24"/>
  <c r="D263" i="26"/>
  <c r="D264" i="26" s="1"/>
  <c r="D491" i="26"/>
  <c r="D492" i="26" s="1"/>
  <c r="D451" i="18"/>
  <c r="D452" i="18" s="1"/>
  <c r="B143" i="29" s="1"/>
  <c r="D429" i="20"/>
  <c r="D349" i="24"/>
  <c r="D350" i="24" s="1"/>
  <c r="D54" i="20"/>
  <c r="D55" i="20" s="1"/>
  <c r="D81" i="20"/>
  <c r="D134" i="20"/>
  <c r="D135" i="20" s="1"/>
  <c r="D146" i="20"/>
  <c r="D206" i="20"/>
  <c r="D207" i="20" s="1"/>
  <c r="D242" i="20"/>
  <c r="D243" i="20" s="1"/>
  <c r="D263" i="20"/>
  <c r="D264" i="20" s="1"/>
  <c r="D379" i="20"/>
  <c r="D380" i="20" s="1"/>
  <c r="D388" i="20"/>
  <c r="D389" i="20" s="1"/>
  <c r="D399" i="20"/>
  <c r="D400" i="20" s="1"/>
  <c r="D81" i="22"/>
  <c r="D110" i="22"/>
  <c r="D111" i="22" s="1"/>
  <c r="D229" i="22"/>
  <c r="D230" i="22" s="1"/>
  <c r="D242" i="22"/>
  <c r="D263" i="22"/>
  <c r="D264" i="22" s="1"/>
  <c r="D285" i="22"/>
  <c r="D318" i="22"/>
  <c r="D336" i="22"/>
  <c r="D337" i="22" s="1"/>
  <c r="D429" i="22"/>
  <c r="D451" i="22"/>
  <c r="D452" i="22" s="1"/>
  <c r="D186" i="24"/>
  <c r="D187" i="24" s="1"/>
  <c r="D229" i="24"/>
  <c r="D230" i="24" s="1"/>
  <c r="D242" i="24"/>
  <c r="D263" i="24"/>
  <c r="D264" i="24" s="1"/>
  <c r="D285" i="24"/>
  <c r="D186" i="26"/>
  <c r="D187" i="26" s="1"/>
  <c r="D229" i="26"/>
  <c r="D230" i="26" s="1"/>
  <c r="D285" i="26"/>
  <c r="D318" i="26"/>
  <c r="D336" i="26"/>
  <c r="D337" i="26" s="1"/>
  <c r="D83" i="19"/>
  <c r="D84" i="19" s="1"/>
  <c r="D117" i="19"/>
  <c r="D118" i="19" s="1"/>
  <c r="D132" i="19"/>
  <c r="D133" i="19" s="1"/>
  <c r="D148" i="19"/>
  <c r="D149" i="19" s="1"/>
  <c r="D160" i="19"/>
  <c r="D161" i="19" s="1"/>
  <c r="D83" i="21"/>
  <c r="D84" i="21" s="1"/>
  <c r="D117" i="21"/>
  <c r="D118" i="21" s="1"/>
  <c r="D132" i="21"/>
  <c r="D133" i="21" s="1"/>
  <c r="D148" i="21"/>
  <c r="D149" i="21" s="1"/>
  <c r="D160" i="21"/>
  <c r="D161" i="21" s="1"/>
  <c r="D62" i="23"/>
  <c r="D63" i="23" s="1"/>
  <c r="D83" i="23"/>
  <c r="D84" i="23" s="1"/>
  <c r="D132" i="23"/>
  <c r="D133" i="23" s="1"/>
  <c r="D148" i="23"/>
  <c r="D149" i="23" s="1"/>
  <c r="D83" i="25"/>
  <c r="D84" i="25" s="1"/>
  <c r="D132" i="25"/>
  <c r="D133" i="25" s="1"/>
  <c r="D148" i="25"/>
  <c r="D149" i="25" s="1"/>
  <c r="D83" i="27"/>
  <c r="D84" i="27" s="1"/>
  <c r="D117" i="27"/>
  <c r="D118" i="27" s="1"/>
  <c r="D132" i="27"/>
  <c r="D133" i="27" s="1"/>
  <c r="D148" i="27"/>
  <c r="D149" i="27" s="1"/>
  <c r="D451" i="26"/>
  <c r="D452" i="26" s="1"/>
  <c r="D429" i="26"/>
  <c r="D432" i="26" s="1"/>
  <c r="D433" i="26" s="1"/>
  <c r="D399" i="26"/>
  <c r="D400" i="26" s="1"/>
  <c r="D388" i="26"/>
  <c r="D389" i="26" s="1"/>
  <c r="D379" i="26"/>
  <c r="D380" i="26" s="1"/>
  <c r="D40" i="18"/>
  <c r="D41" i="18" s="1"/>
  <c r="D40" i="24"/>
  <c r="D41" i="24" s="1"/>
  <c r="D40" i="26"/>
  <c r="D41" i="26" s="1"/>
  <c r="D194" i="27"/>
  <c r="D197" i="25"/>
  <c r="D198" i="25" s="1"/>
  <c r="B11" i="25" s="1"/>
  <c r="D194" i="25"/>
  <c r="D194" i="23"/>
  <c r="D194" i="21"/>
  <c r="D194" i="19"/>
  <c r="D245" i="26"/>
  <c r="D246" i="26" s="1"/>
  <c r="D243" i="26"/>
  <c r="D286" i="26"/>
  <c r="D288" i="26"/>
  <c r="D289" i="26" s="1"/>
  <c r="D321" i="26"/>
  <c r="D322" i="26" s="1"/>
  <c r="D319" i="26"/>
  <c r="D501" i="26"/>
  <c r="D96" i="26"/>
  <c r="D97" i="26" s="1"/>
  <c r="D82" i="26"/>
  <c r="D147" i="26"/>
  <c r="D149" i="26"/>
  <c r="D150" i="26" s="1"/>
  <c r="D164" i="26"/>
  <c r="D189" i="26"/>
  <c r="D190"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B135" i="29" s="1"/>
  <c r="D430" i="20"/>
  <c r="D501" i="20"/>
  <c r="B180" i="29" s="1"/>
  <c r="D189" i="20"/>
  <c r="D190" i="20" s="1"/>
  <c r="D164" i="20"/>
  <c r="D96" i="20"/>
  <c r="D97" i="20" s="1"/>
  <c r="D82" i="20"/>
  <c r="D451" i="20"/>
  <c r="D452" i="20" s="1"/>
  <c r="B144" i="29" s="1"/>
  <c r="D347" i="20"/>
  <c r="D40" i="20"/>
  <c r="D41" i="20" s="1"/>
  <c r="D449" i="20"/>
  <c r="D286" i="18"/>
  <c r="D321" i="18"/>
  <c r="D322" i="18" s="1"/>
  <c r="D319" i="18"/>
  <c r="D432" i="18"/>
  <c r="D433" i="18" s="1"/>
  <c r="B134" i="29" s="1"/>
  <c r="D430" i="18"/>
  <c r="D501" i="18"/>
  <c r="B179" i="29" s="1"/>
  <c r="D164" i="18"/>
  <c r="D38" i="18"/>
  <c r="D347" i="18"/>
  <c r="D449" i="18"/>
  <c r="D197" i="21" l="1"/>
  <c r="D198" i="21" s="1"/>
  <c r="B11" i="21" s="1"/>
  <c r="D402" i="20"/>
  <c r="D403" i="20" s="1"/>
  <c r="B126" i="29" s="1"/>
  <c r="D349" i="20"/>
  <c r="D350" i="20" s="1"/>
  <c r="B117" i="29" s="1"/>
  <c r="D288" i="20"/>
  <c r="D289" i="20" s="1"/>
  <c r="B99" i="29" s="1"/>
  <c r="D245" i="20"/>
  <c r="D246" i="20" s="1"/>
  <c r="B90" i="29" s="1"/>
  <c r="D149" i="20"/>
  <c r="D150" i="20" s="1"/>
  <c r="D147" i="20"/>
  <c r="D197" i="23"/>
  <c r="D198" i="23" s="1"/>
  <c r="B11" i="23" s="1"/>
  <c r="D197" i="27"/>
  <c r="D198" i="27" s="1"/>
  <c r="B11" i="27" s="1"/>
  <c r="D189" i="18"/>
  <c r="D190" i="18" s="1"/>
  <c r="B80" i="29" s="1"/>
  <c r="D402" i="18"/>
  <c r="D403" i="18" s="1"/>
  <c r="B125" i="29" s="1"/>
  <c r="D349" i="18"/>
  <c r="D350" i="18" s="1"/>
  <c r="B116" i="29" s="1"/>
  <c r="D96" i="18"/>
  <c r="D97" i="18" s="1"/>
  <c r="D149" i="18"/>
  <c r="D150" i="18" s="1"/>
  <c r="B71" i="29" s="1"/>
  <c r="D288" i="18"/>
  <c r="D289" i="18" s="1"/>
  <c r="B98" i="29" s="1"/>
  <c r="D245" i="18"/>
  <c r="D246" i="18" s="1"/>
  <c r="B89" i="29" s="1"/>
  <c r="D197" i="19"/>
  <c r="D198" i="19" s="1"/>
  <c r="B11" i="19" s="1"/>
  <c r="D349" i="26"/>
  <c r="D350" i="26" s="1"/>
  <c r="D430" i="26"/>
  <c r="D402" i="26"/>
  <c r="D403" i="26" s="1"/>
  <c r="B129" i="29" s="1"/>
  <c r="D504" i="24"/>
  <c r="D505" i="24" s="1"/>
  <c r="B12" i="24" s="1"/>
  <c r="D504" i="22"/>
  <c r="D505" i="22" s="1"/>
  <c r="B12" i="22" s="1"/>
  <c r="B53" i="29"/>
  <c r="B93" i="29"/>
  <c r="B75" i="29"/>
  <c r="B128" i="29"/>
  <c r="B101" i="29"/>
  <c r="B100" i="29"/>
  <c r="B55" i="29"/>
  <c r="B107" i="29"/>
  <c r="B192" i="29"/>
  <c r="B191" i="29"/>
  <c r="B127" i="29"/>
  <c r="B120" i="29"/>
  <c r="B119" i="29"/>
  <c r="B118" i="29"/>
  <c r="B111" i="29"/>
  <c r="B110" i="29"/>
  <c r="B109" i="29"/>
  <c r="B108" i="29"/>
  <c r="B102" i="29"/>
  <c r="B92" i="29"/>
  <c r="B91" i="29"/>
  <c r="B84" i="29"/>
  <c r="B83" i="29"/>
  <c r="B82" i="29"/>
  <c r="B81" i="29"/>
  <c r="B73" i="29"/>
  <c r="B72" i="29"/>
  <c r="B74" i="29"/>
  <c r="B66" i="29"/>
  <c r="B65" i="29"/>
  <c r="B64" i="29"/>
  <c r="B63" i="29"/>
  <c r="B57" i="29"/>
  <c r="B56" i="29"/>
  <c r="B54" i="29"/>
  <c r="D504" i="20" l="1"/>
  <c r="D505" i="20" s="1"/>
  <c r="B12" i="20" s="1"/>
  <c r="D504" i="18"/>
  <c r="D505" i="18" s="1"/>
  <c r="B188" i="29"/>
  <c r="D504" i="26"/>
  <c r="D505" i="26" s="1"/>
  <c r="B12"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6" i="29" l="1"/>
  <c r="B36" i="29"/>
  <c r="B12" i="18"/>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24" i="29" s="1"/>
  <c r="B12" i="16" l="1"/>
  <c r="B3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<sst xmlns="http://schemas.openxmlformats.org/spreadsheetml/2006/main" count="4481" uniqueCount="617">
  <si>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</si>
  <si>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</si>
  <si>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</si>
  <si>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</si>
  <si>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</si>
  <si>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</si>
  <si>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</si>
  <si>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</si>
  <si>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</si>
  <si>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</si>
  <si>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</si>
  <si>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</si>
  <si>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</si>
  <si>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</si>
  <si>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</si>
  <si>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</si>
  <si>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</si>
  <si>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</si>
  <si>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</si>
  <si>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</si>
  <si>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</si>
  <si>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</si>
  <si>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</si>
  <si>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</si>
  <si>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</si>
  <si>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</si>
  <si>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</si>
  <si>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</si>
  <si>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</si>
  <si>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</si>
  <si>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</si>
  <si>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</si>
  <si>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</si>
  <si>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</si>
  <si>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</si>
  <si>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</si>
  <si>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</si>
  <si>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</si>
  <si>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</si>
  <si>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</si>
  <si>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</si>
  <si>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</si>
  <si>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</si>
  <si>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</si>
  <si>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</si>
  <si>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</si>
  <si>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</si>
  <si>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</si>
  <si>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</si>
  <si>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</si>
  <si>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</si>
  <si>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</si>
  <si>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</si>
  <si>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</si>
  <si>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</si>
  <si>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</si>
  <si>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</si>
  <si>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</si>
  <si>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</si>
  <si>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</si>
  <si>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</si>
  <si>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</si>
  <si>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</si>
  <si>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</si>
  <si>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</si>
  <si>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</si>
  <si>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</si>
  <si>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</si>
  <si>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</si>
  <si>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</si>
  <si>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</si>
  <si>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</si>
  <si>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</si>
  <si>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</si>
  <si>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</si>
  <si>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</si>
  <si>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</si>
  <si>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</si>
  <si>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</si>
  <si>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</si>
  <si>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</si>
  <si>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</si>
  <si>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</si>
  <si>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</si>
  <si>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</si>
  <si>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</si>
  <si>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</si>
  <si>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</si>
  <si>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</si>
  <si>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</si>
  <si>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</si>
  <si>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</si>
  <si>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</si>
  <si>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</si>
  <si>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</si>
  <si>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</si>
  <si>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</si>
  <si>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</si>
  <si>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</si>
  <si>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</si>
  <si>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</si>
  <si>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</si>
  <si>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</si>
  <si>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</si>
  <si>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</si>
  <si>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</si>
  <si>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</si>
  <si>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</si>
  <si>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</si>
  <si>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</si>
  <si>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</si>
  <si>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</si>
  <si>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</si>
  <si>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</si>
  <si>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</si>
  <si>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</si>
  <si>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</si>
  <si>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</si>
  <si>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</si>
  <si>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</si>
  <si>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</si>
  <si>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</si>
  <si>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</si>
  <si>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</si>
  <si>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</si>
  <si>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</si>
  <si>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</si>
  <si>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</si>
  <si>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</si>
  <si>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</si>
  <si>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</si>
  <si>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</si>
  <si>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</si>
  <si>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</si>
  <si>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</si>
  <si>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</si>
  <si>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</si>
  <si>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</si>
  <si>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</si>
  <si>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</si>
  <si>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</si>
  <si>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</si>
  <si>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</si>
  <si>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</si>
  <si>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</si>
  <si>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</si>
  <si>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</si>
  <si>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</si>
  <si>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</si>
  <si>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</si>
  <si>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</si>
  <si>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</si>
  <si>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</si>
  <si>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</si>
  <si>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</si>
  <si>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</si>
  <si>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</si>
  <si>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</si>
  <si>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</si>
  <si>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</si>
  <si>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</si>
  <si>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</si>
  <si>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</si>
  <si>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</si>
  <si>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</si>
  <si>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</si>
  <si>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</si>
  <si>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</si>
  <si>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</si>
  <si>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</si>
  <si>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</si>
  <si>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</si>
  <si>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</si>
  <si>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</si>
  <si>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</si>
  <si>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</si>
  <si>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</si>
  <si>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</si>
  <si>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</si>
  <si>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</si>
  <si>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</si>
  <si>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</si>
  <si>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</si>
  <si>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</si>
  <si>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</si>
  <si>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</si>
  <si>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</si>
  <si>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</si>
  <si>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</si>
  <si>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</si>
  <si>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</si>
  <si>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</si>
  <si>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</si>
  <si>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</si>
  <si>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</si>
  <si>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</si>
  <si>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</si>
  <si>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</si>
  <si>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</si>
  <si>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</si>
  <si>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</si>
  <si>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</si>
  <si>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</si>
  <si>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</si>
  <si>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</si>
  <si>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</si>
  <si>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</si>
  <si>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</si>
  <si>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</si>
  <si>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</si>
  <si>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</si>
  <si>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</si>
  <si>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</si>
  <si>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</si>
  <si>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</si>
  <si>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</si>
  <si>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</si>
  <si>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</si>
  <si>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</si>
  <si>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</si>
  <si>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</si>
  <si>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</si>
  <si>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</si>
  <si>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</si>
  <si>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</si>
  <si>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</si>
  <si>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</si>
  <si>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</si>
  <si>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</si>
  <si>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</si>
  <si>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</si>
  <si>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</si>
  <si>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</si>
  <si>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</si>
  <si>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</si>
  <si>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</si>
  <si>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</si>
  <si>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</si>
  <si>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</si>
  <si>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</si>
  <si>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</si>
  <si>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</si>
  <si>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</si>
  <si>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</si>
  <si>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</si>
  <si>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</si>
  <si>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</si>
  <si>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</si>
  <si>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</si>
  <si>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</si>
  <si>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</si>
  <si>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</si>
  <si>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</si>
  <si>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</si>
  <si>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</si>
  <si>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</si>
  <si>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</si>
  <si>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</si>
  <si>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</si>
  <si>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</si>
  <si>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</si>
  <si>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</si>
  <si>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</si>
  <si>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</si>
  <si>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</si>
  <si>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</si>
  <si>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</si>
  <si>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</si>
  <si>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</si>
  <si>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</si>
  <si>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</si>
  <si>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</si>
  <si>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</si>
  <si>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</si>
  <si>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</si>
  <si>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</si>
  <si>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</si>
  <si>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</si>
  <si>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</si>
  <si>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</si>
  <si>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</si>
  <si>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</si>
  <si>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</si>
  <si>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</si>
  <si>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</si>
  <si>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</si>
  <si>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</si>
  <si>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</si>
  <si>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</si>
  <si>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</si>
  <si>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</si>
  <si>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</si>
  <si>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</si>
  <si>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</si>
  <si>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</si>
  <si>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</si>
  <si>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</si>
  <si>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</si>
  <si>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</si>
  <si>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</si>
  <si>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</si>
  <si>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</si>
  <si>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</si>
  <si>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</si>
  <si>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</si>
  <si>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</si>
  <si>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</si>
  <si>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</si>
  <si>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</si>
  <si>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</si>
  <si>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</si>
  <si>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</si>
  <si>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</si>
  <si>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</si>
  <si>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</si>
  <si>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</si>
  <si>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</si>
  <si>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</si>
  <si>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</si>
  <si>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</si>
  <si>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</si>
  <si>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</si>
  <si>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</si>
  <si>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</si>
  <si>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</si>
  <si>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</si>
  <si>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</si>
  <si>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</si>
  <si>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</si>
  <si>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</si>
  <si>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</si>
  <si>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</si>
  <si>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</si>
  <si>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</si>
  <si>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</si>
  <si>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</si>
  <si>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</si>
  <si>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</si>
  <si>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</si>
  <si>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</si>
  <si>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</si>
  <si>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</si>
  <si>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</si>
  <si>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</si>
  <si>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</si>
  <si>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</si>
  <si>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</si>
  <si>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</si>
  <si>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</si>
  <si>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</si>
  <si>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</si>
  <si>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</si>
  <si>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</si>
  <si>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</si>
  <si>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</si>
  <si>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</si>
  <si>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</si>
  <si>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</si>
  <si>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</si>
  <si>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</si>
  <si>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</si>
  <si>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</si>
  <si>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</si>
  <si>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</si>
  <si>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</si>
  <si>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</si>
  <si>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</si>
  <si>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</si>
  <si>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</si>
  <si>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</si>
  <si>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</si>
  <si>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</si>
  <si>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</si>
  <si>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</si>
  <si>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</si>
  <si>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</si>
  <si>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</si>
  <si>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</si>
  <si>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</si>
  <si>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</si>
  <si>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</si>
  <si>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</si>
  <si>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</si>
  <si>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</si>
  <si>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</si>
  <si>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</si>
  <si>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</si>
  <si>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</si>
  <si>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</si>
  <si>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</si>
  <si>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</si>
  <si>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</si>
  <si>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</si>
  <si>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</si>
  <si>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</si>
  <si>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</si>
  <si>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</si>
  <si>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</si>
  <si>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</si>
  <si>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</si>
  <si>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</si>
  <si>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</si>
  <si>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</si>
  <si>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</si>
  <si>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</si>
  <si>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</si>
  <si>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</si>
  <si>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</si>
  <si>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</si>
  <si>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</si>
  <si>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</si>
  <si>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Meriam CHOUCHENE et Mr Bilel HAMDI</t>
  </si>
  <si>
    <t>Directeur magasin &amp; chefs rayons</t>
  </si>
  <si>
    <t>Les températures à cœur des produits n'étaient pas prises.</t>
  </si>
  <si>
    <t>Les emballages étaient stockés avec leurs cartons.</t>
  </si>
  <si>
    <t>Les horaires d'évacuation des déchets n'étaient pas affichés.</t>
  </si>
  <si>
    <t>Le jour d'audit, l'opérateur portait des chaussures de ville.</t>
  </si>
  <si>
    <t>Les boyaux synthétiques entamés n'étaient pas menés ni avec la date de fabrication ni la durée de vie.</t>
  </si>
  <si>
    <t>La propreté de du billot était insatisfaisante. Un rabotage est nécessaire pour réussir les opérations de N&amp;D.</t>
  </si>
  <si>
    <t>Le nettoyage a eu lieu en présence d'un chariot de viande contenant de poulet sur l'étagère proche du sol, sans protection. La viande pourrait être contaminée par les produits de N&amp;D.</t>
  </si>
  <si>
    <t>Le pesage de la viande n'était pas précis. Ceci pourrait engendrer un dosage erroné du conservateur.</t>
  </si>
  <si>
    <t>La date de réception n'était pas tracée pour la viande sous vide de la fabrication.</t>
  </si>
  <si>
    <t>Le glaçage était insuffisant le matin.</t>
  </si>
  <si>
    <t>La certificat de salubrité du poulpe congelé de la société "mahjoub" de N° lot SD311 et de DLC 25/02/18 n'était pas présente le jour de l'audit.</t>
  </si>
  <si>
    <t>Les tomates cerise étaient exposées à température ambiante. Le fournisseur indique que la température de  conservation est de moins +10°C.</t>
  </si>
  <si>
    <t>L'opérateur avait la barbe longue.</t>
  </si>
  <si>
    <t xml:space="preserve">
                                                                                               90%</t>
  </si>
  <si>
    <t xml:space="preserve">
                                                                                            100%</t>
  </si>
  <si>
    <t>La protection du quai est partielle.</t>
  </si>
  <si>
    <t>T=7,7°C</t>
  </si>
  <si>
    <t>Renforcer la ventilation au secteur chaud.</t>
  </si>
  <si>
    <t xml:space="preserve">T(affichée) fromages= 3,9 et 4,1
</t>
  </si>
  <si>
    <t>L'afficheur de la volaillerie et charcuterie était non fonctionnel.</t>
  </si>
  <si>
    <t>T(affichée)= -20°C</t>
  </si>
  <si>
    <t>Mettre en marche le réfrigérateur.</t>
  </si>
  <si>
    <t>Le local poubelle n'était pas climatisé.</t>
  </si>
  <si>
    <t>Stagnation d'eau au niveau du siphon de la poissonnerie. La pente insuffisante favorise ce phénomène.</t>
  </si>
  <si>
    <t>Taux de réalisation du plan d'action précédent</t>
  </si>
  <si>
    <t>Mettre en marche le système du
nettoyage sous pression de la réception.</t>
  </si>
  <si>
    <t>Absence de séparation de planche par catégorie de produits.</t>
  </si>
  <si>
    <t>Durée d'exposition des produits</t>
  </si>
  <si>
    <t xml:space="preserve">Glaçage étiquetage des produits </t>
  </si>
  <si>
    <t>BEJA 3</t>
  </si>
  <si>
    <t xml:space="preserve">Absence de climatiseur pour le local poubelle.
Quai de réception n'était pas protégé.
</t>
  </si>
  <si>
    <t>Le sol du hall en face de la boucherie était crevassé.</t>
  </si>
  <si>
    <t>Prévoir les marques sanitaires des produits d'origine animale.</t>
  </si>
  <si>
    <t>Nous rappelons que la décontamination des fruits et des œufs doit avoir lieu en fin de journée pour le lendemain.
Ces produits seront protégés et maintenus au froid le soir.</t>
  </si>
  <si>
    <t>Il s'agit d'un terminal de cuisson</t>
  </si>
  <si>
    <t>Les échantillons vérifiés étaient conformes.</t>
  </si>
  <si>
    <t>Les paquets de pain de mie de durée de vie 29/03/17 étaient exposés en arrière par rapport aux autres de 02/04/17 (en avant). Améliorer la rotation de stock pour ces produits.</t>
  </si>
  <si>
    <t>Pour le Makroudh au sésame, ce dernier n'était pas inscrit dans la liste des ingrédients(voir photo). Avertir les services concernés.</t>
  </si>
  <si>
    <t>Nous rappelons que la décontamination des légumes et des œufs doit avoir lieu en fin de journée pour le lendemain.
Ces produits seront protégés et maintenus au froid le soir.</t>
  </si>
  <si>
    <t xml:space="preserve">
La température de la chambre froide volaille est 3,3°C.</t>
  </si>
  <si>
    <t>La séparation des produits de la mer surgelés n'est pas optimale par rapport aux produits traiteur et PLS. Améliorer le rangement en assurant une séparation spaciale entre les produits de différentes natures.</t>
  </si>
  <si>
    <t>Le revêtement du sol de la chambre froide est crevassé. Développement de rouille en bas de la porte de l'enceinte frigorifique.</t>
  </si>
  <si>
    <r>
      <rPr>
        <sz val="11"/>
        <rFont val="Comic Sans MS"/>
        <family val="4"/>
      </rPr>
      <t>Le sol de la chambre froide est crevassé</t>
    </r>
    <r>
      <rPr>
        <sz val="11"/>
        <color theme="0"/>
        <rFont val="Comic Sans MS"/>
        <family val="4"/>
      </rPr>
      <t>.</t>
    </r>
  </si>
  <si>
    <t>La vérification du thermomètre le jour de l'audit a indiqué un écart qui ne correspond pas à l'enregistrement de suivi.
Nous rappelons que l'écart de température doit être pris en considération lors des opérations de contrôles.</t>
  </si>
  <si>
    <t>Le système d'ouverture à pédale de la poubelle FLEG est défaillant.</t>
  </si>
  <si>
    <t>Le suivi des tepmpératures à cœur des produits et de la température d'ambiance de la chambre froide ne sont pas réalisés.</t>
  </si>
  <si>
    <t>Procédure en cours.</t>
  </si>
  <si>
    <t>Remonter les poignées de la porte du rôtissoire.</t>
  </si>
  <si>
    <t>T(affichée)=3 et T(mesurée)=3,8°C</t>
  </si>
  <si>
    <t>T(affichée)  
volaille/produits finis pizza/ pizza = 1,6°C ; 0,9°C et 0,5°C</t>
  </si>
  <si>
    <t>T(affichée)= 11°C</t>
  </si>
  <si>
    <t>La vérification est réalisée.
Nous rappelons que l'écart de température doit être pris en considération lors des contrôles.</t>
  </si>
  <si>
    <t>T° (affichée) =2,9°C et T° (mesurée)= 3,4°C.</t>
  </si>
  <si>
    <t>T°(affichée)=3,5°C et T°(mesurée)=3,1°C</t>
  </si>
  <si>
    <t>Une seule planche est utilisée pour la découpe des produits de différentes natures. Le risque de contamination croisée est accru à ce niveau.
Prévoir des planches séparées par code couleur ou autre identification pour chaque catégories de produits (crus/ prêt à la consommation)</t>
  </si>
  <si>
    <t xml:space="preserve">Absence d'étiquettes balances sur les documents de traçabilité du 26/03/2017. </t>
  </si>
  <si>
    <t>Afficher les horaires de sortie des déchets aux rayons.</t>
  </si>
  <si>
    <t>Dépassement de la durée de vie secondaire du conserve du thon; date d'ouverture 22/03/2017; DLC j d'ouverture + 1.</t>
  </si>
  <si>
    <t xml:space="preserve">Respecter les dures de vie des produits entamés.
</t>
  </si>
  <si>
    <t>Une sensibilisation a été réalisé sur le protocole de lavage des mains.</t>
  </si>
  <si>
    <t>Absence de plonge au niveau du rayon volaille trad. Utilisation de la plonge fromage/ charcuterie (absence d'eau chaude).</t>
  </si>
  <si>
    <t>Un boudin de jambon de dinde (el mazraa) entamé depuis le 01/03/2017; le produit a demeuré 27 jours à l'état ouvert. L'ouverture prolongée du produit pourrait dégrader la qualité microbiologique et organoleptique du produit. DF 24/02/2017 DLC 10/04/2017</t>
  </si>
  <si>
    <t>Absence de produit désinfectant pour le thermomètre.</t>
  </si>
  <si>
    <t xml:space="preserve">La séparation entre les meubles volailles trad et charcuterie n'est pas optimale; le risque de contamination coisée est élevé à ce niveau. </t>
  </si>
  <si>
    <t xml:space="preserve">La température à cœur de l'escaloppe de dinde est 10,3°C &gt; 4°C.
La température de la viande hachée est élevée </t>
  </si>
  <si>
    <t>Respecter les températures exigées pour le stockage des viandes.</t>
  </si>
  <si>
    <t>T(affichée) du meuble volaille  LS =8°C
T° (affichée) du meuble boucherie LS= 7°C.
Afficher les horaires de dégivrage sur les meubles d'exposition.</t>
  </si>
  <si>
    <t>Abaisser la température des meubles à 3°C.</t>
  </si>
  <si>
    <t>Présence de crevasses au revêtement du sol du stand.</t>
  </si>
  <si>
    <t>Améliorer le nettoyage des canivaux au stand pour un meilleur drainage des eaux usées.</t>
  </si>
  <si>
    <t xml:space="preserve">La durée de vie des crevettes congelées (calibre 00) inscrite par le fournisseur (08/11/2017), ne correspond pas à celle indiquée sur l’étiquette Carrefour (25/03/2017).. Il s'agit d'une non confrmité régmlementaire (AM 08 septembre 2008). 
</t>
  </si>
  <si>
    <t>Le certificat de salubrité du poulpe congelé de la société "mahjoub" de N° lot SD311 et de DLC 25/02/18 n'était pas présente le jour de l'audit.</t>
  </si>
  <si>
    <t>Les nouveaux paramètres sont transmis au directeur.</t>
  </si>
  <si>
    <t>Présence de piqûres de moisssures sur les grilles des meubles yaourts.</t>
  </si>
  <si>
    <t>Correcte</t>
  </si>
  <si>
    <t>Le revêtement interne des meubles yaourt est écaillé.</t>
  </si>
  <si>
    <t>L'afficheur du meuble fromage LS est non fonctionnel.</t>
  </si>
  <si>
    <t>Le classeur est disponible.</t>
  </si>
  <si>
    <t>La zone est identifiée.</t>
  </si>
  <si>
    <t>Dépassement des durées de vie des produits indiqués:
-Confiture BONNE MAMAN de type orange et marmelade depuis 08/03/2017.
-Confiture BONNE MAMAN de type châtaignes depuis le 2/2017.
Des gaufrettes de marque PARTY WAFFERS depuis 24/03/2017
Des biscuits cigare ROLL BREAK GASTORE LOGO depuis 23/03/17.</t>
  </si>
  <si>
    <t>Renforcer le suivi des durées de vie des produits exposés.
Renforcer la rotation des stocks.</t>
  </si>
  <si>
    <t>L'appât de la réserve n'était pas fixé au sol.
Interdire les appâts chimiques dans les locaux de stockage et de manipulation des denrées alimentaires.</t>
  </si>
  <si>
    <t>Taux d'hygrométrie est 58%; correct</t>
  </si>
  <si>
    <t>Présence de rouilles sur les casiers des sanitaires hommes et femmes.</t>
  </si>
  <si>
    <t xml:space="preserve">Les températures affichées par le GTC ne correspondent pas aux températures affichées aux meubles volaille et boucherie LS. </t>
  </si>
  <si>
    <t xml:space="preserve">Présence d'odeur d'égout au niveau du stand de la poissonnerie.
les grilles des caniveaux sont a moitié fixées
</t>
  </si>
  <si>
    <t>Meriam CHOUCHENE</t>
  </si>
  <si>
    <t>Chefs rayons</t>
  </si>
  <si>
    <t>Bien que les secteurs étaient séparés, des barquettes de viande hachée ont été placés sur le billot des abats.</t>
  </si>
  <si>
    <t>Présence d'une fuite d'eau au niveau de la plonge de la boucherie.</t>
  </si>
  <si>
    <t>Présence de savon liquide et de papier essuie-mains</t>
  </si>
  <si>
    <t>Isoler et identifier les produits casse.</t>
  </si>
  <si>
    <t>Egouttage depuis le plafond passant par la réglette sur les étagères des produits.</t>
  </si>
  <si>
    <t>Assurer une séparation correcte entre les deux compartiments.</t>
  </si>
  <si>
    <t>Afficher les horaires de dégivrage des meubles d'exposition.</t>
  </si>
  <si>
    <t>Le revêtement du stand est crevassé.</t>
  </si>
  <si>
    <t>T° de la chambre froid = 2,5°C.</t>
  </si>
  <si>
    <t>Le revêtement du sol de la chambre froide est crevassé.
Les jointures sont détériorées.</t>
  </si>
  <si>
    <t>Le glaçage des poissons était insuffisant dés l'ouverture du magasin.</t>
  </si>
  <si>
    <t>La température du laboratoire est 11°C</t>
  </si>
  <si>
    <t>La température affichée du meuble froid est 7,2°C, la température prélevée est 9°C.</t>
  </si>
  <si>
    <t>La protection du meuble est correcte.</t>
  </si>
  <si>
    <t>Le poids des échantillons vérifiés était conforme.</t>
  </si>
  <si>
    <t xml:space="preserve">Améliorer le rangement au niveau de la chambre froide négative. </t>
  </si>
  <si>
    <t>Améliorer le rangement des produits surgelés.</t>
  </si>
  <si>
    <t>Présence de mouches au rayon poissonnerie et petites mouches au rayon FLEG.</t>
  </si>
  <si>
    <t>Absence d'étiquette sur un seau de harissa; il y'a perte de traçabilité du produit.</t>
  </si>
  <si>
    <t>Ecaillement du revêtement du plafond du quai de réception.</t>
  </si>
  <si>
    <t>Taux d'hygrométrie = 52,1%</t>
  </si>
  <si>
    <t>La séparation entre les produits alimentaires et les produits non alimentaires n'est pas optimale.</t>
  </si>
  <si>
    <t>Présence de toile d'araignée au plafond et aux murs de la réserve.</t>
  </si>
  <si>
    <t>Des produits casse (tomate conserve, farine) n'étaient pas isolés dans la zone dédiée à cet effet.</t>
  </si>
  <si>
    <t>Présence de piqûres de moisissures sur les grilles d'aération des meubles des yaourts.</t>
  </si>
  <si>
    <t>La température du meuble surgelé est -17,9°C.</t>
  </si>
  <si>
    <t>Non maitrise de l'hygiène des mains pour l'opérateur polyvalent. Le lavage des mains n'est pas réalisé entre la manipulation au rayon fromage / traiteur.</t>
  </si>
  <si>
    <t>Interdire l'utilisation de viande à durée de vie dépassée</t>
  </si>
  <si>
    <t>Entreposage des emballages sur une table souillée sans protection.</t>
  </si>
  <si>
    <t xml:space="preserve">La surface de la chambre froide négative est restreinte; elle ne permet pas de suffire aux produits de la pâtisserie, PLS, fruits de la mer, etc. 
Le revêtement du sol est écaillé
</t>
  </si>
  <si>
    <t>Des afficheurs au meubles fromages LS sont non fonctionnels.</t>
  </si>
  <si>
    <t>Le revêtement du sol de la chambre froide est écaillé.</t>
  </si>
  <si>
    <t>La température du meuble froid est 4,7°C.</t>
  </si>
  <si>
    <t>L'éclairage est insuffisant dans la chambre froide MP; condensation d'eau au niveau de la réglette.</t>
  </si>
  <si>
    <t>La température du laboratoire  est 11,3°C.</t>
  </si>
  <si>
    <t>Développement de rouille à l'intérieur des casiers des femmes et hommes. Repeindre les casiers de l'intérieur.</t>
  </si>
  <si>
    <t>Présence de fuite au niveau de la station de nettoyage au rayon poissonnerie.
Absence de station de nettoyage au niveau de la réception.</t>
  </si>
  <si>
    <t>Réparer la fuite à la station de nettoyage de la poissonnerie. 
Prévoir une station de nettoyage au niveau de la zone de réception.</t>
  </si>
  <si>
    <t>Prévoir un climatiseur au local déchet.
Réparer ou remplacer les bennes à ordures.</t>
  </si>
  <si>
    <t>Etat  de salissure avancée des bennes à ordures au local déchets.</t>
  </si>
  <si>
    <t>Absence de climatisation au local déchets.
Etat d'usure avancée des bennes à ordures.</t>
  </si>
  <si>
    <t>Accumulation de restes de cartons dans l'aire de réception. Des palettes et des caisses retour fournisseurs  étaient mal rangées sur le quai de réception.</t>
  </si>
  <si>
    <t xml:space="preserve">Entreposage des produits périmés PLS (surgelés) dans la zone des produits retour à une température ambiante.
Prévoir une enceinte frigorifique destinée aux produits non conformes 'périssables'.
</t>
  </si>
  <si>
    <t>Absence de la mention de noisette sur la liste des ingrédients des mini gâteaux 'SOPRAL'. Avertir le service achat et qualité sur cet écart.</t>
  </si>
  <si>
    <t>Etat de propreté de la rôtissoire insatisfaisant; accumulation de couches de graisses sur les radiants à gaz.</t>
  </si>
  <si>
    <t>L'écart du thermomètre n'est pas pris en considération lors des contrôles.</t>
  </si>
  <si>
    <t>Le lave-mains n'était pas muni de savon liquide le jour de l'audit. Il est indispensable de se laver les mains avant le début de service.</t>
  </si>
  <si>
    <t>Le changement des gants n'est pas fréquent; ces derniers ont été gardés par l'opérateur suite aux opérations salissantes; exp ouverture manuelle de la benne à ordure.</t>
  </si>
  <si>
    <t>Utilisation de l'eau de javel pour nettoyage de la chambre froide des MP. Il est indispensable de respecter le plan de N&amp;D.</t>
  </si>
  <si>
    <t>Etat de propreté du billot insatisfaisant. Un rabotage serait nécessaire pour cet équipement.</t>
  </si>
  <si>
    <t xml:space="preserve">Utilisation de couteaux jaunes identiques au code couleur des ustensiles de découpe de la volaillerie. Assurer l'identification de ces ustensiles par autre identifiant ou changer la couleur des couteaux.
</t>
  </si>
  <si>
    <t>Présence d'un paquet de biscuit 'CROCO' ayant une DLUO 28/09/2016. 
Absence des mentions des DL et DF sur une bouteille d'huile de friture  'Safi'.
Renforcer le contrôle des DL des produits exposés.</t>
  </si>
  <si>
    <t xml:space="preserve">Le plan de positionnement des portes appât n'a pas été mis à jour.
</t>
  </si>
  <si>
    <t xml:space="preserve">Absence de chef rayon au niveau de la boucherie. L'opérateur chargé au rayon nécessite davantage de formation </t>
  </si>
  <si>
    <t>Remplacer les instructions d'hygiène présentant des piqûres de moisissures.</t>
  </si>
  <si>
    <t>Les planches de découpe sont correctement séparées par nature de produits.</t>
  </si>
  <si>
    <t xml:space="preserve">Les étiquettes des morceaux de fromage 'gruyère Swani' ont été modifiées suite à un changement de prix (DE1=16/05, DE2= 18/05). Assurer le collage du prix récent sur l'ancienne version de l'étiquette.
</t>
  </si>
  <si>
    <t>La vérification mensuelle des températures des enceintes frigorifiques n'a pas été réalisée.</t>
  </si>
  <si>
    <t>Entreposage de la viande hachée DLC 17/05/2017 dans la chambre froide des MP dans une zone non identifiée et isolée des produits conformes.
Les merguez, préparés par la viande qui a dépassé la DL (17/05/2017), ont été  retirés le jour de l'audit. Egalement, ces produits ont été entreposés sur le même chariot des viandes prêtes à la vente.</t>
  </si>
  <si>
    <t xml:space="preserve">Utilisation de la viande ayant une DLC 17/05/2017 pour la fabrication des merguez ayant une DLC 18/05/2017.  </t>
  </si>
  <si>
    <t>En absence d'opérateur au rayon volaille trad.; l'opératrice assure aussi la vente à ce niveau.</t>
  </si>
  <si>
    <t>Entreposage des barquettes sur la plonge; placer les emballages prêts à l'utilisation dans un endroit propre.
Sinon, éviter de placer les restes d'emballage à ce niveau.</t>
  </si>
  <si>
    <t>Les plateaux d'exposition au rayon trad. sont fortement fissurés. Le nettoyage de ces équipements devient difficile. Remplacer ces plateaux.</t>
  </si>
  <si>
    <t xml:space="preserve">Respect des durées de vie des produits trad. exposés dans le stand </t>
  </si>
  <si>
    <t xml:space="preserve">Certaines boites d'anchois, exposées sur l'étal, ont perdu leurs étiquettes d'origine ou ces dernières deviennent illisibles.
Un paquet de crevettes surgelés exposé sans couvercle; on note l'absence des mentions obligatoires DF  et DLC suite à la perte du couvercle.
</t>
  </si>
  <si>
    <t xml:space="preserve"> Il est préférables de déplacer les boites d'anchois dans un meuble frigorifique (T° exigée 2°) de sorte à protéger les étiquettes des eaux de glaçage.
Ecarter les produits qui ont perdu leur étiquette d'origine.</t>
  </si>
  <si>
    <r>
      <rPr>
        <sz val="10"/>
        <rFont val="Comic Sans MS"/>
        <family val="4"/>
      </rPr>
      <t>Stockage des produits d'entretien et respect des protocoles et des plans de nettoyage et de désinfection</t>
    </r>
    <r>
      <rPr>
        <sz val="10"/>
        <color theme="0"/>
        <rFont val="Comic Sans MS"/>
        <family val="4"/>
      </rPr>
      <t xml:space="preserve"> désinfection</t>
    </r>
  </si>
  <si>
    <t xml:space="preserve">Absence d'odeur nauséabonde </t>
  </si>
  <si>
    <t>Le DEIV au rayon poissonnerie étaient remplis de cadavres d'insectes.
Certains portes-appâts n'étaient pas  fixés au sol et étaient facilement accessibles. Nous rappelons que les appâts chimiques sont interdits aux locaux de manipulation et d'exposition des denrées alimentaires.</t>
  </si>
  <si>
    <t>La porte de réception manque d'étanchéité.</t>
  </si>
  <si>
    <t>Défaut de fermeture de la porte de l'armoire UV.</t>
  </si>
  <si>
    <t>La séparation entre la zone d’exposition de volaille trad. et la zone des charcuteries n’est pas optimale.</t>
  </si>
  <si>
    <t>Les luminaires au dessus de l'étal ne sont pas fonctionnels.</t>
  </si>
  <si>
    <t>Dr Hatem KARAA</t>
  </si>
  <si>
    <t>Directeur du magasin et chefs de rayon</t>
  </si>
  <si>
    <t>assurer la vérification à la thermo sonde de la température d'ambiance de la chambre froide et du meuble pour le mois de juillet 2017</t>
  </si>
  <si>
    <t>Renforcer les opérations de dépoussièrage au dessus du four</t>
  </si>
  <si>
    <t>Meuble sandwich en panne</t>
  </si>
  <si>
    <t>Enregistrer systématiquement la température de fin de cuisson</t>
  </si>
  <si>
    <t>Présence de deux sachets d'abats de dinde et poulets sans étiquette</t>
  </si>
  <si>
    <t>Garder les étiquettes sur les emballages jusqu'à l'équisment de toute la qualtité des denrées alimentaires</t>
  </si>
  <si>
    <t>Renforcer les opérations de dépoussièrage des linéaires</t>
  </si>
  <si>
    <t>Renforcer les opérations de nettoyage et désinfection du regards d'évacuation des eaux usées</t>
  </si>
  <si>
    <t>Température des bonites présentées à la vente était assez élevée (12,5°C)</t>
  </si>
  <si>
    <t>Glacer davantage les produits de la pêche présentés à la vente</t>
  </si>
  <si>
    <t xml:space="preserve">Utilisation de couteaux jaunes identiques au code couleur des ustensiles de découpe de la volaillerie. Assurer l'identification de ces ustensiles par autre identifiant ou changer la couleur des couteaux.
</t>
  </si>
  <si>
    <t>Trier les piments présentés à la vente</t>
  </si>
  <si>
    <t>Eviter l'entreposage des denrées à même le sol</t>
  </si>
  <si>
    <t>Dépassement de la DLUO des articles suivants:
01  haribo "the smurfs" 2/8/2017
03 haribo "happy cola" 20/05/2017
03 paquets biscuits gullon choco chips au chocolat blanc: 24/05/2017</t>
  </si>
  <si>
    <t>Présence d'une piéce de carré de Mateur et un numidia bombés au rayon</t>
  </si>
  <si>
    <t>des paquets des denrées à même le sol au niveau de la réserve</t>
  </si>
  <si>
    <t>fuite d'eau au niveau de la canalisation traversant le toit de l'aire de réception</t>
  </si>
  <si>
    <t>réparer la fuite d'eau</t>
  </si>
  <si>
    <t>taux d'humidité relative: 56%</t>
  </si>
  <si>
    <t>La température du meuble froid est 4°C.</t>
  </si>
  <si>
    <t>Présence de givre dans le meuble surgelé</t>
  </si>
  <si>
    <t>La température du meuble surgelé est             -18,9°C.</t>
  </si>
  <si>
    <t xml:space="preserve">La surface de la chambre froide négative est restreinte; elle ne permet pas de suffire aux produits de la pâtisserie, PLS, fruits de la mer, etc. </t>
  </si>
  <si>
    <t>Le revêtement du sol est écaillé</t>
  </si>
  <si>
    <t>Température du laboratoire est égale 12°C</t>
  </si>
  <si>
    <t>meuble sandwich en panne</t>
  </si>
  <si>
    <t>Réparer et d'urgence le meuble sandwich</t>
  </si>
  <si>
    <t>système d'éclairage défaillant en chambre froide</t>
  </si>
  <si>
    <t>Réparer le système d'éclairage défaillant en chambre froide</t>
  </si>
  <si>
    <t>température du laboratoire est de 12°C</t>
  </si>
  <si>
    <t>Assurer une séparation totale entre les deux compartiments.</t>
  </si>
  <si>
    <t>Température chambre froide est de +2°C</t>
  </si>
  <si>
    <t>Le revetement du stand est crevassé</t>
  </si>
  <si>
    <t>Le revetement du sol de la chambre froide est crevassé.
Les jointures sont détériorées.</t>
  </si>
  <si>
    <t>absence de dispositif pour le séhage hygiènique des mains</t>
  </si>
  <si>
    <t>Mettre à disposition du personnel dse dispositifs pour le séhage hygiènique des mains aux vestiaires</t>
  </si>
  <si>
    <t>Présence de givre au linéaire surgelé PLS et bac surgelé poissonnerie</t>
  </si>
  <si>
    <t>Traces de rouilles au niveau du stand poissonnerie</t>
  </si>
  <si>
    <t>Procéder à l'élimination des traces de rouille</t>
  </si>
  <si>
    <t>assurer la vérification à la thermo sonde de la température d'ambiance de la chambre froide et du meuble ainsi que la température à cœur des produits présentés au meuble froids (actions non réalisées courant juillet 2017)</t>
  </si>
  <si>
    <t>la traçabilité des abats (dinde et poulet) ne pourrait pas être maitrisée vue la perte de leurs étiquettes d'origine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</si>
</sst>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0"/>
      <name val="Comic Sans MS"/>
      <family val="4"/>
    </font>
    <font>
      <sz val="11"/>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2">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53" fillId="2" borderId="1" xfId="0" applyFont="1" applyFill="1" applyBorder="1" applyAlignment="1" applyProtection="1">
      <alignment vertic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9" fontId="24" fillId="0" borderId="1" xfId="0" applyNumberFormat="1" applyFont="1" applyBorder="1" applyAlignment="1" applyProtection="1">
      <alignment wrapText="1"/>
      <protection locked="0"/>
    </xf>
    <xf numFmtId="0" fontId="0" fillId="0" borderId="1" xfId="0" applyFont="1" applyFill="1" applyBorder="1" applyAlignment="1" applyProtection="1">
      <alignment vertical="center" wrapText="1"/>
      <protection locked="0"/>
    </xf>
    <xf numFmtId="0" fontId="0" fillId="0" borderId="1" xfId="0"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54" fillId="2" borderId="1" xfId="1" applyFont="1" applyFill="1" applyBorder="1" applyAlignment="1" applyProtection="1">
      <alignment horizontal="left" wrapText="1"/>
      <protection locked="0"/>
    </xf>
    <xf numFmtId="0" fontId="19" fillId="0" borderId="1" xfId="0" applyFont="1" applyBorder="1" applyAlignment="1" applyProtection="1">
      <alignment wrapText="1"/>
      <protection locked="0"/>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1" fillId="0" borderId="0" xfId="0" applyFont="1" applyFill="1" applyBorder="1" applyAlignment="1" applyProtection="1">
      <alignment horizontal="center" wrapText="1"/>
      <protection locked="0"/>
    </xf>
    <xf numFmtId="165" fontId="39" fillId="14" borderId="0" xfId="0" applyNumberFormat="1" applyFont="1" applyFill="1" applyAlignment="1" applyProtection="1">
      <alignment horizontal="center" wrapText="1"/>
      <protection hidden="1"/>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26" fillId="0" borderId="0" xfId="0" applyFont="1" applyFill="1" applyBorder="1" applyAlignment="1" applyProtection="1">
      <alignment horizontal="lef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66C-49CE-ADEA-AA3C25325D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B66C-49CE-ADEA-AA3C25325DA0}"/>
            </c:ext>
          </c:extLst>
        </c:ser>
        <c:dLbls>
          <c:showLegendKey val="0"/>
          <c:showVal val="1"/>
          <c:showCatName val="0"/>
          <c:showSerName val="0"/>
          <c:showPercent val="0"/>
          <c:showBubbleSize val="0"/>
        </c:dLbls>
        <c:gapWidth val="75"/>
        <c:overlap val="40"/>
        <c:axId val="219023728"/>
        <c:axId val="319611376"/>
      </c:barChart>
      <c:catAx>
        <c:axId val="21902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611376"/>
        <c:crosses val="autoZero"/>
        <c:auto val="1"/>
        <c:lblAlgn val="ctr"/>
        <c:lblOffset val="100"/>
        <c:noMultiLvlLbl val="0"/>
      </c:catAx>
      <c:valAx>
        <c:axId val="319611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02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F43-4C78-8F8B-35C1C6A469C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F43-4C78-8F8B-35C1C6A469C5}"/>
            </c:ext>
          </c:extLst>
        </c:ser>
        <c:dLbls>
          <c:showLegendKey val="0"/>
          <c:showVal val="1"/>
          <c:showCatName val="0"/>
          <c:showSerName val="0"/>
          <c:showPercent val="0"/>
          <c:showBubbleSize val="0"/>
        </c:dLbls>
        <c:gapWidth val="75"/>
        <c:overlap val="40"/>
        <c:axId val="310768176"/>
        <c:axId val="310768736"/>
      </c:barChart>
      <c:catAx>
        <c:axId val="310768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768736"/>
        <c:crosses val="autoZero"/>
        <c:auto val="1"/>
        <c:lblAlgn val="ctr"/>
        <c:lblOffset val="100"/>
        <c:noMultiLvlLbl val="0"/>
      </c:catAx>
      <c:valAx>
        <c:axId val="310768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76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72D-445F-9C6F-D56562FBE75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2D-445F-9C6F-D56562FBE757}"/>
            </c:ext>
          </c:extLst>
        </c:ser>
        <c:dLbls>
          <c:showLegendKey val="0"/>
          <c:showVal val="1"/>
          <c:showCatName val="0"/>
          <c:showSerName val="0"/>
          <c:showPercent val="0"/>
          <c:showBubbleSize val="0"/>
        </c:dLbls>
        <c:gapWidth val="75"/>
        <c:overlap val="40"/>
        <c:axId val="220765472"/>
        <c:axId val="220766032"/>
      </c:barChart>
      <c:catAx>
        <c:axId val="22076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66032"/>
        <c:crosses val="autoZero"/>
        <c:auto val="1"/>
        <c:lblAlgn val="ctr"/>
        <c:lblOffset val="100"/>
        <c:noMultiLvlLbl val="0"/>
      </c:catAx>
      <c:valAx>
        <c:axId val="220766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6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24C-434B-B67F-0D980EEB2C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124C-434B-B67F-0D980EEB2CBF}"/>
            </c:ext>
          </c:extLst>
        </c:ser>
        <c:dLbls>
          <c:showLegendKey val="0"/>
          <c:showVal val="1"/>
          <c:showCatName val="0"/>
          <c:showSerName val="0"/>
          <c:showPercent val="0"/>
          <c:showBubbleSize val="0"/>
        </c:dLbls>
        <c:gapWidth val="75"/>
        <c:overlap val="40"/>
        <c:axId val="220760816"/>
        <c:axId val="220761376"/>
      </c:barChart>
      <c:catAx>
        <c:axId val="22076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61376"/>
        <c:crosses val="autoZero"/>
        <c:auto val="1"/>
        <c:lblAlgn val="ctr"/>
        <c:lblOffset val="100"/>
        <c:noMultiLvlLbl val="0"/>
      </c:catAx>
      <c:valAx>
        <c:axId val="220761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6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0.75</c:v>
                </c:pt>
                <c:pt idx="1">
                  <c:v>0.83333333333333337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B62-4C8A-A52E-6F6AB1A2B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1B62-4C8A-A52E-6F6AB1A2BA23}"/>
            </c:ext>
          </c:extLst>
        </c:ser>
        <c:dLbls>
          <c:showLegendKey val="0"/>
          <c:showVal val="1"/>
          <c:showCatName val="0"/>
          <c:showSerName val="0"/>
          <c:showPercent val="0"/>
          <c:showBubbleSize val="0"/>
        </c:dLbls>
        <c:gapWidth val="75"/>
        <c:overlap val="40"/>
        <c:axId val="220764176"/>
        <c:axId val="220527088"/>
      </c:barChart>
      <c:catAx>
        <c:axId val="220764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527088"/>
        <c:crosses val="autoZero"/>
        <c:auto val="1"/>
        <c:lblAlgn val="ctr"/>
        <c:lblOffset val="100"/>
        <c:noMultiLvlLbl val="0"/>
      </c:catAx>
      <c:valAx>
        <c:axId val="22052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64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0.92307692307692313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E5D-4FA6-845B-583969BE18E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3E5D-4FA6-845B-583969BE18E9}"/>
            </c:ext>
          </c:extLst>
        </c:ser>
        <c:dLbls>
          <c:showLegendKey val="0"/>
          <c:showVal val="1"/>
          <c:showCatName val="0"/>
          <c:showSerName val="0"/>
          <c:showPercent val="0"/>
          <c:showBubbleSize val="0"/>
        </c:dLbls>
        <c:gapWidth val="75"/>
        <c:overlap val="40"/>
        <c:axId val="220529888"/>
        <c:axId val="220530448"/>
      </c:barChart>
      <c:catAx>
        <c:axId val="22052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530448"/>
        <c:crosses val="autoZero"/>
        <c:auto val="1"/>
        <c:lblAlgn val="ctr"/>
        <c:lblOffset val="100"/>
        <c:noMultiLvlLbl val="0"/>
      </c:catAx>
      <c:valAx>
        <c:axId val="22053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52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8208-4EB1-BF03-76BD6E92A43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208-4EB1-BF03-76BD6E92A43A}"/>
            </c:ext>
          </c:extLst>
        </c:ser>
        <c:dLbls>
          <c:showLegendKey val="0"/>
          <c:showVal val="1"/>
          <c:showCatName val="0"/>
          <c:showSerName val="0"/>
          <c:showPercent val="0"/>
          <c:showBubbleSize val="0"/>
        </c:dLbls>
        <c:gapWidth val="75"/>
        <c:overlap val="40"/>
        <c:axId val="319804848"/>
        <c:axId val="319805408"/>
      </c:barChart>
      <c:catAx>
        <c:axId val="319804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805408"/>
        <c:crosses val="autoZero"/>
        <c:auto val="1"/>
        <c:lblAlgn val="ctr"/>
        <c:lblOffset val="100"/>
        <c:noMultiLvlLbl val="0"/>
      </c:catAx>
      <c:valAx>
        <c:axId val="319805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804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0.82407407407407407</c:v>
                </c:pt>
                <c:pt idx="1">
                  <c:v>0.8705357142857143</c:v>
                </c:pt>
                <c:pt idx="2">
                  <c:v>0.85169491525423724</c:v>
                </c:pt>
                <c:pt idx="3">
                  <c:v>0</c:v>
                </c:pt>
                <c:pt idx="4">
                  <c:v>0</c:v>
                </c:pt>
                <c:pt idx="5">
                  <c:v>0</c:v>
                </c:pt>
              </c:numCache>
            </c:numRef>
          </c:val>
          <c:extLst xmlns:c16r2="http://schemas.microsoft.com/office/drawing/2015/06/chart">
            <c:ext xmlns:c16="http://schemas.microsoft.com/office/drawing/2014/chart" uri="{C3380CC4-5D6E-409C-BE32-E72D297353CC}">
              <c16:uniqueId val="{00000000-CAC2-4F0A-BCB3-B5E624F00D1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CAC2-4F0A-BCB3-B5E624F00D15}"/>
            </c:ext>
          </c:extLst>
        </c:ser>
        <c:dLbls>
          <c:showLegendKey val="0"/>
          <c:showVal val="1"/>
          <c:showCatName val="0"/>
          <c:showSerName val="0"/>
          <c:showPercent val="0"/>
          <c:showBubbleSize val="0"/>
        </c:dLbls>
        <c:gapWidth val="75"/>
        <c:overlap val="40"/>
        <c:axId val="319808208"/>
        <c:axId val="319808768"/>
      </c:barChart>
      <c:catAx>
        <c:axId val="31980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808768"/>
        <c:crosses val="autoZero"/>
        <c:auto val="1"/>
        <c:lblAlgn val="ctr"/>
        <c:lblOffset val="100"/>
        <c:noMultiLvlLbl val="0"/>
      </c:catAx>
      <c:valAx>
        <c:axId val="31980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80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0.9125475285171103</c:v>
                </c:pt>
                <c:pt idx="1">
                  <c:v>0.92545454545454542</c:v>
                </c:pt>
                <c:pt idx="2">
                  <c:v>0.93055555555555558</c:v>
                </c:pt>
                <c:pt idx="3">
                  <c:v>0</c:v>
                </c:pt>
                <c:pt idx="4">
                  <c:v>0</c:v>
                </c:pt>
                <c:pt idx="5">
                  <c:v>0</c:v>
                </c:pt>
              </c:numCache>
            </c:numRef>
          </c:val>
          <c:extLst xmlns:c16r2="http://schemas.microsoft.com/office/drawing/2015/06/chart">
            <c:ext xmlns:c16="http://schemas.microsoft.com/office/drawing/2014/chart" uri="{C3380CC4-5D6E-409C-BE32-E72D297353CC}">
              <c16:uniqueId val="{00000000-30AA-41C2-9255-18770B60A0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30AA-41C2-9255-18770B60A007}"/>
            </c:ext>
          </c:extLst>
        </c:ser>
        <c:dLbls>
          <c:showLegendKey val="0"/>
          <c:showVal val="1"/>
          <c:showCatName val="0"/>
          <c:showSerName val="0"/>
          <c:showPercent val="0"/>
          <c:showBubbleSize val="0"/>
        </c:dLbls>
        <c:gapWidth val="75"/>
        <c:overlap val="40"/>
        <c:axId val="317343360"/>
        <c:axId val="317343920"/>
      </c:barChart>
      <c:catAx>
        <c:axId val="31734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7343920"/>
        <c:crosses val="autoZero"/>
        <c:auto val="1"/>
        <c:lblAlgn val="ctr"/>
        <c:lblOffset val="100"/>
        <c:noMultiLvlLbl val="0"/>
      </c:catAx>
      <c:valAx>
        <c:axId val="317343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734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0.86831080129559224</c:v>
                </c:pt>
                <c:pt idx="1">
                  <c:v>0.89799512987012986</c:v>
                </c:pt>
                <c:pt idx="2">
                  <c:v>0.89112523540489641</c:v>
                </c:pt>
                <c:pt idx="3">
                  <c:v>0</c:v>
                </c:pt>
                <c:pt idx="4">
                  <c:v>0</c:v>
                </c:pt>
                <c:pt idx="5">
                  <c:v>0</c:v>
                </c:pt>
              </c:numCache>
            </c:numRef>
          </c:val>
          <c:extLst xmlns:c16r2="http://schemas.microsoft.com/office/drawing/2015/06/chart">
            <c:ext xmlns:c16="http://schemas.microsoft.com/office/drawing/2014/chart" uri="{C3380CC4-5D6E-409C-BE32-E72D297353CC}">
              <c16:uniqueId val="{00000000-90AC-4D44-AA37-2A22F2B67A7D}"/>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90AC-4D44-AA37-2A22F2B67A7D}"/>
            </c:ext>
          </c:extLst>
        </c:ser>
        <c:dLbls>
          <c:showLegendKey val="0"/>
          <c:showVal val="0"/>
          <c:showCatName val="0"/>
          <c:showSerName val="0"/>
          <c:showPercent val="0"/>
          <c:showBubbleSize val="0"/>
        </c:dLbls>
        <c:gapWidth val="75"/>
        <c:overlap val="-25"/>
        <c:axId val="317346720"/>
        <c:axId val="317347280"/>
        <c:extLst xmlns:c16r2="http://schemas.microsoft.com/office/drawing/2015/06/chart"/>
      </c:barChart>
      <c:catAx>
        <c:axId val="3173467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7347280"/>
        <c:crosses val="autoZero"/>
        <c:auto val="1"/>
        <c:lblAlgn val="ctr"/>
        <c:lblOffset val="100"/>
        <c:noMultiLvlLbl val="0"/>
      </c:catAx>
      <c:valAx>
        <c:axId val="3173472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1734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5C8-4D1A-879B-C3DD1A66F914}"/>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5C8-4D1A-879B-C3DD1A66F914}"/>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5C8-4D1A-879B-C3DD1A66F914}"/>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5C8-4D1A-879B-C3DD1A66F914}"/>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5C8-4D1A-879B-C3DD1A66F914}"/>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5C8-4D1A-879B-C3DD1A66F914}"/>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0.70625000000000004</c:v>
                </c:pt>
                <c:pt idx="1">
                  <c:v>0.66666666666666674</c:v>
                </c:pt>
                <c:pt idx="2">
                  <c:v>0.68888888888888888</c:v>
                </c:pt>
                <c:pt idx="3">
                  <c:v>0</c:v>
                </c:pt>
                <c:pt idx="4">
                  <c:v>0</c:v>
                </c:pt>
                <c:pt idx="5">
                  <c:v>0</c:v>
                </c:pt>
              </c:numCache>
            </c:numRef>
          </c:val>
          <c:extLst xmlns:c16r2="http://schemas.microsoft.com/office/drawing/2015/06/chart">
            <c:ext xmlns:c16="http://schemas.microsoft.com/office/drawing/2014/chart" uri="{C3380CC4-5D6E-409C-BE32-E72D297353CC}">
              <c16:uniqueId val="{00000006-E5C8-4D1A-879B-C3DD1A66F91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E5C8-4D1A-879B-C3DD1A66F914}"/>
            </c:ext>
          </c:extLst>
        </c:ser>
        <c:dLbls>
          <c:showLegendKey val="0"/>
          <c:showVal val="1"/>
          <c:showCatName val="0"/>
          <c:showSerName val="0"/>
          <c:showPercent val="0"/>
          <c:showBubbleSize val="0"/>
        </c:dLbls>
        <c:gapWidth val="65"/>
        <c:axId val="220410448"/>
        <c:axId val="220411008"/>
        <c:extLst xmlns:c16r2="http://schemas.microsoft.com/office/drawing/2015/06/chart"/>
      </c:barChart>
      <c:catAx>
        <c:axId val="220410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411008"/>
        <c:crosses val="autoZero"/>
        <c:auto val="1"/>
        <c:lblAlgn val="ctr"/>
        <c:lblOffset val="100"/>
        <c:noMultiLvlLbl val="0"/>
      </c:catAx>
      <c:valAx>
        <c:axId val="220411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0410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0.93333333333333335</c:v>
                </c:pt>
                <c:pt idx="1">
                  <c:v>1</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DD78-4A36-AFBF-A1A419EECEF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DD78-4A36-AFBF-A1A419EECEFC}"/>
            </c:ext>
          </c:extLst>
        </c:ser>
        <c:dLbls>
          <c:showLegendKey val="0"/>
          <c:showVal val="1"/>
          <c:showCatName val="0"/>
          <c:showSerName val="0"/>
          <c:showPercent val="0"/>
          <c:showBubbleSize val="0"/>
        </c:dLbls>
        <c:gapWidth val="75"/>
        <c:overlap val="40"/>
        <c:axId val="319026688"/>
        <c:axId val="319027808"/>
      </c:barChart>
      <c:catAx>
        <c:axId val="31902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027808"/>
        <c:crosses val="autoZero"/>
        <c:auto val="1"/>
        <c:lblAlgn val="ctr"/>
        <c:lblOffset val="100"/>
        <c:noMultiLvlLbl val="0"/>
      </c:catAx>
      <c:valAx>
        <c:axId val="319027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02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0.796875</c:v>
                </c:pt>
                <c:pt idx="1">
                  <c:v>0.97142857142857142</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642F-477C-A4FD-9682F2647D7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642F-477C-A4FD-9682F2647D70}"/>
            </c:ext>
          </c:extLst>
        </c:ser>
        <c:dLbls>
          <c:showLegendKey val="0"/>
          <c:showVal val="1"/>
          <c:showCatName val="0"/>
          <c:showSerName val="0"/>
          <c:showPercent val="0"/>
          <c:showBubbleSize val="0"/>
        </c:dLbls>
        <c:gapWidth val="75"/>
        <c:overlap val="40"/>
        <c:axId val="221408960"/>
        <c:axId val="221409520"/>
      </c:barChart>
      <c:catAx>
        <c:axId val="22140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09520"/>
        <c:crosses val="autoZero"/>
        <c:auto val="1"/>
        <c:lblAlgn val="ctr"/>
        <c:lblOffset val="100"/>
        <c:noMultiLvlLbl val="0"/>
      </c:catAx>
      <c:valAx>
        <c:axId val="22140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0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0.96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E23-4CC8-8342-4FF6CA60F7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6E23-4CC8-8342-4FF6CA60F7C4}"/>
            </c:ext>
          </c:extLst>
        </c:ser>
        <c:dLbls>
          <c:showLegendKey val="0"/>
          <c:showVal val="1"/>
          <c:showCatName val="0"/>
          <c:showSerName val="0"/>
          <c:showPercent val="0"/>
          <c:showBubbleSize val="0"/>
        </c:dLbls>
        <c:gapWidth val="75"/>
        <c:overlap val="40"/>
        <c:axId val="219420336"/>
        <c:axId val="219420896"/>
      </c:barChart>
      <c:catAx>
        <c:axId val="219420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420896"/>
        <c:crosses val="autoZero"/>
        <c:auto val="1"/>
        <c:lblAlgn val="ctr"/>
        <c:lblOffset val="100"/>
        <c:noMultiLvlLbl val="0"/>
      </c:catAx>
      <c:valAx>
        <c:axId val="219420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420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c:v>
                </c:pt>
                <c:pt idx="1">
                  <c:v>0.74358974358974361</c:v>
                </c:pt>
                <c:pt idx="2">
                  <c:v>0.85897435897435892</c:v>
                </c:pt>
                <c:pt idx="3">
                  <c:v>0</c:v>
                </c:pt>
                <c:pt idx="4">
                  <c:v>0</c:v>
                </c:pt>
                <c:pt idx="5">
                  <c:v>0</c:v>
                </c:pt>
              </c:numCache>
            </c:numRef>
          </c:val>
          <c:extLst xmlns:c16r2="http://schemas.microsoft.com/office/drawing/2015/06/chart">
            <c:ext xmlns:c16="http://schemas.microsoft.com/office/drawing/2014/chart" uri="{C3380CC4-5D6E-409C-BE32-E72D297353CC}">
              <c16:uniqueId val="{00000000-9BA9-4FE9-B331-3C3DA873B54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9BA9-4FE9-B331-3C3DA873B545}"/>
            </c:ext>
          </c:extLst>
        </c:ser>
        <c:dLbls>
          <c:showLegendKey val="0"/>
          <c:showVal val="1"/>
          <c:showCatName val="0"/>
          <c:showSerName val="0"/>
          <c:showPercent val="0"/>
          <c:showBubbleSize val="0"/>
        </c:dLbls>
        <c:gapWidth val="75"/>
        <c:overlap val="40"/>
        <c:axId val="148530304"/>
        <c:axId val="148530864"/>
      </c:barChart>
      <c:catAx>
        <c:axId val="148530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530864"/>
        <c:crosses val="autoZero"/>
        <c:auto val="1"/>
        <c:lblAlgn val="ctr"/>
        <c:lblOffset val="100"/>
        <c:noMultiLvlLbl val="0"/>
      </c:catAx>
      <c:valAx>
        <c:axId val="14853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53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c:v>
                </c:pt>
                <c:pt idx="1">
                  <c:v>0.89655172413793105</c:v>
                </c:pt>
                <c:pt idx="2">
                  <c:v>0.91379310344827591</c:v>
                </c:pt>
                <c:pt idx="3">
                  <c:v>0</c:v>
                </c:pt>
                <c:pt idx="4">
                  <c:v>0</c:v>
                </c:pt>
                <c:pt idx="5">
                  <c:v>0</c:v>
                </c:pt>
              </c:numCache>
            </c:numRef>
          </c:val>
          <c:extLst xmlns:c16r2="http://schemas.microsoft.com/office/drawing/2015/06/chart">
            <c:ext xmlns:c16="http://schemas.microsoft.com/office/drawing/2014/chart" uri="{C3380CC4-5D6E-409C-BE32-E72D297353CC}">
              <c16:uniqueId val="{00000000-6BE4-48BB-BB11-C774CA528B7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6BE4-48BB-BB11-C774CA528B7A}"/>
            </c:ext>
          </c:extLst>
        </c:ser>
        <c:dLbls>
          <c:showLegendKey val="0"/>
          <c:showVal val="1"/>
          <c:showCatName val="0"/>
          <c:showSerName val="0"/>
          <c:showPercent val="0"/>
          <c:showBubbleSize val="0"/>
        </c:dLbls>
        <c:gapWidth val="75"/>
        <c:overlap val="40"/>
        <c:axId val="148533664"/>
        <c:axId val="305089936"/>
      </c:barChart>
      <c:catAx>
        <c:axId val="14853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89936"/>
        <c:crosses val="autoZero"/>
        <c:auto val="1"/>
        <c:lblAlgn val="ctr"/>
        <c:lblOffset val="100"/>
        <c:noMultiLvlLbl val="0"/>
      </c:catAx>
      <c:valAx>
        <c:axId val="30508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53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1</c:v>
                </c:pt>
                <c:pt idx="2">
                  <c:v>0.94736842105263153</c:v>
                </c:pt>
                <c:pt idx="3">
                  <c:v>0</c:v>
                </c:pt>
                <c:pt idx="4">
                  <c:v>0</c:v>
                </c:pt>
                <c:pt idx="5">
                  <c:v>0</c:v>
                </c:pt>
              </c:numCache>
            </c:numRef>
          </c:val>
          <c:extLst xmlns:c16r2="http://schemas.microsoft.com/office/drawing/2015/06/chart">
            <c:ext xmlns:c16="http://schemas.microsoft.com/office/drawing/2014/chart" uri="{C3380CC4-5D6E-409C-BE32-E72D297353CC}">
              <c16:uniqueId val="{00000000-7A6C-4077-A314-62E8647890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7A6C-4077-A314-62E864789002}"/>
            </c:ext>
          </c:extLst>
        </c:ser>
        <c:dLbls>
          <c:showLegendKey val="0"/>
          <c:showVal val="1"/>
          <c:showCatName val="0"/>
          <c:showSerName val="0"/>
          <c:showPercent val="0"/>
          <c:showBubbleSize val="0"/>
        </c:dLbls>
        <c:gapWidth val="75"/>
        <c:overlap val="40"/>
        <c:axId val="305092736"/>
        <c:axId val="305093296"/>
      </c:barChart>
      <c:catAx>
        <c:axId val="305092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93296"/>
        <c:crosses val="autoZero"/>
        <c:auto val="1"/>
        <c:lblAlgn val="ctr"/>
        <c:lblOffset val="100"/>
        <c:noMultiLvlLbl val="0"/>
      </c:catAx>
      <c:valAx>
        <c:axId val="30509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92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c:v>
                </c:pt>
                <c:pt idx="1">
                  <c:v>0.8571428571428571</c:v>
                </c:pt>
                <c:pt idx="2">
                  <c:v>0.4375</c:v>
                </c:pt>
                <c:pt idx="3">
                  <c:v>0</c:v>
                </c:pt>
                <c:pt idx="4">
                  <c:v>0</c:v>
                </c:pt>
                <c:pt idx="5">
                  <c:v>0</c:v>
                </c:pt>
              </c:numCache>
            </c:numRef>
          </c:val>
          <c:extLst xmlns:c16r2="http://schemas.microsoft.com/office/drawing/2015/06/chart">
            <c:ext xmlns:c16="http://schemas.microsoft.com/office/drawing/2014/chart" uri="{C3380CC4-5D6E-409C-BE32-E72D297353CC}">
              <c16:uniqueId val="{00000000-42E7-4142-B5E6-C605A18B84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42E7-4142-B5E6-C605A18B84A4}"/>
            </c:ext>
          </c:extLst>
        </c:ser>
        <c:dLbls>
          <c:showLegendKey val="0"/>
          <c:showVal val="1"/>
          <c:showCatName val="0"/>
          <c:showSerName val="0"/>
          <c:showPercent val="0"/>
          <c:showBubbleSize val="0"/>
        </c:dLbls>
        <c:gapWidth val="75"/>
        <c:overlap val="40"/>
        <c:axId val="220805312"/>
        <c:axId val="220805872"/>
      </c:barChart>
      <c:catAx>
        <c:axId val="22080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05872"/>
        <c:crosses val="autoZero"/>
        <c:auto val="1"/>
        <c:lblAlgn val="ctr"/>
        <c:lblOffset val="100"/>
        <c:noMultiLvlLbl val="0"/>
      </c:catAx>
      <c:valAx>
        <c:axId val="22080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0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1</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288C-434C-9FBF-147C2994B9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288C-434C-9FBF-147C2994B912}"/>
            </c:ext>
          </c:extLst>
        </c:ser>
        <c:dLbls>
          <c:showLegendKey val="0"/>
          <c:showVal val="1"/>
          <c:showCatName val="0"/>
          <c:showSerName val="0"/>
          <c:showPercent val="0"/>
          <c:showBubbleSize val="0"/>
        </c:dLbls>
        <c:gapWidth val="75"/>
        <c:overlap val="40"/>
        <c:axId val="219325440"/>
        <c:axId val="219326000"/>
      </c:barChart>
      <c:catAx>
        <c:axId val="21932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326000"/>
        <c:crosses val="autoZero"/>
        <c:auto val="1"/>
        <c:lblAlgn val="ctr"/>
        <c:lblOffset val="100"/>
        <c:noMultiLvlLbl val="0"/>
      </c:catAx>
      <c:valAx>
        <c:axId val="21932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32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9" zoomScale="77" zoomScaleNormal="100" zoomScaleSheetLayoutView="77" workbookViewId="0">
      <selection activeCell="B190" sqref="B190:C190"/>
    </sheetView>
  </sheetViews>
  <sheetFormatPr baseColWidth="10" defaultColWidth="11.42578125" defaultRowHeight="15" x14ac:dyDescent="0.25"/>
  <cols>
    <col min="1" max="1" width="11.42578125" style="210"/>
    <col min="2" max="2" width="15" style="197" customWidth="1"/>
    <col min="3" max="3" width="14" style="197" customWidth="1"/>
    <col min="4" max="11" width="11.42578125" style="197"/>
    <col min="12" max="14" width="11.42578125" style="197" customWidth="1"/>
    <col min="15" max="16384" width="11.42578125" style="197"/>
  </cols>
  <sheetData>
    <row r="18" spans="1:11" ht="21" x14ac:dyDescent="0.25">
      <c r="A18" s="275" t="s">
        <v>379</v>
      </c>
      <c r="B18" s="275"/>
      <c r="C18" s="275"/>
      <c r="D18" s="276" t="s">
        <v>442</v>
      </c>
      <c r="E18" s="276"/>
      <c r="F18" s="276"/>
      <c r="G18" s="276"/>
      <c r="H18" s="276"/>
      <c r="I18" s="276"/>
      <c r="J18" s="276"/>
      <c r="K18" s="276"/>
    </row>
    <row r="20" spans="1:11" ht="16.5" x14ac:dyDescent="0.3">
      <c r="A20" s="203"/>
      <c r="B20" s="198"/>
      <c r="C20" s="198"/>
      <c r="D20" s="198"/>
      <c r="E20" s="198"/>
      <c r="F20" s="198"/>
      <c r="G20" s="198"/>
      <c r="H20" s="198"/>
      <c r="I20" s="198"/>
    </row>
    <row r="21" spans="1:11" x14ac:dyDescent="0.25">
      <c r="A21" s="277" t="s">
        <v>380</v>
      </c>
      <c r="B21" s="277"/>
      <c r="C21" s="277"/>
      <c r="D21" s="277"/>
      <c r="E21" s="277"/>
      <c r="F21" s="277"/>
      <c r="G21" s="277"/>
      <c r="H21" s="277"/>
      <c r="I21" s="277"/>
      <c r="J21" s="277"/>
      <c r="K21" s="277"/>
    </row>
    <row r="22" spans="1:11" x14ac:dyDescent="0.25">
      <c r="A22" s="204"/>
      <c r="B22" s="199"/>
      <c r="C22" s="199"/>
      <c r="D22" s="198"/>
      <c r="E22" s="198"/>
      <c r="F22" s="198"/>
      <c r="G22" s="198"/>
      <c r="H22" s="198"/>
      <c r="I22" s="198"/>
    </row>
    <row r="23" spans="1:11" ht="42" customHeight="1" x14ac:dyDescent="0.25">
      <c r="A23" s="205" t="s">
        <v>381</v>
      </c>
      <c r="B23" s="278" t="s">
        <v>382</v>
      </c>
      <c r="C23" s="278"/>
      <c r="D23" s="198"/>
      <c r="E23" s="198"/>
      <c r="F23" s="198"/>
      <c r="G23" s="198"/>
      <c r="H23" s="198"/>
      <c r="I23" s="198"/>
      <c r="J23" s="197" t="str">
        <f>D18</f>
        <v>BEJA 3</v>
      </c>
    </row>
    <row r="24" spans="1:11" ht="33" customHeight="1" x14ac:dyDescent="0.25">
      <c r="A24" s="206" t="s">
        <v>383</v>
      </c>
      <c r="B24" s="279">
        <f>AVERAGE('A1 Exploitation'!D505,'A1 Technique'!D198)</f>
        <v>0.86831080129559224</v>
      </c>
      <c r="C24" s="279"/>
      <c r="D24" s="198"/>
      <c r="E24" s="198"/>
      <c r="F24" s="198"/>
      <c r="G24" s="198"/>
      <c r="H24" s="198"/>
      <c r="I24" s="198"/>
    </row>
    <row r="25" spans="1:11" ht="33" customHeight="1" x14ac:dyDescent="0.25">
      <c r="A25" s="205" t="s">
        <v>384</v>
      </c>
      <c r="B25" s="279">
        <f>AVERAGE('A2 Exploitation'!D505,'A2 Technique'!D198)</f>
        <v>0.89799512987012986</v>
      </c>
      <c r="C25" s="279"/>
      <c r="D25" s="198"/>
      <c r="E25" s="198"/>
      <c r="F25" s="198"/>
      <c r="G25" s="198"/>
      <c r="H25" s="198"/>
      <c r="I25" s="198"/>
    </row>
    <row r="26" spans="1:11" ht="33" customHeight="1" x14ac:dyDescent="0.25">
      <c r="A26" s="206" t="s">
        <v>385</v>
      </c>
      <c r="B26" s="279">
        <f>AVERAGE('A3 Exploitation'!D505,'A3 Technique'!D198)</f>
        <v>0.89112523540489641</v>
      </c>
      <c r="C26" s="279"/>
      <c r="D26" s="198"/>
      <c r="E26" s="198"/>
      <c r="F26" s="198"/>
      <c r="G26" s="198"/>
      <c r="H26" s="198"/>
      <c r="I26" s="198"/>
    </row>
    <row r="27" spans="1:11" ht="33" customHeight="1" x14ac:dyDescent="0.25">
      <c r="A27" s="206" t="s">
        <v>386</v>
      </c>
      <c r="B27" s="279">
        <f>AVERAGE('A4 Exploitation'!D505,'A4 Technique'!D198)</f>
        <v>0</v>
      </c>
      <c r="C27" s="279"/>
      <c r="D27" s="198"/>
      <c r="E27" s="198"/>
      <c r="F27" s="198"/>
      <c r="G27" s="198"/>
      <c r="H27" s="198"/>
      <c r="I27" s="198"/>
    </row>
    <row r="28" spans="1:11" ht="33" customHeight="1" x14ac:dyDescent="0.25">
      <c r="A28" s="205" t="s">
        <v>387</v>
      </c>
      <c r="B28" s="279">
        <f>AVERAGE('A5 Exploitation'!D505,'A5 Technique'!D198)</f>
        <v>0</v>
      </c>
      <c r="C28" s="279"/>
      <c r="D28" s="198"/>
      <c r="E28" s="198"/>
      <c r="F28" s="198"/>
      <c r="G28" s="198"/>
      <c r="H28" s="198"/>
      <c r="I28" s="198"/>
    </row>
    <row r="29" spans="1:11" ht="33" customHeight="1" x14ac:dyDescent="0.25">
      <c r="A29" s="205" t="s">
        <v>388</v>
      </c>
      <c r="B29" s="279">
        <f>AVERAGE('A6 Exploitation'!D505,'A6 Technique'!D198)</f>
        <v>0</v>
      </c>
      <c r="C29" s="279"/>
      <c r="D29" s="198"/>
      <c r="E29" s="198"/>
      <c r="F29" s="198"/>
      <c r="G29" s="198"/>
      <c r="H29" s="198"/>
      <c r="I29" s="198"/>
    </row>
    <row r="30" spans="1:11" x14ac:dyDescent="0.25">
      <c r="A30" s="204"/>
      <c r="B30" s="199"/>
      <c r="C30" s="199"/>
      <c r="D30" s="198"/>
      <c r="E30" s="198"/>
      <c r="F30" s="198"/>
      <c r="G30" s="198"/>
      <c r="H30" s="198"/>
      <c r="I30" s="198"/>
    </row>
    <row r="31" spans="1:11" x14ac:dyDescent="0.25">
      <c r="A31" s="204"/>
      <c r="B31" s="199"/>
      <c r="C31" s="199"/>
      <c r="D31" s="198"/>
      <c r="E31" s="198"/>
      <c r="F31" s="198"/>
      <c r="G31" s="198"/>
      <c r="H31" s="198"/>
      <c r="I31" s="198"/>
    </row>
    <row r="32" spans="1:11" x14ac:dyDescent="0.25">
      <c r="A32" s="204"/>
      <c r="B32" s="199"/>
      <c r="C32" s="199"/>
      <c r="D32" s="198"/>
      <c r="E32" s="198"/>
      <c r="F32" s="198"/>
      <c r="G32" s="198"/>
      <c r="H32" s="198"/>
      <c r="I32" s="198"/>
    </row>
    <row r="33" spans="1:10" ht="33" customHeight="1" x14ac:dyDescent="0.25">
      <c r="A33" s="205" t="s">
        <v>381</v>
      </c>
      <c r="B33" s="278" t="s">
        <v>389</v>
      </c>
      <c r="C33" s="278"/>
      <c r="D33" s="198"/>
      <c r="E33" s="198"/>
      <c r="F33" s="198"/>
      <c r="G33" s="198"/>
      <c r="H33" s="198"/>
      <c r="I33" s="198"/>
      <c r="J33" s="197" t="str">
        <f>D18</f>
        <v>BEJA 3</v>
      </c>
    </row>
    <row r="34" spans="1:10" ht="33" customHeight="1" x14ac:dyDescent="0.25">
      <c r="A34" s="206" t="s">
        <v>383</v>
      </c>
      <c r="B34" s="279">
        <f>'A1 Exploitation'!D505</f>
        <v>0.9125475285171103</v>
      </c>
      <c r="C34" s="279"/>
      <c r="D34" s="198"/>
      <c r="E34" s="198"/>
      <c r="F34" s="198"/>
      <c r="G34" s="198"/>
      <c r="H34" s="198"/>
      <c r="I34" s="198"/>
    </row>
    <row r="35" spans="1:10" ht="33" customHeight="1" x14ac:dyDescent="0.25">
      <c r="A35" s="205" t="s">
        <v>384</v>
      </c>
      <c r="B35" s="279">
        <f>'A2 Exploitation'!D505</f>
        <v>0.92545454545454542</v>
      </c>
      <c r="C35" s="279"/>
      <c r="D35" s="198"/>
      <c r="E35" s="198"/>
      <c r="F35" s="198"/>
      <c r="G35" s="198"/>
      <c r="H35" s="198"/>
      <c r="I35" s="198"/>
    </row>
    <row r="36" spans="1:10" ht="33" customHeight="1" x14ac:dyDescent="0.25">
      <c r="A36" s="206" t="s">
        <v>385</v>
      </c>
      <c r="B36" s="279">
        <f>'A3 Exploitation'!D505</f>
        <v>0.93055555555555558</v>
      </c>
      <c r="C36" s="279"/>
      <c r="D36" s="198"/>
      <c r="E36" s="198"/>
      <c r="F36" s="198"/>
      <c r="G36" s="198"/>
      <c r="H36" s="198"/>
      <c r="I36" s="198"/>
    </row>
    <row r="37" spans="1:10" ht="33" customHeight="1" x14ac:dyDescent="0.25">
      <c r="A37" s="206" t="s">
        <v>386</v>
      </c>
      <c r="B37" s="279">
        <f>'A4 Exploitation'!D505</f>
        <v>0</v>
      </c>
      <c r="C37" s="279"/>
      <c r="D37" s="198"/>
      <c r="E37" s="198"/>
      <c r="F37" s="198"/>
      <c r="G37" s="198"/>
      <c r="H37" s="198"/>
      <c r="I37" s="198"/>
    </row>
    <row r="38" spans="1:10" ht="33" customHeight="1" x14ac:dyDescent="0.25">
      <c r="A38" s="205" t="s">
        <v>387</v>
      </c>
      <c r="B38" s="279">
        <f>'A5 Exploitation'!D505</f>
        <v>0</v>
      </c>
      <c r="C38" s="279"/>
      <c r="D38" s="198"/>
      <c r="E38" s="198"/>
      <c r="F38" s="198"/>
      <c r="G38" s="198"/>
      <c r="H38" s="198"/>
      <c r="I38" s="198"/>
    </row>
    <row r="39" spans="1:10" ht="33" customHeight="1" x14ac:dyDescent="0.25">
      <c r="A39" s="205" t="s">
        <v>388</v>
      </c>
      <c r="B39" s="279">
        <f>'A6 Exploitation'!D505</f>
        <v>0</v>
      </c>
      <c r="C39" s="279"/>
      <c r="D39" s="198"/>
      <c r="E39" s="198"/>
      <c r="F39" s="198"/>
      <c r="G39" s="198"/>
      <c r="H39" s="198"/>
      <c r="I39" s="198"/>
    </row>
    <row r="40" spans="1:10" ht="18" x14ac:dyDescent="0.25">
      <c r="A40" s="207"/>
      <c r="B40" s="200"/>
      <c r="C40" s="200"/>
      <c r="D40" s="198"/>
      <c r="E40" s="198"/>
      <c r="F40" s="198"/>
      <c r="G40" s="198"/>
      <c r="H40" s="198"/>
      <c r="I40" s="198"/>
    </row>
    <row r="41" spans="1:10" ht="18" x14ac:dyDescent="0.25">
      <c r="A41" s="207"/>
      <c r="B41" s="200"/>
      <c r="C41" s="200"/>
      <c r="D41" s="198"/>
      <c r="E41" s="198"/>
      <c r="F41" s="198"/>
      <c r="G41" s="198"/>
      <c r="H41" s="198"/>
      <c r="I41" s="198"/>
    </row>
    <row r="42" spans="1:10" ht="45" customHeight="1" x14ac:dyDescent="0.25">
      <c r="A42" s="205" t="s">
        <v>381</v>
      </c>
      <c r="B42" s="280" t="s">
        <v>390</v>
      </c>
      <c r="C42" s="280"/>
      <c r="D42" s="198"/>
      <c r="E42" s="198"/>
      <c r="F42" s="198"/>
      <c r="G42" s="198"/>
      <c r="H42" s="198"/>
      <c r="I42" s="198"/>
      <c r="J42" s="197" t="str">
        <f>D18</f>
        <v>BEJA 3</v>
      </c>
    </row>
    <row r="43" spans="1:10" ht="33" customHeight="1" x14ac:dyDescent="0.25">
      <c r="A43" s="206" t="s">
        <v>383</v>
      </c>
      <c r="B43" s="279">
        <f>AVERAGE('A1 Exploitation'!D503, 'A1 Technique'!D196)</f>
        <v>0.70625000000000004</v>
      </c>
      <c r="C43" s="279"/>
      <c r="D43" s="198"/>
      <c r="E43" s="198"/>
      <c r="F43" s="198"/>
      <c r="G43" s="198"/>
      <c r="H43" s="198"/>
      <c r="I43" s="198"/>
    </row>
    <row r="44" spans="1:10" ht="33" customHeight="1" x14ac:dyDescent="0.25">
      <c r="A44" s="205" t="s">
        <v>384</v>
      </c>
      <c r="B44" s="279">
        <f>AVERAGE('A2 Exploitation'!D503, 'A2 Technique'!D196)</f>
        <v>0.66666666666666674</v>
      </c>
      <c r="C44" s="279"/>
      <c r="D44" s="198"/>
      <c r="E44" s="198"/>
      <c r="F44" s="198"/>
      <c r="G44" s="198"/>
      <c r="H44" s="198"/>
      <c r="I44" s="198"/>
    </row>
    <row r="45" spans="1:10" ht="33" customHeight="1" x14ac:dyDescent="0.25">
      <c r="A45" s="206" t="s">
        <v>385</v>
      </c>
      <c r="B45" s="279">
        <f>AVERAGE('A3 Exploitation'!D503, 'A3 Technique'!D196)</f>
        <v>0.68888888888888888</v>
      </c>
      <c r="C45" s="279"/>
      <c r="D45" s="198"/>
      <c r="E45" s="198"/>
      <c r="F45" s="198"/>
      <c r="G45" s="198"/>
      <c r="H45" s="198"/>
      <c r="I45" s="198"/>
    </row>
    <row r="46" spans="1:10" ht="33" customHeight="1" x14ac:dyDescent="0.25">
      <c r="A46" s="206" t="s">
        <v>386</v>
      </c>
      <c r="B46" s="279">
        <f>AVERAGE('A4 Exploitation'!D503, 'A4 Technique'!D196)</f>
        <v>0</v>
      </c>
      <c r="C46" s="279"/>
      <c r="D46" s="198"/>
      <c r="E46" s="198"/>
      <c r="F46" s="198"/>
      <c r="G46" s="198"/>
      <c r="H46" s="198"/>
      <c r="I46" s="198"/>
    </row>
    <row r="47" spans="1:10" ht="33" customHeight="1" x14ac:dyDescent="0.25">
      <c r="A47" s="205" t="s">
        <v>387</v>
      </c>
      <c r="B47" s="279">
        <f>AVERAGE('A5 Exploitation'!D503, 'A5 Technique'!D196)</f>
        <v>0</v>
      </c>
      <c r="C47" s="279"/>
      <c r="D47" s="198"/>
      <c r="E47" s="198"/>
      <c r="F47" s="198"/>
      <c r="G47" s="198"/>
      <c r="H47" s="198"/>
      <c r="I47" s="198"/>
    </row>
    <row r="48" spans="1:10" ht="33" customHeight="1" x14ac:dyDescent="0.25">
      <c r="A48" s="205" t="s">
        <v>388</v>
      </c>
      <c r="B48" s="279" t="e">
        <f>AVERAGE('A6 Exploitation'!D503, 'A6 Technique'!D196)</f>
        <v>#DIV/0!</v>
      </c>
      <c r="C48" s="279"/>
      <c r="D48" s="198"/>
      <c r="E48" s="198"/>
      <c r="F48" s="198"/>
      <c r="G48" s="198"/>
      <c r="H48" s="198"/>
      <c r="I48" s="198"/>
    </row>
    <row r="49" spans="1:10" ht="18" x14ac:dyDescent="0.25">
      <c r="A49" s="207"/>
      <c r="B49" s="200"/>
      <c r="C49" s="200"/>
      <c r="D49" s="198"/>
      <c r="E49" s="198"/>
      <c r="F49" s="198"/>
      <c r="G49" s="198"/>
      <c r="H49" s="198"/>
      <c r="I49" s="198"/>
    </row>
    <row r="50" spans="1:10" x14ac:dyDescent="0.25">
      <c r="A50" s="204"/>
      <c r="B50" s="199"/>
      <c r="C50" s="199"/>
      <c r="D50" s="198"/>
      <c r="E50" s="198"/>
      <c r="F50" s="198"/>
      <c r="G50" s="198"/>
      <c r="H50" s="198"/>
      <c r="I50" s="198"/>
    </row>
    <row r="51" spans="1:10" ht="33" customHeight="1" x14ac:dyDescent="0.25">
      <c r="A51" s="205" t="s">
        <v>381</v>
      </c>
      <c r="B51" s="278" t="s">
        <v>391</v>
      </c>
      <c r="C51" s="278"/>
      <c r="D51" s="198"/>
      <c r="E51" s="198"/>
      <c r="F51" s="198"/>
      <c r="G51" s="198"/>
      <c r="H51" s="198"/>
      <c r="I51" s="198"/>
      <c r="J51" s="197" t="str">
        <f>D18</f>
        <v>BEJA 3</v>
      </c>
    </row>
    <row r="52" spans="1:10" ht="33" customHeight="1" x14ac:dyDescent="0.25">
      <c r="A52" s="206" t="s">
        <v>383</v>
      </c>
      <c r="B52" s="281">
        <f>'A1 Exploitation'!D41</f>
        <v>0.91666666666666663</v>
      </c>
      <c r="C52" s="281"/>
      <c r="D52" s="198"/>
      <c r="E52" s="198"/>
      <c r="F52" s="198"/>
      <c r="G52" s="198"/>
      <c r="H52" s="198"/>
      <c r="I52" s="198"/>
    </row>
    <row r="53" spans="1:10" ht="33" customHeight="1" x14ac:dyDescent="0.25">
      <c r="A53" s="205" t="s">
        <v>384</v>
      </c>
      <c r="B53" s="281">
        <f>'A2 Exploitation'!D41</f>
        <v>0.875</v>
      </c>
      <c r="C53" s="281"/>
      <c r="D53" s="198"/>
      <c r="E53" s="198"/>
      <c r="F53" s="198"/>
      <c r="G53" s="198"/>
      <c r="H53" s="198"/>
      <c r="I53" s="198"/>
    </row>
    <row r="54" spans="1:10" ht="33" customHeight="1" x14ac:dyDescent="0.25">
      <c r="A54" s="206" t="s">
        <v>385</v>
      </c>
      <c r="B54" s="281">
        <f>'A3 Exploitation'!D41</f>
        <v>1</v>
      </c>
      <c r="C54" s="281"/>
      <c r="D54" s="198"/>
      <c r="E54" s="198"/>
      <c r="F54" s="198"/>
      <c r="G54" s="198"/>
      <c r="H54" s="198"/>
      <c r="I54" s="198"/>
    </row>
    <row r="55" spans="1:10" ht="33" customHeight="1" x14ac:dyDescent="0.25">
      <c r="A55" s="206" t="s">
        <v>386</v>
      </c>
      <c r="B55" s="281">
        <f>'A4 Exploitation'!D41</f>
        <v>0</v>
      </c>
      <c r="C55" s="281"/>
      <c r="D55" s="198"/>
      <c r="E55" s="198"/>
      <c r="F55" s="198"/>
      <c r="G55" s="198"/>
      <c r="H55" s="198"/>
      <c r="I55" s="198"/>
    </row>
    <row r="56" spans="1:10" ht="33" customHeight="1" x14ac:dyDescent="0.25">
      <c r="A56" s="205" t="s">
        <v>387</v>
      </c>
      <c r="B56" s="281">
        <f>'A5 Exploitation'!D41</f>
        <v>0</v>
      </c>
      <c r="C56" s="281"/>
      <c r="D56" s="198"/>
      <c r="E56" s="198"/>
      <c r="F56" s="198"/>
      <c r="G56" s="198"/>
      <c r="H56" s="198"/>
      <c r="I56" s="198"/>
    </row>
    <row r="57" spans="1:10" ht="33" customHeight="1" x14ac:dyDescent="0.25">
      <c r="A57" s="205" t="s">
        <v>388</v>
      </c>
      <c r="B57" s="281">
        <f>'A6 Exploitation'!D41</f>
        <v>0</v>
      </c>
      <c r="C57" s="281"/>
      <c r="D57" s="198"/>
      <c r="E57" s="198"/>
      <c r="F57" s="198"/>
      <c r="G57" s="198"/>
      <c r="H57" s="198"/>
      <c r="I57" s="198"/>
    </row>
    <row r="58" spans="1:10" ht="18" x14ac:dyDescent="0.25">
      <c r="A58" s="208"/>
      <c r="B58" s="201"/>
      <c r="C58" s="201"/>
      <c r="D58" s="198"/>
      <c r="E58" s="198"/>
      <c r="F58" s="198"/>
      <c r="G58" s="198"/>
      <c r="H58" s="198"/>
      <c r="I58" s="198"/>
    </row>
    <row r="59" spans="1:10" ht="18" x14ac:dyDescent="0.25">
      <c r="A59" s="208"/>
      <c r="B59" s="201"/>
      <c r="C59" s="201"/>
      <c r="D59" s="198"/>
      <c r="E59" s="198"/>
      <c r="F59" s="198"/>
      <c r="G59" s="198"/>
      <c r="H59" s="198"/>
      <c r="I59" s="198"/>
    </row>
    <row r="60" spans="1:10" ht="33" customHeight="1" x14ac:dyDescent="0.25">
      <c r="A60" s="205" t="s">
        <v>381</v>
      </c>
      <c r="B60" s="278" t="s">
        <v>392</v>
      </c>
      <c r="C60" s="278"/>
      <c r="D60" s="198"/>
      <c r="E60" s="198"/>
      <c r="F60" s="198"/>
      <c r="G60" s="198"/>
      <c r="H60" s="198"/>
      <c r="I60" s="198"/>
      <c r="J60" s="197" t="str">
        <f>D18</f>
        <v>BEJA 3</v>
      </c>
    </row>
    <row r="61" spans="1:10" ht="33" customHeight="1" x14ac:dyDescent="0.25">
      <c r="A61" s="206" t="s">
        <v>383</v>
      </c>
      <c r="B61" s="279">
        <f>'A1 Exploitation'!D97</f>
        <v>0.93333333333333335</v>
      </c>
      <c r="C61" s="279"/>
      <c r="D61" s="198"/>
      <c r="E61" s="198"/>
      <c r="F61" s="198"/>
      <c r="G61" s="198"/>
      <c r="H61" s="198"/>
      <c r="I61" s="198"/>
    </row>
    <row r="62" spans="1:10" ht="33" customHeight="1" x14ac:dyDescent="0.25">
      <c r="A62" s="205" t="s">
        <v>384</v>
      </c>
      <c r="B62" s="279">
        <f>'A2 Exploitation'!D97</f>
        <v>1</v>
      </c>
      <c r="C62" s="279"/>
      <c r="D62" s="198"/>
      <c r="E62" s="198"/>
      <c r="F62" s="198"/>
      <c r="G62" s="198"/>
      <c r="H62" s="198"/>
      <c r="I62" s="198"/>
    </row>
    <row r="63" spans="1:10" ht="33" customHeight="1" x14ac:dyDescent="0.25">
      <c r="A63" s="206" t="s">
        <v>385</v>
      </c>
      <c r="B63" s="279">
        <f>'A3 Exploitation'!D97</f>
        <v>0.97142857142857142</v>
      </c>
      <c r="C63" s="279"/>
      <c r="D63" s="198"/>
      <c r="E63" s="198"/>
      <c r="F63" s="198"/>
      <c r="G63" s="198"/>
      <c r="H63" s="198"/>
      <c r="I63" s="198"/>
    </row>
    <row r="64" spans="1:10" ht="33" customHeight="1" x14ac:dyDescent="0.25">
      <c r="A64" s="206" t="s">
        <v>386</v>
      </c>
      <c r="B64" s="279">
        <f>'A4 Exploitation'!D97</f>
        <v>0</v>
      </c>
      <c r="C64" s="279"/>
      <c r="D64" s="198"/>
      <c r="E64" s="198"/>
      <c r="F64" s="198"/>
      <c r="G64" s="198"/>
      <c r="H64" s="198"/>
      <c r="I64" s="198"/>
    </row>
    <row r="65" spans="1:10" ht="33" customHeight="1" x14ac:dyDescent="0.25">
      <c r="A65" s="205" t="s">
        <v>387</v>
      </c>
      <c r="B65" s="279">
        <f>'A5 Exploitation'!D97</f>
        <v>0</v>
      </c>
      <c r="C65" s="279"/>
      <c r="D65" s="198"/>
      <c r="E65" s="198"/>
      <c r="F65" s="198"/>
      <c r="G65" s="198"/>
      <c r="H65" s="198"/>
      <c r="I65" s="198"/>
    </row>
    <row r="66" spans="1:10" ht="33" customHeight="1" x14ac:dyDescent="0.25">
      <c r="A66" s="205" t="s">
        <v>388</v>
      </c>
      <c r="B66" s="279">
        <f>'A6 Exploitation'!D97</f>
        <v>0</v>
      </c>
      <c r="C66" s="279"/>
      <c r="D66" s="198"/>
      <c r="E66" s="198"/>
      <c r="F66" s="198"/>
      <c r="G66" s="198"/>
      <c r="H66" s="198"/>
      <c r="I66" s="198"/>
    </row>
    <row r="67" spans="1:10" ht="18" x14ac:dyDescent="0.25">
      <c r="A67" s="208"/>
      <c r="B67" s="201"/>
      <c r="C67" s="201"/>
      <c r="D67" s="198"/>
      <c r="E67" s="198"/>
      <c r="F67" s="198"/>
      <c r="G67" s="198"/>
      <c r="H67" s="198"/>
      <c r="I67" s="198"/>
    </row>
    <row r="68" spans="1:10" ht="18" x14ac:dyDescent="0.25">
      <c r="A68" s="208"/>
      <c r="B68" s="201"/>
      <c r="C68" s="201"/>
      <c r="D68" s="198"/>
      <c r="E68" s="198"/>
      <c r="F68" s="198"/>
      <c r="G68" s="198"/>
      <c r="H68" s="198"/>
      <c r="I68" s="198"/>
    </row>
    <row r="69" spans="1:10" ht="33" customHeight="1" x14ac:dyDescent="0.25">
      <c r="A69" s="205" t="s">
        <v>381</v>
      </c>
      <c r="B69" s="278" t="s">
        <v>393</v>
      </c>
      <c r="C69" s="278"/>
      <c r="D69" s="198"/>
      <c r="E69" s="198"/>
      <c r="F69" s="198"/>
      <c r="G69" s="198"/>
      <c r="H69" s="198"/>
      <c r="I69" s="198"/>
      <c r="J69" s="197" t="str">
        <f>D18</f>
        <v>BEJA 3</v>
      </c>
    </row>
    <row r="70" spans="1:10" ht="33" customHeight="1" x14ac:dyDescent="0.25">
      <c r="A70" s="206" t="s">
        <v>383</v>
      </c>
      <c r="B70" s="279">
        <f>'A1 Exploitation'!D150</f>
        <v>0.796875</v>
      </c>
      <c r="C70" s="279"/>
      <c r="D70" s="198"/>
      <c r="E70" s="198"/>
      <c r="F70" s="198"/>
      <c r="G70" s="198"/>
      <c r="H70" s="198"/>
      <c r="I70" s="198"/>
    </row>
    <row r="71" spans="1:10" ht="33" customHeight="1" x14ac:dyDescent="0.25">
      <c r="A71" s="205" t="s">
        <v>384</v>
      </c>
      <c r="B71" s="279">
        <f>'A2 Exploitation'!D150</f>
        <v>0.97142857142857142</v>
      </c>
      <c r="C71" s="279"/>
      <c r="D71" s="198"/>
      <c r="E71" s="198"/>
      <c r="F71" s="198"/>
      <c r="G71" s="198"/>
      <c r="H71" s="198"/>
      <c r="I71" s="198"/>
    </row>
    <row r="72" spans="1:10" ht="33" customHeight="1" x14ac:dyDescent="0.25">
      <c r="A72" s="206" t="s">
        <v>385</v>
      </c>
      <c r="B72" s="279">
        <f>'A3 Exploitation'!D150</f>
        <v>0.97058823529411764</v>
      </c>
      <c r="C72" s="279"/>
      <c r="D72" s="198"/>
      <c r="E72" s="198"/>
      <c r="F72" s="198"/>
      <c r="G72" s="198"/>
      <c r="H72" s="198"/>
      <c r="I72" s="198"/>
    </row>
    <row r="73" spans="1:10" ht="33" customHeight="1" x14ac:dyDescent="0.25">
      <c r="A73" s="206" t="s">
        <v>386</v>
      </c>
      <c r="B73" s="279">
        <f>'A4 Exploitation'!D150</f>
        <v>0</v>
      </c>
      <c r="C73" s="279"/>
      <c r="D73" s="198"/>
      <c r="E73" s="198"/>
      <c r="F73" s="198"/>
      <c r="G73" s="198"/>
      <c r="H73" s="198"/>
      <c r="I73" s="198"/>
    </row>
    <row r="74" spans="1:10" ht="33" customHeight="1" x14ac:dyDescent="0.25">
      <c r="A74" s="205" t="s">
        <v>387</v>
      </c>
      <c r="B74" s="279">
        <f>'A5 Exploitation'!D150</f>
        <v>0</v>
      </c>
      <c r="C74" s="279"/>
      <c r="D74" s="198"/>
      <c r="E74" s="198"/>
      <c r="F74" s="198"/>
      <c r="G74" s="198"/>
      <c r="H74" s="198"/>
      <c r="I74" s="198"/>
    </row>
    <row r="75" spans="1:10" ht="33" customHeight="1" x14ac:dyDescent="0.25">
      <c r="A75" s="205" t="s">
        <v>388</v>
      </c>
      <c r="B75" s="279">
        <f>'A6 Exploitation'!D150</f>
        <v>0</v>
      </c>
      <c r="C75" s="279"/>
      <c r="D75" s="198"/>
      <c r="E75" s="198"/>
      <c r="F75" s="198"/>
      <c r="G75" s="198"/>
      <c r="H75" s="198"/>
      <c r="I75" s="198"/>
    </row>
    <row r="76" spans="1:10" ht="18" x14ac:dyDescent="0.25">
      <c r="A76" s="208"/>
      <c r="B76" s="201"/>
      <c r="C76" s="201"/>
      <c r="D76" s="198"/>
      <c r="E76" s="198"/>
      <c r="F76" s="198"/>
      <c r="G76" s="198"/>
      <c r="H76" s="198"/>
      <c r="I76" s="198"/>
    </row>
    <row r="77" spans="1:10" ht="18" x14ac:dyDescent="0.25">
      <c r="A77" s="208"/>
      <c r="B77" s="201"/>
      <c r="C77" s="201"/>
      <c r="D77" s="198"/>
      <c r="E77" s="198"/>
      <c r="F77" s="198"/>
      <c r="G77" s="198"/>
      <c r="H77" s="198"/>
      <c r="I77" s="198"/>
    </row>
    <row r="78" spans="1:10" ht="33" customHeight="1" x14ac:dyDescent="0.25">
      <c r="A78" s="205" t="s">
        <v>381</v>
      </c>
      <c r="B78" s="278" t="s">
        <v>394</v>
      </c>
      <c r="C78" s="278"/>
      <c r="D78" s="198"/>
      <c r="E78" s="198"/>
      <c r="F78" s="198"/>
      <c r="G78" s="198"/>
      <c r="H78" s="198"/>
      <c r="I78" s="198"/>
      <c r="J78" s="197" t="str">
        <f>D18</f>
        <v>BEJA 3</v>
      </c>
    </row>
    <row r="79" spans="1:10" ht="33" customHeight="1" x14ac:dyDescent="0.25">
      <c r="A79" s="206" t="s">
        <v>383</v>
      </c>
      <c r="B79" s="279">
        <f>'A1 Exploitation'!D190</f>
        <v>0.96153846153846156</v>
      </c>
      <c r="C79" s="279"/>
      <c r="D79" s="198"/>
      <c r="E79" s="198"/>
      <c r="F79" s="198"/>
      <c r="G79" s="198"/>
      <c r="H79" s="198"/>
      <c r="I79" s="198"/>
    </row>
    <row r="80" spans="1:10" ht="33" customHeight="1" x14ac:dyDescent="0.25">
      <c r="A80" s="205" t="s">
        <v>384</v>
      </c>
      <c r="B80" s="279">
        <f>'A2 Exploitation'!D190</f>
        <v>0.96</v>
      </c>
      <c r="C80" s="279"/>
      <c r="D80" s="198"/>
      <c r="E80" s="198"/>
      <c r="F80" s="198"/>
      <c r="G80" s="198"/>
      <c r="H80" s="198"/>
      <c r="I80" s="198"/>
    </row>
    <row r="81" spans="1:10" ht="33" customHeight="1" x14ac:dyDescent="0.25">
      <c r="A81" s="206" t="s">
        <v>385</v>
      </c>
      <c r="B81" s="279">
        <f>'A3 Exploitation'!D190</f>
        <v>1</v>
      </c>
      <c r="C81" s="279"/>
      <c r="D81" s="198"/>
      <c r="E81" s="198"/>
      <c r="F81" s="198"/>
      <c r="G81" s="198"/>
      <c r="H81" s="198"/>
      <c r="I81" s="198"/>
    </row>
    <row r="82" spans="1:10" ht="33" customHeight="1" x14ac:dyDescent="0.25">
      <c r="A82" s="206" t="s">
        <v>386</v>
      </c>
      <c r="B82" s="279">
        <f>'A4 Exploitation'!D190</f>
        <v>0</v>
      </c>
      <c r="C82" s="279"/>
      <c r="D82" s="198"/>
      <c r="E82" s="198"/>
      <c r="F82" s="198"/>
      <c r="G82" s="198"/>
      <c r="H82" s="198"/>
      <c r="I82" s="198"/>
    </row>
    <row r="83" spans="1:10" ht="33" customHeight="1" x14ac:dyDescent="0.25">
      <c r="A83" s="205" t="s">
        <v>387</v>
      </c>
      <c r="B83" s="279">
        <f>'A5 Exploitation'!D190</f>
        <v>0</v>
      </c>
      <c r="C83" s="279"/>
      <c r="D83" s="198"/>
      <c r="E83" s="198"/>
      <c r="F83" s="198"/>
      <c r="G83" s="198"/>
      <c r="H83" s="198"/>
      <c r="I83" s="198"/>
    </row>
    <row r="84" spans="1:10" ht="33" customHeight="1" x14ac:dyDescent="0.25">
      <c r="A84" s="205" t="s">
        <v>388</v>
      </c>
      <c r="B84" s="279">
        <f>'A6 Exploitation'!D190</f>
        <v>0</v>
      </c>
      <c r="C84" s="279"/>
      <c r="D84" s="198"/>
      <c r="E84" s="198"/>
      <c r="F84" s="198"/>
      <c r="G84" s="198"/>
      <c r="H84" s="198"/>
      <c r="I84" s="198"/>
    </row>
    <row r="85" spans="1:10" ht="18" x14ac:dyDescent="0.25">
      <c r="A85" s="208"/>
      <c r="B85" s="201"/>
      <c r="C85" s="201"/>
      <c r="D85" s="198"/>
      <c r="E85" s="198"/>
      <c r="F85" s="198"/>
      <c r="G85" s="198"/>
      <c r="H85" s="198"/>
      <c r="I85" s="198"/>
    </row>
    <row r="86" spans="1:10" ht="18" x14ac:dyDescent="0.25">
      <c r="A86" s="208"/>
      <c r="B86" s="201"/>
      <c r="C86" s="201"/>
      <c r="D86" s="198"/>
      <c r="E86" s="198"/>
      <c r="F86" s="198"/>
      <c r="G86" s="198"/>
      <c r="H86" s="198"/>
      <c r="I86" s="198"/>
    </row>
    <row r="87" spans="1:10" ht="33" customHeight="1" x14ac:dyDescent="0.25">
      <c r="A87" s="205" t="s">
        <v>381</v>
      </c>
      <c r="B87" s="278" t="s">
        <v>395</v>
      </c>
      <c r="C87" s="278"/>
      <c r="D87" s="198"/>
      <c r="E87" s="198"/>
      <c r="F87" s="198"/>
      <c r="G87" s="198"/>
      <c r="H87" s="198"/>
      <c r="I87" s="198"/>
      <c r="J87" s="197" t="str">
        <f>D18</f>
        <v>BEJA 3</v>
      </c>
    </row>
    <row r="88" spans="1:10" ht="33" customHeight="1" x14ac:dyDescent="0.25">
      <c r="A88" s="206" t="s">
        <v>383</v>
      </c>
      <c r="B88" s="279">
        <f>'A1 Exploitation'!D246</f>
        <v>0.9</v>
      </c>
      <c r="C88" s="279"/>
      <c r="D88" s="198"/>
      <c r="E88" s="198"/>
      <c r="F88" s="198"/>
      <c r="G88" s="198"/>
      <c r="H88" s="198"/>
      <c r="I88" s="198"/>
    </row>
    <row r="89" spans="1:10" ht="33" customHeight="1" x14ac:dyDescent="0.25">
      <c r="A89" s="205" t="s">
        <v>384</v>
      </c>
      <c r="B89" s="279">
        <f>'A2 Exploitation'!D246</f>
        <v>0.74358974358974361</v>
      </c>
      <c r="C89" s="279"/>
      <c r="D89" s="198"/>
      <c r="E89" s="198"/>
      <c r="F89" s="198"/>
      <c r="G89" s="198"/>
      <c r="H89" s="198"/>
      <c r="I89" s="198"/>
    </row>
    <row r="90" spans="1:10" ht="33" customHeight="1" x14ac:dyDescent="0.25">
      <c r="A90" s="206" t="s">
        <v>385</v>
      </c>
      <c r="B90" s="279">
        <f>'A3 Exploitation'!D246</f>
        <v>0.85897435897435892</v>
      </c>
      <c r="C90" s="279"/>
      <c r="D90" s="198"/>
      <c r="E90" s="198"/>
      <c r="F90" s="198"/>
      <c r="G90" s="198"/>
      <c r="H90" s="198"/>
      <c r="I90" s="198"/>
    </row>
    <row r="91" spans="1:10" ht="33" customHeight="1" x14ac:dyDescent="0.25">
      <c r="A91" s="206" t="s">
        <v>386</v>
      </c>
      <c r="B91" s="279">
        <f>'A4 Exploitation'!D246</f>
        <v>0</v>
      </c>
      <c r="C91" s="279"/>
      <c r="D91" s="198"/>
      <c r="E91" s="198"/>
      <c r="F91" s="198"/>
      <c r="G91" s="198"/>
      <c r="H91" s="198"/>
      <c r="I91" s="198"/>
    </row>
    <row r="92" spans="1:10" ht="33" customHeight="1" x14ac:dyDescent="0.25">
      <c r="A92" s="205" t="s">
        <v>387</v>
      </c>
      <c r="B92" s="279">
        <f>'A5 Exploitation'!D246</f>
        <v>0</v>
      </c>
      <c r="C92" s="279"/>
      <c r="D92" s="198"/>
      <c r="E92" s="198"/>
      <c r="F92" s="198"/>
      <c r="G92" s="198"/>
      <c r="H92" s="198"/>
      <c r="I92" s="198"/>
    </row>
    <row r="93" spans="1:10" ht="33" customHeight="1" x14ac:dyDescent="0.25">
      <c r="A93" s="205" t="s">
        <v>388</v>
      </c>
      <c r="B93" s="279">
        <f>'A6 Exploitation'!D246</f>
        <v>0</v>
      </c>
      <c r="C93" s="279"/>
      <c r="D93" s="198"/>
      <c r="E93" s="198"/>
      <c r="F93" s="198"/>
      <c r="G93" s="198"/>
      <c r="H93" s="198"/>
      <c r="I93" s="198"/>
    </row>
    <row r="94" spans="1:10" ht="18" x14ac:dyDescent="0.25">
      <c r="A94" s="208"/>
      <c r="B94" s="201"/>
      <c r="C94" s="201"/>
      <c r="D94" s="198"/>
      <c r="E94" s="198"/>
      <c r="F94" s="198"/>
      <c r="G94" s="198"/>
      <c r="H94" s="198"/>
      <c r="I94" s="198"/>
    </row>
    <row r="95" spans="1:10" ht="18" x14ac:dyDescent="0.25">
      <c r="A95" s="208"/>
      <c r="B95" s="201"/>
      <c r="C95" s="201"/>
      <c r="D95" s="198"/>
      <c r="E95" s="198"/>
      <c r="F95" s="198"/>
      <c r="G95" s="198"/>
      <c r="H95" s="198"/>
      <c r="I95" s="198"/>
    </row>
    <row r="96" spans="1:10" ht="33" customHeight="1" x14ac:dyDescent="0.25">
      <c r="A96" s="205" t="s">
        <v>381</v>
      </c>
      <c r="B96" s="278" t="s">
        <v>396</v>
      </c>
      <c r="C96" s="278"/>
      <c r="D96" s="198"/>
      <c r="E96" s="198"/>
      <c r="F96" s="198"/>
      <c r="G96" s="198"/>
      <c r="H96" s="198"/>
      <c r="I96" s="198"/>
      <c r="J96" s="197" t="str">
        <f>D18</f>
        <v>BEJA 3</v>
      </c>
    </row>
    <row r="97" spans="1:10" ht="33" customHeight="1" x14ac:dyDescent="0.25">
      <c r="A97" s="206" t="s">
        <v>383</v>
      </c>
      <c r="B97" s="279">
        <f>'A1 Exploitation'!D289</f>
        <v>0.92</v>
      </c>
      <c r="C97" s="279"/>
      <c r="D97" s="198"/>
      <c r="E97" s="198"/>
      <c r="F97" s="198"/>
      <c r="G97" s="198"/>
      <c r="H97" s="198"/>
      <c r="I97" s="198"/>
    </row>
    <row r="98" spans="1:10" ht="33" customHeight="1" x14ac:dyDescent="0.25">
      <c r="A98" s="205" t="s">
        <v>384</v>
      </c>
      <c r="B98" s="279">
        <f>'A2 Exploitation'!D289</f>
        <v>0.89655172413793105</v>
      </c>
      <c r="C98" s="279"/>
      <c r="D98" s="198"/>
      <c r="E98" s="198"/>
      <c r="F98" s="198"/>
      <c r="G98" s="198"/>
      <c r="H98" s="198"/>
      <c r="I98" s="198"/>
    </row>
    <row r="99" spans="1:10" ht="33" customHeight="1" x14ac:dyDescent="0.25">
      <c r="A99" s="206" t="s">
        <v>385</v>
      </c>
      <c r="B99" s="279">
        <f>'A3 Exploitation'!D289</f>
        <v>0.91379310344827591</v>
      </c>
      <c r="C99" s="279"/>
      <c r="D99" s="198"/>
      <c r="E99" s="198"/>
      <c r="F99" s="198"/>
      <c r="G99" s="198"/>
      <c r="H99" s="198"/>
      <c r="I99" s="198"/>
    </row>
    <row r="100" spans="1:10" ht="33" customHeight="1" x14ac:dyDescent="0.25">
      <c r="A100" s="206" t="s">
        <v>386</v>
      </c>
      <c r="B100" s="279">
        <f>'A4 Exploitation'!D289</f>
        <v>0</v>
      </c>
      <c r="C100" s="279"/>
      <c r="D100" s="198"/>
      <c r="E100" s="198"/>
      <c r="F100" s="198"/>
      <c r="G100" s="198"/>
      <c r="H100" s="198"/>
      <c r="I100" s="198"/>
    </row>
    <row r="101" spans="1:10" ht="33" customHeight="1" x14ac:dyDescent="0.25">
      <c r="A101" s="205" t="s">
        <v>387</v>
      </c>
      <c r="B101" s="279">
        <f>'A5 Exploitation'!D289</f>
        <v>0</v>
      </c>
      <c r="C101" s="279"/>
      <c r="D101" s="198"/>
      <c r="E101" s="198"/>
      <c r="F101" s="198"/>
      <c r="G101" s="198"/>
      <c r="H101" s="198"/>
      <c r="I101" s="198"/>
    </row>
    <row r="102" spans="1:10" ht="33" customHeight="1" x14ac:dyDescent="0.25">
      <c r="A102" s="205" t="s">
        <v>388</v>
      </c>
      <c r="B102" s="279">
        <f>'A6 Exploitation'!D289</f>
        <v>0</v>
      </c>
      <c r="C102" s="279"/>
      <c r="D102" s="198"/>
      <c r="E102" s="198"/>
      <c r="F102" s="198"/>
      <c r="G102" s="198"/>
      <c r="H102" s="198"/>
      <c r="I102" s="198"/>
    </row>
    <row r="103" spans="1:10" ht="18" x14ac:dyDescent="0.25">
      <c r="A103" s="208"/>
      <c r="B103" s="201"/>
      <c r="C103" s="201"/>
      <c r="D103" s="198"/>
      <c r="E103" s="198"/>
      <c r="F103" s="198"/>
      <c r="G103" s="198"/>
      <c r="H103" s="198"/>
      <c r="I103" s="198"/>
    </row>
    <row r="104" spans="1:10" ht="18" x14ac:dyDescent="0.25">
      <c r="A104" s="208"/>
      <c r="B104" s="201"/>
      <c r="C104" s="201"/>
      <c r="D104" s="198"/>
      <c r="E104" s="198"/>
      <c r="F104" s="198"/>
      <c r="G104" s="198"/>
      <c r="H104" s="198"/>
      <c r="I104" s="198"/>
    </row>
    <row r="105" spans="1:10" ht="33" customHeight="1" x14ac:dyDescent="0.25">
      <c r="A105" s="205" t="s">
        <v>381</v>
      </c>
      <c r="B105" s="278" t="s">
        <v>397</v>
      </c>
      <c r="C105" s="278"/>
      <c r="D105" s="198"/>
      <c r="E105" s="198"/>
      <c r="F105" s="198"/>
      <c r="G105" s="198"/>
      <c r="H105" s="198"/>
      <c r="I105" s="198"/>
      <c r="J105" s="197" t="str">
        <f>D18</f>
        <v>BEJA 3</v>
      </c>
    </row>
    <row r="106" spans="1:10" ht="33" customHeight="1" x14ac:dyDescent="0.25">
      <c r="A106" s="206" t="s">
        <v>383</v>
      </c>
      <c r="B106" s="279">
        <f>'A1 Exploitation'!D322</f>
        <v>0.94444444444444442</v>
      </c>
      <c r="C106" s="279"/>
      <c r="D106" s="198"/>
      <c r="E106" s="198"/>
      <c r="F106" s="198"/>
      <c r="G106" s="198"/>
      <c r="H106" s="198"/>
      <c r="I106" s="198"/>
    </row>
    <row r="107" spans="1:10" ht="33" customHeight="1" x14ac:dyDescent="0.25">
      <c r="A107" s="205" t="s">
        <v>384</v>
      </c>
      <c r="B107" s="279">
        <f>'A2 Exploitation'!D322</f>
        <v>1</v>
      </c>
      <c r="C107" s="279"/>
      <c r="D107" s="198"/>
      <c r="E107" s="198"/>
      <c r="F107" s="198"/>
      <c r="G107" s="198"/>
      <c r="H107" s="198"/>
      <c r="I107" s="198"/>
    </row>
    <row r="108" spans="1:10" ht="33" customHeight="1" x14ac:dyDescent="0.25">
      <c r="A108" s="206" t="s">
        <v>385</v>
      </c>
      <c r="B108" s="279">
        <f>'A3 Exploitation'!D322</f>
        <v>0.94736842105263153</v>
      </c>
      <c r="C108" s="279"/>
      <c r="D108" s="198"/>
      <c r="E108" s="198"/>
      <c r="F108" s="198"/>
      <c r="G108" s="198"/>
      <c r="H108" s="198"/>
      <c r="I108" s="198"/>
    </row>
    <row r="109" spans="1:10" ht="33" customHeight="1" x14ac:dyDescent="0.25">
      <c r="A109" s="206" t="s">
        <v>386</v>
      </c>
      <c r="B109" s="279">
        <f>'A4 Exploitation'!D322</f>
        <v>0</v>
      </c>
      <c r="C109" s="279"/>
      <c r="D109" s="198"/>
      <c r="E109" s="198"/>
      <c r="F109" s="198"/>
      <c r="G109" s="198"/>
      <c r="H109" s="198"/>
      <c r="I109" s="198"/>
    </row>
    <row r="110" spans="1:10" ht="33" customHeight="1" x14ac:dyDescent="0.25">
      <c r="A110" s="205" t="s">
        <v>387</v>
      </c>
      <c r="B110" s="279">
        <f>'A5 Exploitation'!D322</f>
        <v>0</v>
      </c>
      <c r="C110" s="279"/>
      <c r="D110" s="198"/>
      <c r="E110" s="198"/>
      <c r="F110" s="198"/>
      <c r="G110" s="198"/>
      <c r="H110" s="198"/>
      <c r="I110" s="198"/>
    </row>
    <row r="111" spans="1:10" ht="33" customHeight="1" x14ac:dyDescent="0.25">
      <c r="A111" s="205" t="s">
        <v>388</v>
      </c>
      <c r="B111" s="279">
        <f>'A6 Exploitation'!D322</f>
        <v>0</v>
      </c>
      <c r="C111" s="279"/>
      <c r="D111" s="198"/>
      <c r="E111" s="198"/>
      <c r="F111" s="198"/>
      <c r="G111" s="198"/>
      <c r="H111" s="198"/>
      <c r="I111" s="198"/>
    </row>
    <row r="112" spans="1:10" ht="18" x14ac:dyDescent="0.25">
      <c r="A112" s="208"/>
      <c r="B112" s="201"/>
      <c r="C112" s="201"/>
      <c r="D112" s="198"/>
      <c r="E112" s="198"/>
      <c r="F112" s="198"/>
      <c r="G112" s="198"/>
      <c r="H112" s="198"/>
      <c r="I112" s="198"/>
    </row>
    <row r="113" spans="1:10" ht="18" x14ac:dyDescent="0.25">
      <c r="A113" s="208"/>
      <c r="B113" s="201"/>
      <c r="C113" s="201"/>
      <c r="D113" s="198"/>
      <c r="E113" s="198"/>
      <c r="F113" s="198"/>
      <c r="G113" s="198"/>
      <c r="H113" s="198"/>
      <c r="I113" s="198"/>
    </row>
    <row r="114" spans="1:10" ht="33" customHeight="1" x14ac:dyDescent="0.25">
      <c r="A114" s="205" t="s">
        <v>381</v>
      </c>
      <c r="B114" s="278" t="s">
        <v>398</v>
      </c>
      <c r="C114" s="278"/>
      <c r="D114" s="198"/>
      <c r="E114" s="198"/>
      <c r="F114" s="198"/>
      <c r="G114" s="198"/>
      <c r="H114" s="198"/>
      <c r="I114" s="198"/>
      <c r="J114" s="197" t="str">
        <f>D18</f>
        <v>BEJA 3</v>
      </c>
    </row>
    <row r="115" spans="1:10" ht="33" customHeight="1" x14ac:dyDescent="0.25">
      <c r="A115" s="206" t="s">
        <v>383</v>
      </c>
      <c r="B115" s="279">
        <f>'A1 Exploitation'!D350</f>
        <v>0.7</v>
      </c>
      <c r="C115" s="279"/>
      <c r="D115" s="198"/>
      <c r="E115" s="198"/>
      <c r="F115" s="198"/>
      <c r="G115" s="198"/>
      <c r="H115" s="198"/>
      <c r="I115" s="198"/>
    </row>
    <row r="116" spans="1:10" ht="33" customHeight="1" x14ac:dyDescent="0.25">
      <c r="A116" s="205" t="s">
        <v>384</v>
      </c>
      <c r="B116" s="279">
        <f>'A2 Exploitation'!D350</f>
        <v>0.8571428571428571</v>
      </c>
      <c r="C116" s="279"/>
      <c r="D116" s="198"/>
      <c r="E116" s="198"/>
      <c r="F116" s="198"/>
      <c r="G116" s="198"/>
      <c r="H116" s="198"/>
      <c r="I116" s="198"/>
    </row>
    <row r="117" spans="1:10" ht="33" customHeight="1" x14ac:dyDescent="0.25">
      <c r="A117" s="206" t="s">
        <v>385</v>
      </c>
      <c r="B117" s="279">
        <f>'A3 Exploitation'!D350</f>
        <v>0.4375</v>
      </c>
      <c r="C117" s="279"/>
      <c r="D117" s="198"/>
      <c r="E117" s="198"/>
      <c r="F117" s="198"/>
      <c r="G117" s="198"/>
      <c r="H117" s="198"/>
      <c r="I117" s="198"/>
    </row>
    <row r="118" spans="1:10" ht="33" customHeight="1" x14ac:dyDescent="0.25">
      <c r="A118" s="206" t="s">
        <v>386</v>
      </c>
      <c r="B118" s="279">
        <f>'A4 Exploitation'!D350</f>
        <v>0</v>
      </c>
      <c r="C118" s="279"/>
      <c r="D118" s="198"/>
      <c r="E118" s="198"/>
      <c r="F118" s="198"/>
      <c r="G118" s="198"/>
      <c r="H118" s="198"/>
      <c r="I118" s="198"/>
    </row>
    <row r="119" spans="1:10" ht="33" customHeight="1" x14ac:dyDescent="0.25">
      <c r="A119" s="205" t="s">
        <v>387</v>
      </c>
      <c r="B119" s="279">
        <f>'A5 Exploitation'!D350</f>
        <v>0</v>
      </c>
      <c r="C119" s="279"/>
      <c r="D119" s="198"/>
      <c r="E119" s="198"/>
      <c r="F119" s="198"/>
      <c r="G119" s="198"/>
      <c r="H119" s="198"/>
      <c r="I119" s="198"/>
    </row>
    <row r="120" spans="1:10" ht="33" customHeight="1" x14ac:dyDescent="0.25">
      <c r="A120" s="205" t="s">
        <v>388</v>
      </c>
      <c r="B120" s="279">
        <f>'A6 Exploitation'!D350</f>
        <v>0</v>
      </c>
      <c r="C120" s="279"/>
      <c r="D120" s="198"/>
      <c r="E120" s="198"/>
      <c r="F120" s="198"/>
      <c r="G120" s="198"/>
      <c r="H120" s="198"/>
      <c r="I120" s="198"/>
    </row>
    <row r="121" spans="1:10" ht="18" x14ac:dyDescent="0.25">
      <c r="A121" s="208"/>
      <c r="B121" s="201"/>
      <c r="C121" s="201"/>
      <c r="D121" s="198"/>
      <c r="E121" s="198"/>
      <c r="F121" s="198"/>
      <c r="G121" s="198"/>
      <c r="H121" s="198"/>
      <c r="I121" s="198"/>
    </row>
    <row r="122" spans="1:10" ht="18" x14ac:dyDescent="0.25">
      <c r="A122" s="208"/>
      <c r="B122" s="201"/>
      <c r="C122" s="201"/>
      <c r="D122" s="198"/>
      <c r="E122" s="198"/>
      <c r="F122" s="198"/>
      <c r="G122" s="198"/>
      <c r="H122" s="198"/>
      <c r="I122" s="198"/>
    </row>
    <row r="123" spans="1:10" ht="33" customHeight="1" x14ac:dyDescent="0.25">
      <c r="A123" s="205" t="s">
        <v>381</v>
      </c>
      <c r="B123" s="278" t="s">
        <v>399</v>
      </c>
      <c r="C123" s="278"/>
      <c r="D123" s="198"/>
      <c r="E123" s="198"/>
      <c r="F123" s="198"/>
      <c r="G123" s="198"/>
      <c r="H123" s="198"/>
      <c r="I123" s="198"/>
      <c r="J123" s="197" t="str">
        <f>D18</f>
        <v>BEJA 3</v>
      </c>
    </row>
    <row r="124" spans="1:10" ht="33" customHeight="1" x14ac:dyDescent="0.25">
      <c r="A124" s="206" t="s">
        <v>383</v>
      </c>
      <c r="B124" s="279">
        <f>'A1 Exploitation'!D403</f>
        <v>0.967741935483871</v>
      </c>
      <c r="C124" s="279"/>
      <c r="D124" s="198"/>
      <c r="E124" s="198"/>
      <c r="F124" s="198"/>
      <c r="G124" s="198"/>
      <c r="H124" s="198"/>
      <c r="I124" s="198"/>
    </row>
    <row r="125" spans="1:10" ht="33" customHeight="1" x14ac:dyDescent="0.25">
      <c r="A125" s="205" t="s">
        <v>384</v>
      </c>
      <c r="B125" s="279">
        <f>'A2 Exploitation'!D403</f>
        <v>1</v>
      </c>
      <c r="C125" s="279"/>
      <c r="D125" s="198"/>
      <c r="E125" s="198"/>
      <c r="F125" s="198"/>
      <c r="G125" s="198"/>
      <c r="H125" s="198"/>
      <c r="I125" s="198"/>
    </row>
    <row r="126" spans="1:10" ht="33" customHeight="1" x14ac:dyDescent="0.25">
      <c r="A126" s="206" t="s">
        <v>385</v>
      </c>
      <c r="B126" s="279">
        <f>'A3 Exploitation'!D403</f>
        <v>0.967741935483871</v>
      </c>
      <c r="C126" s="279"/>
      <c r="D126" s="198"/>
      <c r="E126" s="198"/>
      <c r="F126" s="198"/>
      <c r="G126" s="198"/>
      <c r="H126" s="198"/>
      <c r="I126" s="198"/>
    </row>
    <row r="127" spans="1:10" ht="33" customHeight="1" x14ac:dyDescent="0.25">
      <c r="A127" s="206" t="s">
        <v>386</v>
      </c>
      <c r="B127" s="279">
        <f>'A4 Exploitation'!D403</f>
        <v>0</v>
      </c>
      <c r="C127" s="279"/>
      <c r="D127" s="198"/>
      <c r="E127" s="198"/>
      <c r="F127" s="198"/>
      <c r="G127" s="198"/>
      <c r="H127" s="198"/>
      <c r="I127" s="198"/>
    </row>
    <row r="128" spans="1:10" ht="33" customHeight="1" x14ac:dyDescent="0.25">
      <c r="A128" s="205" t="s">
        <v>387</v>
      </c>
      <c r="B128" s="279">
        <f>'A5 Exploitation'!D403</f>
        <v>0</v>
      </c>
      <c r="C128" s="279"/>
      <c r="D128" s="198"/>
      <c r="E128" s="198"/>
      <c r="F128" s="198"/>
      <c r="G128" s="198"/>
      <c r="H128" s="198"/>
      <c r="I128" s="198"/>
    </row>
    <row r="129" spans="1:10" ht="33" customHeight="1" x14ac:dyDescent="0.25">
      <c r="A129" s="205" t="s">
        <v>388</v>
      </c>
      <c r="B129" s="279">
        <f>'A6 Exploitation'!D403</f>
        <v>0</v>
      </c>
      <c r="C129" s="279"/>
      <c r="D129" s="198"/>
      <c r="E129" s="198"/>
      <c r="F129" s="198"/>
      <c r="G129" s="198"/>
      <c r="H129" s="198"/>
      <c r="I129" s="198"/>
    </row>
    <row r="130" spans="1:10" ht="18" x14ac:dyDescent="0.25">
      <c r="A130" s="208"/>
      <c r="B130" s="201"/>
      <c r="C130" s="201"/>
      <c r="D130" s="198"/>
      <c r="E130" s="198"/>
      <c r="F130" s="198"/>
      <c r="G130" s="198"/>
      <c r="H130" s="198"/>
      <c r="I130" s="198"/>
    </row>
    <row r="131" spans="1:10" ht="18" x14ac:dyDescent="0.25">
      <c r="A131" s="208"/>
      <c r="B131" s="201"/>
      <c r="C131" s="201"/>
      <c r="D131" s="198"/>
      <c r="E131" s="198"/>
      <c r="F131" s="198"/>
      <c r="G131" s="198"/>
      <c r="H131" s="198"/>
      <c r="I131" s="198"/>
    </row>
    <row r="132" spans="1:10" ht="33" customHeight="1" x14ac:dyDescent="0.25">
      <c r="A132" s="205" t="s">
        <v>381</v>
      </c>
      <c r="B132" s="278" t="s">
        <v>400</v>
      </c>
      <c r="C132" s="278"/>
      <c r="D132" s="198"/>
      <c r="E132" s="198"/>
      <c r="F132" s="198"/>
      <c r="G132" s="198"/>
      <c r="H132" s="198"/>
      <c r="I132" s="198"/>
      <c r="J132" s="197" t="str">
        <f>D18</f>
        <v>BEJA 3</v>
      </c>
    </row>
    <row r="133" spans="1:10" ht="33" customHeight="1" x14ac:dyDescent="0.25">
      <c r="A133" s="206" t="s">
        <v>383</v>
      </c>
      <c r="B133" s="279">
        <f>'A1 Exploitation'!D433</f>
        <v>1</v>
      </c>
      <c r="C133" s="279"/>
      <c r="D133" s="198"/>
      <c r="E133" s="198"/>
      <c r="F133" s="198"/>
      <c r="G133" s="198"/>
      <c r="H133" s="198"/>
      <c r="I133" s="198"/>
    </row>
    <row r="134" spans="1:10" ht="33" customHeight="1" x14ac:dyDescent="0.25">
      <c r="A134" s="205" t="s">
        <v>384</v>
      </c>
      <c r="B134" s="279">
        <f>'A2 Exploitation'!D433</f>
        <v>0.96875</v>
      </c>
      <c r="C134" s="279"/>
      <c r="D134" s="198"/>
      <c r="E134" s="198"/>
      <c r="F134" s="198"/>
      <c r="G134" s="198"/>
      <c r="H134" s="198"/>
      <c r="I134" s="198"/>
    </row>
    <row r="135" spans="1:10" ht="33" customHeight="1" x14ac:dyDescent="0.25">
      <c r="A135" s="206" t="s">
        <v>385</v>
      </c>
      <c r="B135" s="279">
        <f>'A3 Exploitation'!D433</f>
        <v>1</v>
      </c>
      <c r="C135" s="279"/>
      <c r="D135" s="198"/>
      <c r="E135" s="198"/>
      <c r="F135" s="198"/>
      <c r="G135" s="198"/>
      <c r="H135" s="198"/>
      <c r="I135" s="198"/>
    </row>
    <row r="136" spans="1:10" ht="33" customHeight="1" x14ac:dyDescent="0.25">
      <c r="A136" s="206" t="s">
        <v>386</v>
      </c>
      <c r="B136" s="279">
        <f>'A4 Exploitation'!D433</f>
        <v>0</v>
      </c>
      <c r="C136" s="279"/>
      <c r="D136" s="198"/>
      <c r="E136" s="198"/>
      <c r="F136" s="198"/>
      <c r="G136" s="198"/>
      <c r="H136" s="198"/>
      <c r="I136" s="198"/>
    </row>
    <row r="137" spans="1:10" ht="33" customHeight="1" x14ac:dyDescent="0.25">
      <c r="A137" s="205" t="s">
        <v>387</v>
      </c>
      <c r="B137" s="279">
        <f>'A5 Exploitation'!D433</f>
        <v>0</v>
      </c>
      <c r="C137" s="279"/>
      <c r="D137" s="198"/>
      <c r="E137" s="198"/>
      <c r="F137" s="198"/>
      <c r="G137" s="198"/>
      <c r="H137" s="198"/>
      <c r="I137" s="198"/>
    </row>
    <row r="138" spans="1:10" ht="33" customHeight="1" x14ac:dyDescent="0.25">
      <c r="A138" s="205" t="s">
        <v>388</v>
      </c>
      <c r="B138" s="279">
        <f>'A6 Exploitation'!D433</f>
        <v>0</v>
      </c>
      <c r="C138" s="279"/>
      <c r="D138" s="198"/>
      <c r="E138" s="198"/>
      <c r="F138" s="198"/>
      <c r="G138" s="198"/>
      <c r="H138" s="198"/>
      <c r="I138" s="198"/>
    </row>
    <row r="139" spans="1:10" ht="18" x14ac:dyDescent="0.25">
      <c r="A139" s="208"/>
      <c r="B139" s="201"/>
      <c r="C139" s="201"/>
      <c r="D139" s="198"/>
      <c r="E139" s="198"/>
      <c r="F139" s="198"/>
      <c r="G139" s="198"/>
      <c r="H139" s="198"/>
      <c r="I139" s="198"/>
    </row>
    <row r="140" spans="1:10" ht="18" x14ac:dyDescent="0.25">
      <c r="A140" s="208"/>
      <c r="B140" s="201"/>
      <c r="C140" s="201"/>
      <c r="D140" s="198"/>
      <c r="E140" s="198"/>
      <c r="F140" s="198"/>
      <c r="G140" s="198"/>
      <c r="H140" s="198"/>
      <c r="I140" s="198"/>
    </row>
    <row r="141" spans="1:10" ht="33" customHeight="1" x14ac:dyDescent="0.25">
      <c r="A141" s="205" t="s">
        <v>381</v>
      </c>
      <c r="B141" s="278" t="s">
        <v>401</v>
      </c>
      <c r="C141" s="278"/>
      <c r="D141" s="198"/>
      <c r="E141" s="198"/>
      <c r="F141" s="198"/>
      <c r="G141" s="198"/>
      <c r="H141" s="198"/>
      <c r="I141" s="198"/>
      <c r="J141" s="197" t="str">
        <f>D18</f>
        <v>BEJA 3</v>
      </c>
    </row>
    <row r="142" spans="1:10" ht="33" customHeight="1" x14ac:dyDescent="0.25">
      <c r="A142" s="206" t="s">
        <v>383</v>
      </c>
      <c r="B142" s="279">
        <f>'A1 Exploitation'!D452</f>
        <v>1</v>
      </c>
      <c r="C142" s="279"/>
      <c r="D142" s="198"/>
      <c r="E142" s="198"/>
      <c r="F142" s="198"/>
      <c r="G142" s="198"/>
      <c r="H142" s="198"/>
      <c r="I142" s="198"/>
    </row>
    <row r="143" spans="1:10" ht="33" customHeight="1" x14ac:dyDescent="0.25">
      <c r="A143" s="205" t="s">
        <v>384</v>
      </c>
      <c r="B143" s="279">
        <f>'A2 Exploitation'!D452</f>
        <v>1</v>
      </c>
      <c r="C143" s="279"/>
      <c r="D143" s="198"/>
      <c r="E143" s="198"/>
      <c r="F143" s="198"/>
      <c r="G143" s="198"/>
      <c r="H143" s="198"/>
      <c r="I143" s="198"/>
    </row>
    <row r="144" spans="1:10" ht="33" customHeight="1" x14ac:dyDescent="0.25">
      <c r="A144" s="206" t="s">
        <v>385</v>
      </c>
      <c r="B144" s="279">
        <f>'A3 Exploitation'!D452</f>
        <v>1</v>
      </c>
      <c r="C144" s="279"/>
      <c r="D144" s="198"/>
      <c r="E144" s="198"/>
      <c r="F144" s="198"/>
      <c r="G144" s="198"/>
      <c r="H144" s="198"/>
      <c r="I144" s="198"/>
    </row>
    <row r="145" spans="1:10" ht="33" customHeight="1" x14ac:dyDescent="0.25">
      <c r="A145" s="206" t="s">
        <v>386</v>
      </c>
      <c r="B145" s="279">
        <f>'A4 Exploitation'!D452</f>
        <v>0</v>
      </c>
      <c r="C145" s="279"/>
      <c r="D145" s="198"/>
      <c r="E145" s="198"/>
      <c r="F145" s="198"/>
      <c r="G145" s="198"/>
      <c r="H145" s="198"/>
      <c r="I145" s="198"/>
    </row>
    <row r="146" spans="1:10" ht="33" customHeight="1" x14ac:dyDescent="0.25">
      <c r="A146" s="205" t="s">
        <v>387</v>
      </c>
      <c r="B146" s="279">
        <f>'A5 Exploitation'!D452</f>
        <v>0</v>
      </c>
      <c r="C146" s="279"/>
      <c r="D146" s="198"/>
      <c r="E146" s="198"/>
      <c r="F146" s="198"/>
      <c r="G146" s="198"/>
      <c r="H146" s="198"/>
      <c r="I146" s="198"/>
    </row>
    <row r="147" spans="1:10" ht="33" customHeight="1" x14ac:dyDescent="0.25">
      <c r="A147" s="205" t="s">
        <v>388</v>
      </c>
      <c r="B147" s="279">
        <f>'A6 Exploitation'!D452</f>
        <v>0</v>
      </c>
      <c r="C147" s="279"/>
      <c r="D147" s="198"/>
      <c r="E147" s="198"/>
      <c r="F147" s="198"/>
      <c r="G147" s="198"/>
      <c r="H147" s="198"/>
      <c r="I147" s="198"/>
    </row>
    <row r="148" spans="1:10" ht="18" x14ac:dyDescent="0.25">
      <c r="A148" s="208"/>
      <c r="B148" s="201"/>
      <c r="C148" s="201"/>
      <c r="D148" s="198"/>
      <c r="E148" s="198"/>
      <c r="F148" s="198"/>
      <c r="G148" s="198"/>
      <c r="H148" s="198"/>
      <c r="I148" s="198"/>
    </row>
    <row r="149" spans="1:10" ht="18" x14ac:dyDescent="0.25">
      <c r="A149" s="208"/>
      <c r="B149" s="201"/>
      <c r="C149" s="201"/>
      <c r="D149" s="198"/>
      <c r="E149" s="198"/>
      <c r="F149" s="198"/>
      <c r="G149" s="198"/>
      <c r="H149" s="198"/>
      <c r="I149" s="198"/>
    </row>
    <row r="150" spans="1:10" ht="33" customHeight="1" x14ac:dyDescent="0.25">
      <c r="A150" s="205" t="s">
        <v>381</v>
      </c>
      <c r="B150" s="278" t="s">
        <v>402</v>
      </c>
      <c r="C150" s="278"/>
      <c r="D150" s="198"/>
      <c r="E150" s="198"/>
      <c r="F150" s="198"/>
      <c r="G150" s="198"/>
      <c r="H150" s="198"/>
      <c r="I150" s="198"/>
      <c r="J150" s="197" t="str">
        <f>D18</f>
        <v>BEJA 3</v>
      </c>
    </row>
    <row r="151" spans="1:10" ht="33" customHeight="1" x14ac:dyDescent="0.25">
      <c r="A151" s="206" t="s">
        <v>383</v>
      </c>
      <c r="B151" s="279">
        <f>'A1 Exploitation'!D462</f>
        <v>0.875</v>
      </c>
      <c r="C151" s="279"/>
      <c r="D151" s="198"/>
      <c r="E151" s="198"/>
      <c r="F151" s="198"/>
      <c r="G151" s="198"/>
      <c r="H151" s="198"/>
      <c r="I151" s="198"/>
    </row>
    <row r="152" spans="1:10" ht="33" customHeight="1" x14ac:dyDescent="0.25">
      <c r="A152" s="205" t="s">
        <v>384</v>
      </c>
      <c r="B152" s="279">
        <f>'A2 Exploitation'!D462</f>
        <v>0.75</v>
      </c>
      <c r="C152" s="279"/>
      <c r="D152" s="198"/>
      <c r="E152" s="198"/>
      <c r="F152" s="198"/>
      <c r="G152" s="198"/>
      <c r="H152" s="198"/>
      <c r="I152" s="198"/>
    </row>
    <row r="153" spans="1:10" ht="33" customHeight="1" x14ac:dyDescent="0.25">
      <c r="A153" s="206" t="s">
        <v>385</v>
      </c>
      <c r="B153" s="279">
        <f>'A3 Exploitation'!D462</f>
        <v>1</v>
      </c>
      <c r="C153" s="279"/>
      <c r="D153" s="198"/>
      <c r="E153" s="198"/>
      <c r="F153" s="198"/>
      <c r="G153" s="198"/>
      <c r="H153" s="198"/>
      <c r="I153" s="198"/>
    </row>
    <row r="154" spans="1:10" ht="33" customHeight="1" x14ac:dyDescent="0.25">
      <c r="A154" s="206" t="s">
        <v>386</v>
      </c>
      <c r="B154" s="279">
        <f>'A4 Exploitation'!D462</f>
        <v>0</v>
      </c>
      <c r="C154" s="279"/>
      <c r="D154" s="198"/>
      <c r="E154" s="198"/>
      <c r="F154" s="198"/>
      <c r="G154" s="198"/>
      <c r="H154" s="198"/>
      <c r="I154" s="198"/>
    </row>
    <row r="155" spans="1:10" ht="33" customHeight="1" x14ac:dyDescent="0.25">
      <c r="A155" s="205" t="s">
        <v>387</v>
      </c>
      <c r="B155" s="279">
        <f>'A5 Exploitation'!D462</f>
        <v>0</v>
      </c>
      <c r="C155" s="279"/>
      <c r="D155" s="198"/>
      <c r="E155" s="198"/>
      <c r="F155" s="198"/>
      <c r="G155" s="198"/>
      <c r="H155" s="198"/>
      <c r="I155" s="198"/>
    </row>
    <row r="156" spans="1:10" ht="33" customHeight="1" x14ac:dyDescent="0.25">
      <c r="A156" s="205" t="s">
        <v>388</v>
      </c>
      <c r="B156" s="279">
        <f>'A6 Exploitation'!D462</f>
        <v>0</v>
      </c>
      <c r="C156" s="279"/>
      <c r="D156" s="198"/>
      <c r="E156" s="198"/>
      <c r="F156" s="198"/>
      <c r="G156" s="198"/>
      <c r="H156" s="198"/>
      <c r="I156" s="198"/>
    </row>
    <row r="157" spans="1:10" ht="18" x14ac:dyDescent="0.25">
      <c r="A157" s="208"/>
      <c r="B157" s="201"/>
      <c r="C157" s="201"/>
      <c r="D157" s="198"/>
      <c r="E157" s="198"/>
      <c r="F157" s="198"/>
      <c r="G157" s="198"/>
      <c r="H157" s="198"/>
      <c r="I157" s="198"/>
    </row>
    <row r="158" spans="1:10" ht="18" x14ac:dyDescent="0.25">
      <c r="A158" s="208"/>
      <c r="B158" s="201"/>
      <c r="C158" s="201"/>
      <c r="D158" s="198"/>
      <c r="E158" s="198"/>
      <c r="F158" s="198"/>
      <c r="G158" s="198"/>
      <c r="H158" s="198"/>
      <c r="I158" s="198"/>
    </row>
    <row r="159" spans="1:10" ht="33" customHeight="1" x14ac:dyDescent="0.25">
      <c r="A159" s="205" t="s">
        <v>381</v>
      </c>
      <c r="B159" s="278" t="s">
        <v>403</v>
      </c>
      <c r="C159" s="278"/>
      <c r="D159" s="198"/>
      <c r="E159" s="198"/>
      <c r="F159" s="198"/>
      <c r="G159" s="198"/>
      <c r="H159" s="198"/>
      <c r="I159" s="198"/>
      <c r="J159" s="197" t="str">
        <f>D18</f>
        <v>BEJA 3</v>
      </c>
    </row>
    <row r="160" spans="1:10" ht="33" customHeight="1" x14ac:dyDescent="0.25">
      <c r="A160" s="206" t="s">
        <v>383</v>
      </c>
      <c r="B160" s="279">
        <f>'A1 Exploitation'!D471</f>
        <v>0.75</v>
      </c>
      <c r="C160" s="279"/>
      <c r="D160" s="198"/>
      <c r="E160" s="198"/>
      <c r="F160" s="198"/>
      <c r="G160" s="198"/>
      <c r="H160" s="198"/>
      <c r="I160" s="198"/>
    </row>
    <row r="161" spans="1:10" ht="33" customHeight="1" x14ac:dyDescent="0.25">
      <c r="A161" s="205" t="s">
        <v>384</v>
      </c>
      <c r="B161" s="279">
        <f>'A2 Exploitation'!D471</f>
        <v>0.83333333333333337</v>
      </c>
      <c r="C161" s="279"/>
      <c r="D161" s="198"/>
      <c r="E161" s="198"/>
      <c r="F161" s="198"/>
      <c r="G161" s="198"/>
      <c r="H161" s="198"/>
      <c r="I161" s="198"/>
    </row>
    <row r="162" spans="1:10" ht="33" customHeight="1" x14ac:dyDescent="0.25">
      <c r="A162" s="206" t="s">
        <v>385</v>
      </c>
      <c r="B162" s="279">
        <f>'A3 Exploitation'!D471</f>
        <v>1</v>
      </c>
      <c r="C162" s="279"/>
      <c r="D162" s="198"/>
      <c r="E162" s="198"/>
      <c r="F162" s="198"/>
      <c r="G162" s="198"/>
      <c r="H162" s="198"/>
      <c r="I162" s="198"/>
    </row>
    <row r="163" spans="1:10" ht="33" customHeight="1" x14ac:dyDescent="0.25">
      <c r="A163" s="206" t="s">
        <v>386</v>
      </c>
      <c r="B163" s="279">
        <f>'A4 Exploitation'!D471</f>
        <v>0</v>
      </c>
      <c r="C163" s="279"/>
      <c r="D163" s="198"/>
      <c r="E163" s="198"/>
      <c r="F163" s="198"/>
      <c r="G163" s="198"/>
      <c r="H163" s="198"/>
      <c r="I163" s="198"/>
    </row>
    <row r="164" spans="1:10" ht="33" customHeight="1" x14ac:dyDescent="0.25">
      <c r="A164" s="205" t="s">
        <v>387</v>
      </c>
      <c r="B164" s="279">
        <f>'A5 Exploitation'!D471</f>
        <v>0</v>
      </c>
      <c r="C164" s="279"/>
      <c r="D164" s="198"/>
      <c r="E164" s="198"/>
      <c r="F164" s="198"/>
      <c r="G164" s="198"/>
      <c r="H164" s="198"/>
      <c r="I164" s="198"/>
    </row>
    <row r="165" spans="1:10" ht="33" customHeight="1" x14ac:dyDescent="0.25">
      <c r="A165" s="205" t="s">
        <v>388</v>
      </c>
      <c r="B165" s="279">
        <f>'A6 Exploitation'!D471</f>
        <v>0</v>
      </c>
      <c r="C165" s="279"/>
      <c r="D165" s="198"/>
      <c r="E165" s="198"/>
      <c r="F165" s="198"/>
      <c r="G165" s="198"/>
      <c r="H165" s="198"/>
      <c r="I165" s="198"/>
    </row>
    <row r="166" spans="1:10" ht="18" x14ac:dyDescent="0.25">
      <c r="A166" s="208"/>
      <c r="B166" s="282"/>
      <c r="C166" s="282"/>
      <c r="D166" s="198"/>
      <c r="E166" s="198"/>
      <c r="F166" s="198"/>
      <c r="G166" s="198"/>
      <c r="H166" s="198"/>
      <c r="I166" s="198"/>
    </row>
    <row r="167" spans="1:10" ht="18" x14ac:dyDescent="0.25">
      <c r="A167" s="208"/>
      <c r="B167" s="282"/>
      <c r="C167" s="282"/>
      <c r="D167" s="198"/>
      <c r="E167" s="198"/>
      <c r="F167" s="198"/>
      <c r="G167" s="198"/>
      <c r="H167" s="198"/>
      <c r="I167" s="198"/>
    </row>
    <row r="168" spans="1:10" ht="33" customHeight="1" x14ac:dyDescent="0.25">
      <c r="A168" s="205" t="s">
        <v>381</v>
      </c>
      <c r="B168" s="278" t="s">
        <v>404</v>
      </c>
      <c r="C168" s="278"/>
      <c r="D168" s="198"/>
      <c r="E168" s="198"/>
      <c r="F168" s="198"/>
      <c r="G168" s="198"/>
      <c r="H168" s="198"/>
      <c r="I168" s="198"/>
      <c r="J168" s="197" t="str">
        <f>D18</f>
        <v>BEJA 3</v>
      </c>
    </row>
    <row r="169" spans="1:10" ht="33" customHeight="1" x14ac:dyDescent="0.25">
      <c r="A169" s="206" t="s">
        <v>383</v>
      </c>
      <c r="B169" s="279">
        <f>'A1 Exploitation'!D492</f>
        <v>0.94444444444444442</v>
      </c>
      <c r="C169" s="279"/>
      <c r="D169" s="198"/>
      <c r="E169" s="198"/>
      <c r="F169" s="198"/>
      <c r="G169" s="198"/>
      <c r="H169" s="198"/>
      <c r="I169" s="198"/>
    </row>
    <row r="170" spans="1:10" ht="33" customHeight="1" x14ac:dyDescent="0.25">
      <c r="A170" s="205" t="s">
        <v>384</v>
      </c>
      <c r="B170" s="279">
        <f>'A2 Exploitation'!D492</f>
        <v>0.92307692307692313</v>
      </c>
      <c r="C170" s="279"/>
      <c r="D170" s="198"/>
      <c r="E170" s="198"/>
      <c r="F170" s="198"/>
      <c r="G170" s="198"/>
      <c r="H170" s="198"/>
      <c r="I170" s="198"/>
    </row>
    <row r="171" spans="1:10" ht="33" customHeight="1" x14ac:dyDescent="0.25">
      <c r="A171" s="206" t="s">
        <v>385</v>
      </c>
      <c r="B171" s="279">
        <f>'A3 Exploitation'!D492</f>
        <v>1</v>
      </c>
      <c r="C171" s="279"/>
      <c r="D171" s="198"/>
      <c r="E171" s="198"/>
      <c r="F171" s="198"/>
      <c r="G171" s="198"/>
      <c r="H171" s="198"/>
      <c r="I171" s="198"/>
    </row>
    <row r="172" spans="1:10" ht="33" customHeight="1" x14ac:dyDescent="0.25">
      <c r="A172" s="206" t="s">
        <v>386</v>
      </c>
      <c r="B172" s="279">
        <f>'A4 Exploitation'!D492</f>
        <v>0</v>
      </c>
      <c r="C172" s="279"/>
    </row>
    <row r="173" spans="1:10" ht="33" customHeight="1" x14ac:dyDescent="0.25">
      <c r="A173" s="205" t="s">
        <v>387</v>
      </c>
      <c r="B173" s="279">
        <f>'A5 Exploitation'!D492</f>
        <v>0</v>
      </c>
      <c r="C173" s="279"/>
    </row>
    <row r="174" spans="1:10" ht="33" customHeight="1" x14ac:dyDescent="0.25">
      <c r="A174" s="205" t="s">
        <v>388</v>
      </c>
      <c r="B174" s="279">
        <f>'A6 Exploitation'!D492</f>
        <v>0</v>
      </c>
      <c r="C174" s="279"/>
    </row>
    <row r="175" spans="1:10" ht="18.75" x14ac:dyDescent="0.25">
      <c r="A175" s="209"/>
      <c r="B175" s="202"/>
      <c r="C175" s="202"/>
    </row>
    <row r="176" spans="1:10" ht="18.75" x14ac:dyDescent="0.25">
      <c r="A176" s="209"/>
      <c r="B176" s="202"/>
      <c r="C176" s="202"/>
    </row>
    <row r="177" spans="1:10" ht="33" customHeight="1" x14ac:dyDescent="0.25">
      <c r="A177" s="205" t="s">
        <v>381</v>
      </c>
      <c r="B177" s="278" t="s">
        <v>405</v>
      </c>
      <c r="C177" s="278"/>
      <c r="J177" s="197" t="str">
        <f>D18</f>
        <v>BEJA 3</v>
      </c>
    </row>
    <row r="178" spans="1:10" ht="33" customHeight="1" x14ac:dyDescent="0.25">
      <c r="A178" s="206" t="s">
        <v>383</v>
      </c>
      <c r="B178" s="279">
        <f>'A1 Exploitation'!D501</f>
        <v>1</v>
      </c>
      <c r="C178" s="279"/>
    </row>
    <row r="179" spans="1:10" ht="33" customHeight="1" x14ac:dyDescent="0.25">
      <c r="A179" s="205" t="s">
        <v>384</v>
      </c>
      <c r="B179" s="279">
        <f>'A2 Exploitation'!D501</f>
        <v>1</v>
      </c>
      <c r="C179" s="279"/>
    </row>
    <row r="180" spans="1:10" ht="33" customHeight="1" x14ac:dyDescent="0.25">
      <c r="A180" s="206" t="s">
        <v>385</v>
      </c>
      <c r="B180" s="279">
        <f>'A3 Exploitation'!D501</f>
        <v>1</v>
      </c>
      <c r="C180" s="279"/>
    </row>
    <row r="181" spans="1:10" ht="33" customHeight="1" x14ac:dyDescent="0.25">
      <c r="A181" s="206" t="s">
        <v>386</v>
      </c>
      <c r="B181" s="279">
        <f>'A4 Exploitation'!D501</f>
        <v>0</v>
      </c>
      <c r="C181" s="279"/>
    </row>
    <row r="182" spans="1:10" ht="33" customHeight="1" x14ac:dyDescent="0.25">
      <c r="A182" s="205" t="s">
        <v>387</v>
      </c>
      <c r="B182" s="279">
        <f>'A5 Exploitation'!D501</f>
        <v>0</v>
      </c>
      <c r="C182" s="279"/>
    </row>
    <row r="183" spans="1:10" ht="33" customHeight="1" x14ac:dyDescent="0.25">
      <c r="A183" s="205" t="s">
        <v>388</v>
      </c>
      <c r="B183" s="279">
        <f>'A6 Exploitation'!D501</f>
        <v>0</v>
      </c>
      <c r="C183" s="279"/>
    </row>
    <row r="184" spans="1:10" ht="18.75" x14ac:dyDescent="0.25">
      <c r="A184" s="209"/>
      <c r="B184" s="202"/>
      <c r="C184" s="202"/>
    </row>
    <row r="185" spans="1:10" ht="18.75" x14ac:dyDescent="0.25">
      <c r="A185" s="209"/>
      <c r="B185" s="202"/>
      <c r="C185" s="202"/>
    </row>
    <row r="186" spans="1:10" ht="33" customHeight="1" x14ac:dyDescent="0.25">
      <c r="A186" s="205" t="s">
        <v>381</v>
      </c>
      <c r="B186" s="278" t="s">
        <v>406</v>
      </c>
      <c r="C186" s="278"/>
      <c r="J186" s="197" t="str">
        <f>D18</f>
        <v>BEJA 3</v>
      </c>
    </row>
    <row r="187" spans="1:10" ht="33" customHeight="1" x14ac:dyDescent="0.25">
      <c r="A187" s="206" t="s">
        <v>383</v>
      </c>
      <c r="B187" s="279">
        <f>'A1 Technique'!D198</f>
        <v>0.82407407407407407</v>
      </c>
      <c r="C187" s="279"/>
    </row>
    <row r="188" spans="1:10" ht="33" customHeight="1" x14ac:dyDescent="0.25">
      <c r="A188" s="205" t="s">
        <v>384</v>
      </c>
      <c r="B188" s="279">
        <f>'A2 Technique'!D198</f>
        <v>0.8705357142857143</v>
      </c>
      <c r="C188" s="279"/>
    </row>
    <row r="189" spans="1:10" ht="33" customHeight="1" x14ac:dyDescent="0.25">
      <c r="A189" s="206" t="s">
        <v>385</v>
      </c>
      <c r="B189" s="279">
        <f>'A3 Technique'!D198</f>
        <v>0.85169491525423724</v>
      </c>
      <c r="C189" s="279"/>
    </row>
    <row r="190" spans="1:10" ht="33" customHeight="1" x14ac:dyDescent="0.25">
      <c r="A190" s="206" t="s">
        <v>386</v>
      </c>
      <c r="B190" s="279">
        <f>'A4 Technique'!D198</f>
        <v>0</v>
      </c>
      <c r="C190" s="279"/>
    </row>
    <row r="191" spans="1:10" ht="33" customHeight="1" x14ac:dyDescent="0.25">
      <c r="A191" s="205" t="s">
        <v>387</v>
      </c>
      <c r="B191" s="279">
        <f>'A5 Technique'!D198</f>
        <v>0</v>
      </c>
      <c r="C191" s="279"/>
    </row>
    <row r="192" spans="1:10" ht="33" customHeight="1" x14ac:dyDescent="0.25">
      <c r="A192" s="205" t="s">
        <v>388</v>
      </c>
      <c r="B192" s="279">
        <f>'A6 Technique'!D198</f>
        <v>0</v>
      </c>
      <c r="C192" s="279"/>
    </row>
  </sheetData>
  <sheetProtection algorithmName="SHA-512" hashValue="MrabXRu6r5NMCXsxCF/N8JMA+BVG9u8LFM1hDfd5xcoSYXfEP1Q+BTA3YgO+EBS5TP8EdCc8ZwU3vx4M8u8jcA==" saltValue="oHe6St5T47cKyT2cYs6Lt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5" zoomScale="50" zoomScaleNormal="50" workbookViewId="0">
      <selection activeCell="D510" sqref="D510"/>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BEJA 3</v>
      </c>
      <c r="B8" s="291"/>
      <c r="C8" s="291"/>
      <c r="D8" s="291"/>
      <c r="E8" s="291"/>
      <c r="F8" s="291"/>
      <c r="G8" s="216"/>
      <c r="H8" s="216"/>
      <c r="I8" s="213"/>
    </row>
    <row r="9" spans="1:9" ht="24.75" x14ac:dyDescent="0.5">
      <c r="A9" s="38" t="s">
        <v>44</v>
      </c>
      <c r="B9" s="292"/>
      <c r="C9" s="292"/>
      <c r="D9" s="292"/>
      <c r="E9" s="292"/>
      <c r="F9" s="292"/>
      <c r="G9" s="216"/>
      <c r="H9" s="216"/>
      <c r="I9" s="213"/>
    </row>
    <row r="10" spans="1:9" ht="24.75" x14ac:dyDescent="0.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1">
        <f>B11</f>
        <v>0</v>
      </c>
      <c r="B17" s="36"/>
      <c r="C17" s="36"/>
      <c r="D17" s="36"/>
      <c r="E17" s="36"/>
      <c r="F17" s="36"/>
      <c r="G17" s="36"/>
      <c r="H17" s="36"/>
    </row>
    <row r="18" spans="1:8" ht="18" x14ac:dyDescent="0.25">
      <c r="A18" s="299" t="s">
        <v>1</v>
      </c>
      <c r="B18" s="300"/>
      <c r="C18" s="300"/>
      <c r="D18" s="300"/>
      <c r="E18" s="300"/>
      <c r="F18" s="300"/>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26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2">
        <f>B11</f>
        <v>0</v>
      </c>
      <c r="B44" s="6"/>
      <c r="C44" s="7"/>
      <c r="D44" s="6"/>
    </row>
    <row r="45" spans="1:7" ht="16.5" x14ac:dyDescent="0.25">
      <c r="A45" s="286" t="s">
        <v>63</v>
      </c>
      <c r="B45" s="287"/>
      <c r="C45" s="287"/>
      <c r="D45" s="287"/>
      <c r="E45" s="287"/>
      <c r="F45" s="287"/>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6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2">
        <f>B11</f>
        <v>0</v>
      </c>
      <c r="B100" s="6"/>
      <c r="C100" s="7"/>
      <c r="D100" s="6"/>
    </row>
    <row r="101" spans="1:6" ht="16.5" x14ac:dyDescent="0.25">
      <c r="A101" s="286" t="s">
        <v>63</v>
      </c>
      <c r="B101" s="287"/>
      <c r="C101" s="287"/>
      <c r="D101" s="287"/>
      <c r="E101" s="287"/>
      <c r="F101" s="287"/>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26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2">
        <f>B11</f>
        <v>0</v>
      </c>
      <c r="B153" s="6"/>
      <c r="C153" s="7"/>
      <c r="D153" s="59"/>
    </row>
    <row r="154" spans="1:6" ht="16.5" x14ac:dyDescent="0.25">
      <c r="A154" s="286" t="s">
        <v>63</v>
      </c>
      <c r="B154" s="287"/>
      <c r="C154" s="287"/>
      <c r="D154" s="287"/>
      <c r="E154" s="287"/>
      <c r="F154" s="287"/>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26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8">
        <f>B11</f>
        <v>0</v>
      </c>
      <c r="B193" s="6"/>
      <c r="C193" s="7"/>
      <c r="D193" s="6"/>
    </row>
    <row r="194" spans="1:7" ht="18" x14ac:dyDescent="0.25">
      <c r="A194" s="283" t="s">
        <v>158</v>
      </c>
      <c r="B194" s="284"/>
      <c r="C194" s="284"/>
      <c r="D194" s="284"/>
      <c r="E194" s="284"/>
      <c r="F194" s="284"/>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6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2">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267"/>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1">
        <f>B11</f>
        <v>0</v>
      </c>
      <c r="B292" s="6"/>
      <c r="C292" s="7"/>
      <c r="D292" s="59"/>
    </row>
    <row r="293" spans="1:7" ht="18" x14ac:dyDescent="0.25">
      <c r="A293" s="283" t="s">
        <v>19</v>
      </c>
      <c r="B293" s="284"/>
      <c r="C293" s="284"/>
      <c r="D293" s="284"/>
      <c r="E293" s="284"/>
      <c r="F293" s="284"/>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26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2">
        <f>B11</f>
        <v>0</v>
      </c>
      <c r="B325" s="6"/>
      <c r="C325" s="7"/>
      <c r="D325" s="6"/>
    </row>
    <row r="326" spans="1:9" ht="18" x14ac:dyDescent="0.25">
      <c r="A326" s="283" t="s">
        <v>12</v>
      </c>
      <c r="B326" s="284"/>
      <c r="C326" s="284"/>
      <c r="D326" s="284"/>
      <c r="E326" s="284"/>
      <c r="F326" s="284"/>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268"/>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2">
        <f>B11</f>
        <v>0</v>
      </c>
      <c r="B353" s="6"/>
      <c r="C353" s="7"/>
      <c r="D353" s="59"/>
    </row>
    <row r="354" spans="1:6" ht="16.5" x14ac:dyDescent="0.25">
      <c r="A354" s="286" t="s">
        <v>113</v>
      </c>
      <c r="B354" s="287"/>
      <c r="C354" s="287"/>
      <c r="D354" s="287"/>
      <c r="E354" s="287"/>
      <c r="F354" s="287"/>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6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85" t="s">
        <v>125</v>
      </c>
      <c r="B405" s="285"/>
      <c r="C405" s="285"/>
      <c r="D405" s="285"/>
      <c r="E405" s="285"/>
      <c r="F405" s="285"/>
    </row>
    <row r="406" spans="1:6" x14ac:dyDescent="0.25">
      <c r="A406" s="191">
        <f>B11</f>
        <v>0</v>
      </c>
      <c r="B406" s="6"/>
      <c r="C406" s="7"/>
      <c r="D406" s="6"/>
    </row>
    <row r="407" spans="1:6" ht="16.5" x14ac:dyDescent="0.25">
      <c r="A407" s="286" t="s">
        <v>19</v>
      </c>
      <c r="B407" s="287"/>
      <c r="C407" s="287"/>
      <c r="D407" s="287"/>
      <c r="E407" s="287"/>
      <c r="F407" s="287"/>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26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4">
        <f>+B11</f>
        <v>0</v>
      </c>
      <c r="B436" s="6"/>
      <c r="C436" s="7"/>
      <c r="D436" s="6"/>
    </row>
    <row r="437" spans="1:7" ht="18" x14ac:dyDescent="0.25">
      <c r="A437" s="283" t="s">
        <v>375</v>
      </c>
      <c r="B437" s="284"/>
      <c r="C437" s="284"/>
      <c r="D437" s="284"/>
      <c r="E437" s="284"/>
      <c r="F437" s="284"/>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26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26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268"/>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269"/>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26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WuRhejf8z0ZZLQpb344cOB2aJ75hFW9IpUpVQsPrd+wqt3As4wx4Z7K4ZnxRgenlHwDHj4YG+18h/EZDfD/+OQ==" saltValue="U6oOfpWLTwIQLWXEg3o/v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BEJA 3</v>
      </c>
      <c r="B7" s="291"/>
      <c r="C7" s="291"/>
      <c r="D7" s="291"/>
      <c r="E7" s="291"/>
      <c r="F7" s="291"/>
      <c r="G7" s="216"/>
      <c r="H7" s="216"/>
      <c r="I7" s="216"/>
    </row>
    <row r="8" spans="1:9" s="36" customFormat="1" ht="24.75" x14ac:dyDescent="0.5">
      <c r="A8" s="38" t="s">
        <v>44</v>
      </c>
      <c r="B8" s="314">
        <f>'A5 Exploitation'!B9:F9</f>
        <v>0</v>
      </c>
      <c r="C8" s="314"/>
      <c r="D8" s="314"/>
      <c r="E8" s="314"/>
      <c r="F8" s="314"/>
      <c r="G8" s="216"/>
      <c r="H8" s="216"/>
      <c r="I8" s="216"/>
    </row>
    <row r="9" spans="1:9" s="36" customFormat="1" ht="24.75" x14ac:dyDescent="0.5">
      <c r="A9" s="39" t="s">
        <v>46</v>
      </c>
      <c r="B9" s="315">
        <f>'A5 Exploitation'!B10:F10</f>
        <v>0</v>
      </c>
      <c r="C9" s="315"/>
      <c r="D9" s="315"/>
      <c r="E9" s="315"/>
      <c r="F9" s="315"/>
      <c r="G9" s="216"/>
      <c r="H9" s="216"/>
      <c r="I9" s="216"/>
    </row>
    <row r="10" spans="1:9" s="36" customFormat="1" ht="24.75" x14ac:dyDescent="0.5">
      <c r="A10" s="38" t="s">
        <v>45</v>
      </c>
      <c r="B10" s="312">
        <f>'A5 Exploitation'!B11:F11</f>
        <v>0</v>
      </c>
      <c r="C10" s="312"/>
      <c r="D10" s="312"/>
      <c r="E10" s="312"/>
      <c r="F10" s="312"/>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80" zoomScaleNormal="80" workbookViewId="0">
      <selection activeCell="B467" sqref="B467"/>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BEJA 3</v>
      </c>
      <c r="B8" s="291"/>
      <c r="C8" s="291"/>
      <c r="D8" s="291"/>
      <c r="E8" s="291"/>
      <c r="F8" s="291"/>
      <c r="G8" s="216"/>
      <c r="H8" s="216"/>
      <c r="I8" s="213"/>
    </row>
    <row r="9" spans="1:9" ht="24.75" x14ac:dyDescent="0.5">
      <c r="A9" s="38" t="s">
        <v>44</v>
      </c>
      <c r="B9" s="292"/>
      <c r="C9" s="292"/>
      <c r="D9" s="292"/>
      <c r="E9" s="292"/>
      <c r="F9" s="292"/>
      <c r="G9" s="216"/>
      <c r="H9" s="216"/>
      <c r="I9" s="213"/>
    </row>
    <row r="10" spans="1:9" ht="24.75" x14ac:dyDescent="0.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1">
        <f>B11</f>
        <v>0</v>
      </c>
      <c r="B17" s="36"/>
      <c r="C17" s="36"/>
      <c r="D17" s="36"/>
      <c r="E17" s="36"/>
      <c r="F17" s="36"/>
      <c r="G17" s="36"/>
      <c r="H17" s="36"/>
    </row>
    <row r="18" spans="1:8" ht="18" x14ac:dyDescent="0.25">
      <c r="A18" s="299" t="s">
        <v>1</v>
      </c>
      <c r="B18" s="300"/>
      <c r="C18" s="300"/>
      <c r="D18" s="300"/>
      <c r="E18" s="300"/>
      <c r="F18" s="300"/>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2">
        <f>B11</f>
        <v>0</v>
      </c>
      <c r="B44" s="6"/>
      <c r="C44" s="7"/>
      <c r="D44" s="6"/>
    </row>
    <row r="45" spans="1:7" ht="16.5" x14ac:dyDescent="0.25">
      <c r="A45" s="286" t="s">
        <v>63</v>
      </c>
      <c r="B45" s="287"/>
      <c r="C45" s="287"/>
      <c r="D45" s="287"/>
      <c r="E45" s="287"/>
      <c r="F45" s="287"/>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2">
        <f>B11</f>
        <v>0</v>
      </c>
      <c r="B100" s="6"/>
      <c r="C100" s="7"/>
      <c r="D100" s="6"/>
    </row>
    <row r="101" spans="1:6" ht="16.5" x14ac:dyDescent="0.25">
      <c r="A101" s="286" t="s">
        <v>63</v>
      </c>
      <c r="B101" s="287"/>
      <c r="C101" s="287"/>
      <c r="D101" s="287"/>
      <c r="E101" s="287"/>
      <c r="F101" s="287"/>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2">
        <f>B11</f>
        <v>0</v>
      </c>
      <c r="B153" s="6"/>
      <c r="C153" s="7"/>
      <c r="D153" s="59"/>
    </row>
    <row r="154" spans="1:6" ht="16.5" x14ac:dyDescent="0.25">
      <c r="A154" s="286" t="s">
        <v>63</v>
      </c>
      <c r="B154" s="287"/>
      <c r="C154" s="287"/>
      <c r="D154" s="287"/>
      <c r="E154" s="287"/>
      <c r="F154" s="287"/>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170"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8">
        <f>B11</f>
        <v>0</v>
      </c>
      <c r="B193" s="6"/>
      <c r="C193" s="7"/>
      <c r="D193" s="6"/>
    </row>
    <row r="194" spans="1:7" ht="18" x14ac:dyDescent="0.25">
      <c r="A194" s="283" t="s">
        <v>158</v>
      </c>
      <c r="B194" s="284"/>
      <c r="C194" s="284"/>
      <c r="D194" s="284"/>
      <c r="E194" s="284"/>
      <c r="F194" s="284"/>
    </row>
    <row r="195" spans="1:7" ht="36" x14ac:dyDescent="0.35">
      <c r="A195" s="83" t="s">
        <v>27</v>
      </c>
      <c r="B195" s="169" t="s">
        <v>34</v>
      </c>
      <c r="C195" s="169"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2">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1">
        <f>B11</f>
        <v>0</v>
      </c>
      <c r="B292" s="6"/>
      <c r="C292" s="7"/>
      <c r="D292" s="59"/>
    </row>
    <row r="293" spans="1:7" ht="18" x14ac:dyDescent="0.25">
      <c r="A293" s="283" t="s">
        <v>19</v>
      </c>
      <c r="B293" s="284"/>
      <c r="C293" s="284"/>
      <c r="D293" s="284"/>
      <c r="E293" s="284"/>
      <c r="F293" s="284"/>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2">
        <f>B11</f>
        <v>0</v>
      </c>
      <c r="B325" s="6"/>
      <c r="C325" s="7"/>
      <c r="D325" s="6"/>
    </row>
    <row r="326" spans="1:9" ht="18" x14ac:dyDescent="0.25">
      <c r="A326" s="283" t="s">
        <v>12</v>
      </c>
      <c r="B326" s="284"/>
      <c r="C326" s="284"/>
      <c r="D326" s="284"/>
      <c r="E326" s="284"/>
      <c r="F326" s="284"/>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2">
        <f>B11</f>
        <v>0</v>
      </c>
      <c r="B353" s="6"/>
      <c r="C353" s="7"/>
      <c r="D353" s="59"/>
    </row>
    <row r="354" spans="1:6" ht="16.5" x14ac:dyDescent="0.25">
      <c r="A354" s="286" t="s">
        <v>113</v>
      </c>
      <c r="B354" s="287"/>
      <c r="C354" s="287"/>
      <c r="D354" s="287"/>
      <c r="E354" s="287"/>
      <c r="F354" s="287"/>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52"/>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85" t="s">
        <v>125</v>
      </c>
      <c r="B405" s="285"/>
      <c r="C405" s="285"/>
      <c r="D405" s="285"/>
      <c r="E405" s="285"/>
      <c r="F405" s="285"/>
    </row>
    <row r="406" spans="1:6" x14ac:dyDescent="0.25">
      <c r="A406" s="191">
        <f>B11</f>
        <v>0</v>
      </c>
      <c r="B406" s="6"/>
      <c r="C406" s="7"/>
      <c r="D406" s="6"/>
    </row>
    <row r="407" spans="1:6" ht="16.5" x14ac:dyDescent="0.25">
      <c r="A407" s="286" t="s">
        <v>19</v>
      </c>
      <c r="B407" s="287"/>
      <c r="C407" s="287"/>
      <c r="D407" s="287"/>
      <c r="E407" s="287"/>
      <c r="F407" s="287"/>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217"/>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4">
        <f>+B11</f>
        <v>0</v>
      </c>
      <c r="B436" s="6"/>
      <c r="C436" s="7"/>
      <c r="D436" s="6"/>
    </row>
    <row r="437" spans="1:7" ht="18" x14ac:dyDescent="0.25">
      <c r="A437" s="283" t="s">
        <v>375</v>
      </c>
      <c r="B437" s="284"/>
      <c r="C437" s="284"/>
      <c r="D437" s="284"/>
      <c r="E437" s="284"/>
      <c r="F437" s="284"/>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t="e">
        <f>AVERAGE(D36,D92,D145,D185,D241,D284,D317,D345,D398,D428,D447,D460,D469,D490,D499)</f>
        <v>#DIV/0!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PvDeIZEhczmUzHMaitAB3swu5OwvjztXNADX2S8kR/dYEPz7AqJhI7ekyeDxHIGkjesVR33MvekhMma9Z6cfQ==" saltValue="2b9teVdRcKCthc5B7/lIjQ=="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G195" sqref="G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BEJA 3</v>
      </c>
      <c r="B7" s="291"/>
      <c r="C7" s="291"/>
      <c r="D7" s="291"/>
      <c r="E7" s="291"/>
      <c r="F7" s="291"/>
      <c r="G7" s="216"/>
      <c r="H7" s="216"/>
      <c r="I7" s="216"/>
    </row>
    <row r="8" spans="1:9" s="36" customFormat="1" ht="24.75" x14ac:dyDescent="0.5">
      <c r="A8" s="38" t="s">
        <v>44</v>
      </c>
      <c r="B8" s="314">
        <f>'A6 Exploitation'!B9:F9</f>
        <v>0</v>
      </c>
      <c r="C8" s="314"/>
      <c r="D8" s="314"/>
      <c r="E8" s="314"/>
      <c r="F8" s="314"/>
      <c r="G8" s="216"/>
      <c r="H8" s="216"/>
      <c r="I8" s="216"/>
    </row>
    <row r="9" spans="1:9" s="36" customFormat="1" ht="24.75" x14ac:dyDescent="0.5">
      <c r="A9" s="39" t="s">
        <v>46</v>
      </c>
      <c r="B9" s="315">
        <f>'A6 Exploitation'!B10:F10</f>
        <v>0</v>
      </c>
      <c r="C9" s="315"/>
      <c r="D9" s="315"/>
      <c r="E9" s="315"/>
      <c r="F9" s="315"/>
      <c r="G9" s="216"/>
      <c r="H9" s="216"/>
      <c r="I9" s="216"/>
    </row>
    <row r="10" spans="1:9" s="36" customFormat="1" ht="24.75" x14ac:dyDescent="0.5">
      <c r="A10" s="38" t="s">
        <v>45</v>
      </c>
      <c r="B10" s="312">
        <f>'A6 Exploitation'!B11:F11</f>
        <v>0</v>
      </c>
      <c r="C10" s="312"/>
      <c r="D10" s="312"/>
      <c r="E10" s="312"/>
      <c r="F10" s="312"/>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6" zoomScale="90" zoomScaleNormal="71" zoomScaleSheetLayoutView="90" workbookViewId="0">
      <selection activeCell="B490" sqref="B49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9"/>
      <c r="E1" s="289"/>
      <c r="F1" s="289"/>
      <c r="G1" s="289"/>
      <c r="H1" s="289"/>
      <c r="I1" s="28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0" t="s">
        <v>201</v>
      </c>
      <c r="B7" s="290"/>
      <c r="C7" s="290"/>
      <c r="D7" s="290"/>
      <c r="E7" s="290"/>
      <c r="F7" s="290"/>
      <c r="G7" s="124"/>
      <c r="H7" s="124"/>
      <c r="I7" s="124"/>
    </row>
    <row r="8" spans="1:9" ht="29.25" x14ac:dyDescent="0.45">
      <c r="A8" s="291" t="str">
        <f>'Page de garde'!D18</f>
        <v>BEJA 3</v>
      </c>
      <c r="B8" s="291"/>
      <c r="C8" s="291"/>
      <c r="D8" s="291"/>
      <c r="E8" s="291"/>
      <c r="F8" s="291"/>
      <c r="G8" s="126"/>
      <c r="H8" s="126"/>
      <c r="I8" s="124"/>
    </row>
    <row r="9" spans="1:9" ht="24" x14ac:dyDescent="0.45">
      <c r="A9" s="38" t="s">
        <v>44</v>
      </c>
      <c r="B9" s="292" t="s">
        <v>411</v>
      </c>
      <c r="C9" s="292"/>
      <c r="D9" s="292"/>
      <c r="E9" s="292"/>
      <c r="F9" s="292"/>
      <c r="G9" s="126"/>
      <c r="H9" s="126"/>
      <c r="I9" s="124"/>
    </row>
    <row r="10" spans="1:9" ht="24.75" x14ac:dyDescent="0.5">
      <c r="A10" s="39" t="s">
        <v>46</v>
      </c>
      <c r="B10" s="293" t="s">
        <v>412</v>
      </c>
      <c r="C10" s="293"/>
      <c r="D10" s="293"/>
      <c r="E10" s="293"/>
      <c r="F10" s="293"/>
      <c r="G10" s="126"/>
      <c r="H10" s="126"/>
      <c r="I10" s="124"/>
    </row>
    <row r="11" spans="1:9" ht="24" x14ac:dyDescent="0.45">
      <c r="A11" s="38" t="s">
        <v>45</v>
      </c>
      <c r="B11" s="288">
        <v>42821</v>
      </c>
      <c r="C11" s="288"/>
      <c r="D11" s="288"/>
      <c r="E11" s="288"/>
      <c r="F11" s="288"/>
      <c r="G11" s="126"/>
      <c r="H11" s="126"/>
      <c r="I11" s="124"/>
    </row>
    <row r="12" spans="1:9" ht="24" x14ac:dyDescent="0.45">
      <c r="A12" s="38" t="s">
        <v>276</v>
      </c>
      <c r="B12" s="294">
        <f>D505</f>
        <v>0.9125475285171103</v>
      </c>
      <c r="C12" s="294"/>
      <c r="D12" s="294"/>
      <c r="E12" s="294"/>
      <c r="F12" s="294"/>
      <c r="G12" s="126"/>
      <c r="H12" s="126"/>
      <c r="I12" s="124"/>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1">
        <f>B11</f>
        <v>42821</v>
      </c>
      <c r="B17" s="36"/>
      <c r="C17" s="36"/>
      <c r="D17" s="36"/>
      <c r="E17" s="36"/>
      <c r="F17" s="36"/>
      <c r="G17" s="36"/>
      <c r="H17" s="36"/>
    </row>
    <row r="18" spans="1:8" ht="18" x14ac:dyDescent="0.25">
      <c r="A18" s="299" t="s">
        <v>1</v>
      </c>
      <c r="B18" s="300"/>
      <c r="C18" s="300"/>
      <c r="D18" s="300"/>
      <c r="E18" s="300"/>
      <c r="F18" s="300"/>
    </row>
    <row r="19" spans="1:8" x14ac:dyDescent="0.25">
      <c r="A19" s="17" t="s">
        <v>10</v>
      </c>
      <c r="B19" s="135">
        <v>2</v>
      </c>
      <c r="C19" s="135"/>
      <c r="D19" s="134"/>
      <c r="E19" s="66"/>
      <c r="F19" s="66"/>
    </row>
    <row r="20" spans="1:8" x14ac:dyDescent="0.25">
      <c r="A20" s="17" t="s">
        <v>211</v>
      </c>
      <c r="B20" s="169">
        <v>2</v>
      </c>
      <c r="C20" s="135"/>
      <c r="D20" s="134"/>
      <c r="E20" s="66"/>
      <c r="F20" s="66"/>
    </row>
    <row r="21" spans="1:8" x14ac:dyDescent="0.25">
      <c r="A21" s="17" t="s">
        <v>98</v>
      </c>
      <c r="B21" s="169">
        <v>2</v>
      </c>
      <c r="C21" s="135"/>
      <c r="D21" s="134"/>
      <c r="E21" s="66"/>
      <c r="F21" s="66"/>
    </row>
    <row r="22" spans="1:8" s="171" customFormat="1" x14ac:dyDescent="0.25">
      <c r="A22" s="100" t="s">
        <v>307</v>
      </c>
      <c r="B22" s="169">
        <v>2</v>
      </c>
      <c r="C22" s="170"/>
      <c r="E22" s="145"/>
      <c r="F22" s="172"/>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3" t="s">
        <v>18</v>
      </c>
      <c r="B26" s="284"/>
      <c r="C26" s="284"/>
      <c r="D26" s="284"/>
      <c r="E26" s="284"/>
      <c r="F26" s="284"/>
    </row>
    <row r="27" spans="1:8" x14ac:dyDescent="0.25">
      <c r="A27" s="18" t="s">
        <v>2</v>
      </c>
      <c r="B27" s="130">
        <v>2</v>
      </c>
      <c r="C27" s="130"/>
      <c r="D27" s="128"/>
      <c r="E27" s="66"/>
      <c r="F27" s="66"/>
    </row>
    <row r="28" spans="1:8" ht="18" x14ac:dyDescent="0.35">
      <c r="A28" s="76" t="s">
        <v>186</v>
      </c>
      <c r="B28" s="169" t="s">
        <v>34</v>
      </c>
      <c r="C28" s="217" t="str">
        <f>IF(B28=0, -5, "0")</f>
        <v>0</v>
      </c>
      <c r="D28" s="128"/>
      <c r="E28" s="66"/>
      <c r="F28" s="66"/>
    </row>
    <row r="29" spans="1:8" ht="30" x14ac:dyDescent="0.25">
      <c r="A29" s="17" t="s">
        <v>170</v>
      </c>
      <c r="B29" s="169">
        <v>2</v>
      </c>
      <c r="C29" s="130"/>
      <c r="D29" s="128"/>
      <c r="E29" s="66"/>
      <c r="F29" s="66"/>
    </row>
    <row r="30" spans="1:8" ht="45" x14ac:dyDescent="0.25">
      <c r="A30" s="17" t="s">
        <v>165</v>
      </c>
      <c r="B30" s="169">
        <v>2</v>
      </c>
      <c r="C30" s="130"/>
      <c r="D30" s="132"/>
      <c r="E30" s="66"/>
      <c r="F30" s="66"/>
    </row>
    <row r="31" spans="1:8" ht="30" x14ac:dyDescent="0.25">
      <c r="A31" s="18" t="s">
        <v>53</v>
      </c>
      <c r="B31" s="169">
        <v>2</v>
      </c>
      <c r="C31" s="130"/>
      <c r="D31" s="128"/>
      <c r="E31" s="66"/>
      <c r="F31" s="66"/>
    </row>
    <row r="32" spans="1:8" ht="75" x14ac:dyDescent="0.25">
      <c r="A32" s="17" t="s">
        <v>166</v>
      </c>
      <c r="B32" s="169">
        <v>0</v>
      </c>
      <c r="C32" s="130"/>
      <c r="D32" s="155" t="s">
        <v>423</v>
      </c>
      <c r="E32" s="167" t="s">
        <v>445</v>
      </c>
      <c r="F32" s="66"/>
      <c r="G32" s="171"/>
    </row>
    <row r="33" spans="1:7" ht="73.5" customHeight="1" x14ac:dyDescent="0.25">
      <c r="A33" s="99" t="s">
        <v>11</v>
      </c>
      <c r="B33" s="169">
        <v>2</v>
      </c>
      <c r="C33" s="217" t="str">
        <f>IF(B33=0, -5, "0")</f>
        <v>0</v>
      </c>
      <c r="D33" s="129"/>
      <c r="E33" s="66"/>
      <c r="F33" s="66"/>
    </row>
    <row r="34" spans="1:7" x14ac:dyDescent="0.25">
      <c r="A34" s="18" t="s">
        <v>290</v>
      </c>
      <c r="B34" s="169">
        <v>2</v>
      </c>
      <c r="C34" s="170"/>
      <c r="D34" s="165"/>
      <c r="E34" s="172"/>
      <c r="F34" s="172"/>
      <c r="G34" s="171"/>
    </row>
    <row r="35" spans="1:7" x14ac:dyDescent="0.25">
      <c r="A35" s="18" t="s">
        <v>203</v>
      </c>
      <c r="B35" s="169">
        <v>2</v>
      </c>
      <c r="C35" s="130"/>
      <c r="D35" s="128"/>
      <c r="E35" s="66"/>
      <c r="F35" s="66"/>
    </row>
    <row r="36" spans="1:7" ht="45" x14ac:dyDescent="0.25">
      <c r="A36" s="109" t="s">
        <v>287</v>
      </c>
      <c r="B36" s="169">
        <v>2</v>
      </c>
      <c r="C36" s="131"/>
      <c r="D36" s="133">
        <v>1</v>
      </c>
      <c r="E36" s="102"/>
      <c r="F36" s="102"/>
    </row>
    <row r="37" spans="1:7" x14ac:dyDescent="0.25">
      <c r="A37" s="19" t="s">
        <v>38</v>
      </c>
      <c r="B37" s="19"/>
      <c r="C37" s="19"/>
      <c r="D37" s="19">
        <f>SUM(B27:C35)</f>
        <v>14</v>
      </c>
    </row>
    <row r="38" spans="1:7" x14ac:dyDescent="0.25">
      <c r="A38" s="19" t="s">
        <v>37</v>
      </c>
      <c r="B38" s="20"/>
      <c r="C38" s="21"/>
      <c r="D38" s="63">
        <f>D37/(COUNT(B27:C35)*2)</f>
        <v>0.875</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85" t="s">
        <v>137</v>
      </c>
      <c r="B43" s="285"/>
      <c r="C43" s="285"/>
      <c r="D43" s="285"/>
      <c r="E43" s="285"/>
      <c r="F43" s="285"/>
    </row>
    <row r="44" spans="1:7" x14ac:dyDescent="0.25">
      <c r="A44" s="182">
        <f>B11</f>
        <v>42821</v>
      </c>
      <c r="B44" s="6"/>
      <c r="C44" s="7"/>
      <c r="D44" s="6"/>
    </row>
    <row r="45" spans="1:7" ht="16.5" x14ac:dyDescent="0.25">
      <c r="A45" s="286" t="s">
        <v>63</v>
      </c>
      <c r="B45" s="287"/>
      <c r="C45" s="287"/>
      <c r="D45" s="287"/>
      <c r="E45" s="287"/>
      <c r="F45" s="287"/>
    </row>
    <row r="46" spans="1:7" x14ac:dyDescent="0.25">
      <c r="A46" s="33" t="s">
        <v>109</v>
      </c>
      <c r="B46" s="136">
        <v>2</v>
      </c>
      <c r="C46" s="136"/>
      <c r="D46" s="138"/>
      <c r="E46" s="66"/>
      <c r="F46" s="66"/>
    </row>
    <row r="47" spans="1:7" ht="30" customHeight="1" x14ac:dyDescent="0.25">
      <c r="A47" s="43" t="s">
        <v>259</v>
      </c>
      <c r="B47" s="169">
        <v>2</v>
      </c>
      <c r="C47" s="136"/>
      <c r="D47" s="138"/>
      <c r="E47" s="66"/>
      <c r="F47" s="66"/>
    </row>
    <row r="48" spans="1:7" ht="15.75" customHeight="1" x14ac:dyDescent="0.25">
      <c r="A48" s="33" t="s">
        <v>297</v>
      </c>
      <c r="B48" s="169">
        <v>2</v>
      </c>
      <c r="C48" s="144"/>
      <c r="D48" s="162"/>
      <c r="E48" s="147"/>
      <c r="F48" s="66"/>
    </row>
    <row r="49" spans="1:6" x14ac:dyDescent="0.25">
      <c r="A49" s="33" t="s">
        <v>28</v>
      </c>
      <c r="B49" s="169" t="s">
        <v>34</v>
      </c>
      <c r="C49" s="136"/>
      <c r="D49" s="138"/>
      <c r="E49" s="66"/>
      <c r="F49" s="66"/>
    </row>
    <row r="50" spans="1:6" ht="21" customHeight="1" x14ac:dyDescent="0.25">
      <c r="A50" s="43" t="s">
        <v>141</v>
      </c>
      <c r="B50" s="169">
        <v>2</v>
      </c>
      <c r="C50" s="136"/>
      <c r="D50" s="138"/>
      <c r="E50" s="66"/>
      <c r="F50" s="66"/>
    </row>
    <row r="51" spans="1:6" ht="18" x14ac:dyDescent="0.35">
      <c r="A51" s="76" t="s">
        <v>7</v>
      </c>
      <c r="B51" s="169">
        <v>2</v>
      </c>
      <c r="C51" s="217" t="str">
        <f>IF(B51=0, -5, "0")</f>
        <v>0</v>
      </c>
      <c r="D51" s="139"/>
      <c r="E51" s="66"/>
      <c r="F51" s="66"/>
    </row>
    <row r="52" spans="1:6" x14ac:dyDescent="0.25">
      <c r="A52" s="23" t="s">
        <v>26</v>
      </c>
      <c r="B52" s="169">
        <v>2</v>
      </c>
      <c r="C52" s="137"/>
      <c r="D52" s="139"/>
      <c r="E52" s="66"/>
      <c r="F52" s="66"/>
    </row>
    <row r="53" spans="1:6" ht="36" x14ac:dyDescent="0.35">
      <c r="A53" s="83" t="s">
        <v>27</v>
      </c>
      <c r="B53" s="169">
        <v>1</v>
      </c>
      <c r="C53" s="217" t="str">
        <f>IF(B53=0, -5, "0")</f>
        <v>0</v>
      </c>
      <c r="D53" s="140" t="s">
        <v>413</v>
      </c>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83" t="s">
        <v>65</v>
      </c>
      <c r="B57" s="284"/>
      <c r="C57" s="284"/>
      <c r="D57" s="284"/>
      <c r="E57" s="284"/>
      <c r="F57" s="284"/>
    </row>
    <row r="58" spans="1:6" ht="24" customHeight="1" x14ac:dyDescent="0.25">
      <c r="A58" s="168" t="s">
        <v>314</v>
      </c>
      <c r="B58" s="143">
        <v>2</v>
      </c>
      <c r="C58" s="143"/>
      <c r="D58" s="141"/>
      <c r="E58" s="146"/>
      <c r="F58" s="66"/>
    </row>
    <row r="59" spans="1:6" x14ac:dyDescent="0.25">
      <c r="A59" s="17" t="s">
        <v>204</v>
      </c>
      <c r="B59" s="169">
        <v>2</v>
      </c>
      <c r="C59" s="144"/>
      <c r="D59" s="161"/>
      <c r="F59" s="147"/>
    </row>
    <row r="60" spans="1:6" x14ac:dyDescent="0.25">
      <c r="A60" s="24" t="s">
        <v>142</v>
      </c>
      <c r="B60" s="169">
        <v>2</v>
      </c>
      <c r="C60" s="143"/>
      <c r="D60" s="142"/>
      <c r="E60" s="145"/>
      <c r="F60" s="66"/>
    </row>
    <row r="61" spans="1:6" x14ac:dyDescent="0.25">
      <c r="A61" s="24" t="s">
        <v>123</v>
      </c>
      <c r="B61" s="169">
        <v>2</v>
      </c>
      <c r="C61" s="143"/>
      <c r="D61" s="142"/>
      <c r="E61" s="146"/>
      <c r="F61" s="66"/>
    </row>
    <row r="62" spans="1:6" ht="18" x14ac:dyDescent="0.35">
      <c r="A62" s="76" t="s">
        <v>67</v>
      </c>
      <c r="B62" s="169">
        <v>2</v>
      </c>
      <c r="C62" s="217" t="str">
        <f>IF(B62=0, -5, "0")</f>
        <v>0</v>
      </c>
      <c r="D62" s="141"/>
      <c r="E62" s="146"/>
      <c r="F62" s="66"/>
    </row>
    <row r="63" spans="1:6" ht="30" x14ac:dyDescent="0.25">
      <c r="A63" s="17" t="s">
        <v>277</v>
      </c>
      <c r="B63" s="169">
        <v>2</v>
      </c>
      <c r="C63" s="143"/>
      <c r="D63" s="141"/>
      <c r="E63" s="146"/>
      <c r="F63" s="66"/>
    </row>
    <row r="64" spans="1:6" ht="75" x14ac:dyDescent="0.25">
      <c r="A64" s="108" t="s">
        <v>272</v>
      </c>
      <c r="B64" s="169" t="s">
        <v>34</v>
      </c>
      <c r="C64" s="217" t="str">
        <f>IF(B64=0, -5, "0")</f>
        <v>0</v>
      </c>
      <c r="D64" s="141" t="s">
        <v>446</v>
      </c>
      <c r="E64" s="146"/>
      <c r="F64" s="66"/>
    </row>
    <row r="65" spans="1:7" ht="16.5" x14ac:dyDescent="0.3">
      <c r="A65" s="49" t="s">
        <v>271</v>
      </c>
      <c r="B65" s="169" t="s">
        <v>34</v>
      </c>
      <c r="C65" s="170"/>
      <c r="D65" s="145"/>
      <c r="E65" s="172"/>
      <c r="F65" s="66"/>
    </row>
    <row r="66" spans="1:7" x14ac:dyDescent="0.25">
      <c r="A66" s="17" t="s">
        <v>308</v>
      </c>
      <c r="B66" s="169" t="s">
        <v>34</v>
      </c>
      <c r="C66" s="143"/>
      <c r="D66" s="150"/>
      <c r="E66" s="147"/>
      <c r="F66" s="66"/>
    </row>
    <row r="67" spans="1:7" x14ac:dyDescent="0.25">
      <c r="A67" s="17" t="s">
        <v>187</v>
      </c>
      <c r="B67" s="169" t="s">
        <v>34</v>
      </c>
      <c r="C67" s="143"/>
      <c r="D67" s="150" t="s">
        <v>447</v>
      </c>
      <c r="E67" s="146"/>
      <c r="F67" s="66"/>
    </row>
    <row r="68" spans="1:7" x14ac:dyDescent="0.25">
      <c r="A68" s="17" t="s">
        <v>116</v>
      </c>
      <c r="B68" s="169" t="s">
        <v>34</v>
      </c>
      <c r="C68" s="143"/>
      <c r="D68" s="149"/>
      <c r="F68" s="66"/>
    </row>
    <row r="69" spans="1:7" x14ac:dyDescent="0.25">
      <c r="A69" s="17" t="s">
        <v>117</v>
      </c>
      <c r="B69" s="169" t="s">
        <v>34</v>
      </c>
      <c r="C69" s="144"/>
      <c r="D69" s="162"/>
      <c r="E69" s="145"/>
      <c r="F69" s="147"/>
    </row>
    <row r="70" spans="1:7" s="31" customFormat="1" ht="16.5" x14ac:dyDescent="0.25">
      <c r="A70" s="107" t="s">
        <v>171</v>
      </c>
      <c r="B70" s="169">
        <v>2</v>
      </c>
      <c r="C70" s="218" t="str">
        <f>IF(B70=0, -5, "0")</f>
        <v>0</v>
      </c>
      <c r="D70" s="151"/>
      <c r="E70" s="145"/>
      <c r="F70" s="67"/>
    </row>
    <row r="71" spans="1:7" s="31" customFormat="1" x14ac:dyDescent="0.25">
      <c r="A71" s="17" t="s">
        <v>291</v>
      </c>
      <c r="B71" s="169">
        <v>1</v>
      </c>
      <c r="C71" s="144"/>
      <c r="D71" s="151" t="s">
        <v>414</v>
      </c>
      <c r="E71" s="147"/>
      <c r="F71" s="67"/>
    </row>
    <row r="72" spans="1:7" s="31" customFormat="1" ht="16.5" x14ac:dyDescent="0.3">
      <c r="A72" s="49" t="s">
        <v>270</v>
      </c>
      <c r="B72" s="169" t="s">
        <v>34</v>
      </c>
      <c r="C72" s="170"/>
      <c r="D72" s="151"/>
      <c r="E72" s="147"/>
      <c r="F72" s="67"/>
      <c r="G72" s="171"/>
    </row>
    <row r="73" spans="1:7" s="31" customFormat="1" x14ac:dyDescent="0.25">
      <c r="A73" s="17" t="s">
        <v>172</v>
      </c>
      <c r="B73" s="169">
        <v>2</v>
      </c>
      <c r="C73" s="144"/>
      <c r="D73" s="149" t="s">
        <v>448</v>
      </c>
      <c r="E73" s="147"/>
      <c r="F73" s="67"/>
      <c r="G73" s="171"/>
    </row>
    <row r="74" spans="1:7" s="31" customFormat="1" ht="75" x14ac:dyDescent="0.25">
      <c r="A74" s="17" t="s">
        <v>188</v>
      </c>
      <c r="B74" s="169">
        <v>1</v>
      </c>
      <c r="C74" s="144"/>
      <c r="D74" s="151" t="s">
        <v>456</v>
      </c>
      <c r="E74" s="147"/>
      <c r="F74" s="67"/>
      <c r="G74" s="171"/>
    </row>
    <row r="75" spans="1:7" s="31" customFormat="1" ht="22.5" customHeight="1" x14ac:dyDescent="0.35">
      <c r="A75" s="178" t="s">
        <v>289</v>
      </c>
      <c r="B75" s="169">
        <v>2</v>
      </c>
      <c r="C75" s="218" t="str">
        <f>IF(B75=0, -5, "0")</f>
        <v>0</v>
      </c>
      <c r="D75" s="151"/>
      <c r="E75" s="159"/>
      <c r="F75" s="67"/>
      <c r="G75" s="171"/>
    </row>
    <row r="76" spans="1:7" s="31" customFormat="1" ht="16.5" x14ac:dyDescent="0.25">
      <c r="A76" s="107" t="s">
        <v>168</v>
      </c>
      <c r="B76" s="169">
        <v>2</v>
      </c>
      <c r="C76" s="218" t="str">
        <f>IF(B76=0, -5, "0")</f>
        <v>0</v>
      </c>
      <c r="D76" s="151"/>
      <c r="E76" s="147"/>
      <c r="F76" s="67"/>
    </row>
    <row r="77" spans="1:7" s="31" customFormat="1" x14ac:dyDescent="0.25">
      <c r="A77" s="24" t="s">
        <v>83</v>
      </c>
      <c r="B77" s="169">
        <v>2</v>
      </c>
      <c r="C77" s="144"/>
      <c r="D77" s="151"/>
      <c r="E77" s="147"/>
      <c r="F77" s="67"/>
    </row>
    <row r="78" spans="1:7" s="31" customFormat="1" ht="30" x14ac:dyDescent="0.25">
      <c r="A78" s="24" t="s">
        <v>221</v>
      </c>
      <c r="B78" s="169">
        <v>2</v>
      </c>
      <c r="C78" s="143"/>
      <c r="D78" s="150"/>
      <c r="E78" s="147"/>
      <c r="F78" s="67"/>
    </row>
    <row r="79" spans="1:7" s="31" customFormat="1" x14ac:dyDescent="0.25">
      <c r="A79" s="17" t="s">
        <v>292</v>
      </c>
      <c r="B79" s="169">
        <v>2</v>
      </c>
      <c r="C79" s="144"/>
      <c r="D79" s="151"/>
      <c r="E79" s="145"/>
      <c r="F79" s="67"/>
    </row>
    <row r="80" spans="1:7" s="31" customFormat="1" ht="30" x14ac:dyDescent="0.25">
      <c r="A80" s="17" t="s">
        <v>199</v>
      </c>
      <c r="B80" s="169">
        <v>2</v>
      </c>
      <c r="C80" s="144"/>
      <c r="D80" s="151"/>
      <c r="E80" s="147"/>
      <c r="F80" s="67"/>
    </row>
    <row r="81" spans="1:6" x14ac:dyDescent="0.25">
      <c r="A81" s="19" t="s">
        <v>38</v>
      </c>
      <c r="B81" s="19"/>
      <c r="C81" s="19"/>
      <c r="D81" s="19">
        <f>SUM(B58:C80)</f>
        <v>30</v>
      </c>
    </row>
    <row r="82" spans="1:6" x14ac:dyDescent="0.25">
      <c r="A82" s="19" t="s">
        <v>37</v>
      </c>
      <c r="B82" s="20"/>
      <c r="C82" s="21"/>
      <c r="D82" s="63">
        <f>D81/(COUNT(B58:C80)*2)</f>
        <v>0.9375</v>
      </c>
    </row>
    <row r="83" spans="1:6" ht="15" customHeight="1" x14ac:dyDescent="0.25">
      <c r="A83" s="9"/>
      <c r="B83" s="6"/>
      <c r="C83" s="7"/>
      <c r="D83" s="6"/>
    </row>
    <row r="84" spans="1:6" ht="15" customHeight="1" x14ac:dyDescent="0.25">
      <c r="A84" s="283" t="s">
        <v>25</v>
      </c>
      <c r="B84" s="284"/>
      <c r="C84" s="284"/>
      <c r="D84" s="284"/>
      <c r="E84" s="284"/>
      <c r="F84" s="284"/>
    </row>
    <row r="85" spans="1:6" x14ac:dyDescent="0.25">
      <c r="A85" s="17" t="s">
        <v>314</v>
      </c>
      <c r="B85" s="152">
        <v>2</v>
      </c>
      <c r="C85" s="152"/>
      <c r="D85" s="156"/>
      <c r="E85" s="66"/>
      <c r="F85" s="66"/>
    </row>
    <row r="86" spans="1:6" x14ac:dyDescent="0.25">
      <c r="A86" s="18" t="s">
        <v>105</v>
      </c>
      <c r="B86" s="169">
        <v>2</v>
      </c>
      <c r="C86" s="152"/>
      <c r="D86" s="154"/>
      <c r="E86" s="66"/>
      <c r="F86" s="66"/>
    </row>
    <row r="87" spans="1:6" ht="18" x14ac:dyDescent="0.35">
      <c r="A87" s="76" t="s">
        <v>59</v>
      </c>
      <c r="B87" s="169">
        <v>2</v>
      </c>
      <c r="C87" s="217" t="str">
        <f>IF(B87=0, -5, "0")</f>
        <v>0</v>
      </c>
      <c r="D87" s="156"/>
      <c r="E87" s="66"/>
      <c r="F87" s="66"/>
    </row>
    <row r="88" spans="1:6" ht="60" x14ac:dyDescent="0.25">
      <c r="A88" s="24" t="s">
        <v>250</v>
      </c>
      <c r="B88" s="169">
        <v>1</v>
      </c>
      <c r="C88" s="152"/>
      <c r="D88" s="156" t="s">
        <v>449</v>
      </c>
      <c r="E88" s="66"/>
      <c r="F88" s="66"/>
    </row>
    <row r="89" spans="1:6" x14ac:dyDescent="0.25">
      <c r="A89" s="18" t="s">
        <v>55</v>
      </c>
      <c r="B89" s="169">
        <v>2</v>
      </c>
      <c r="C89" s="152"/>
      <c r="D89" s="157"/>
      <c r="E89" s="66"/>
      <c r="F89" s="66"/>
    </row>
    <row r="90" spans="1:6" ht="45" x14ac:dyDescent="0.25">
      <c r="A90" s="17" t="s">
        <v>293</v>
      </c>
      <c r="B90" s="169">
        <v>2</v>
      </c>
      <c r="C90" s="152"/>
      <c r="D90" s="155" t="s">
        <v>450</v>
      </c>
      <c r="E90" s="147"/>
      <c r="F90" s="66"/>
    </row>
    <row r="91" spans="1:6" ht="30" x14ac:dyDescent="0.25">
      <c r="A91" s="18" t="s">
        <v>260</v>
      </c>
      <c r="B91" s="169">
        <v>2</v>
      </c>
      <c r="C91" s="152"/>
      <c r="D91" s="156"/>
      <c r="E91" s="66"/>
      <c r="F91" s="66"/>
    </row>
    <row r="92" spans="1:6" ht="45" x14ac:dyDescent="0.25">
      <c r="A92" s="109" t="s">
        <v>287</v>
      </c>
      <c r="B92" s="169">
        <v>2</v>
      </c>
      <c r="C92" s="153"/>
      <c r="D92" s="252">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0.93333333333333335</v>
      </c>
    </row>
    <row r="98" spans="1:6" x14ac:dyDescent="0.25">
      <c r="A98" s="5"/>
      <c r="B98" s="6"/>
      <c r="C98" s="7"/>
      <c r="D98" s="6"/>
    </row>
    <row r="99" spans="1:6" ht="18" x14ac:dyDescent="0.35">
      <c r="A99" s="285" t="s">
        <v>129</v>
      </c>
      <c r="B99" s="285"/>
      <c r="C99" s="285"/>
      <c r="D99" s="285"/>
      <c r="E99" s="285"/>
      <c r="F99" s="285"/>
    </row>
    <row r="100" spans="1:6" x14ac:dyDescent="0.25">
      <c r="A100" s="182">
        <f>B11</f>
        <v>42821</v>
      </c>
      <c r="B100" s="6"/>
      <c r="C100" s="7"/>
      <c r="D100" s="6"/>
    </row>
    <row r="101" spans="1:6" ht="16.5" x14ac:dyDescent="0.25">
      <c r="A101" s="286" t="s">
        <v>63</v>
      </c>
      <c r="B101" s="287"/>
      <c r="C101" s="287"/>
      <c r="D101" s="287"/>
      <c r="E101" s="287"/>
      <c r="F101" s="287"/>
    </row>
    <row r="102" spans="1:6" x14ac:dyDescent="0.25">
      <c r="A102" s="23" t="s">
        <v>57</v>
      </c>
      <c r="B102" s="152">
        <v>2</v>
      </c>
      <c r="C102" s="152"/>
      <c r="D102" s="141"/>
      <c r="E102" s="141"/>
      <c r="F102" s="66"/>
    </row>
    <row r="103" spans="1:6" x14ac:dyDescent="0.25">
      <c r="A103" s="23" t="s">
        <v>297</v>
      </c>
      <c r="B103" s="169">
        <v>2</v>
      </c>
      <c r="C103" s="152"/>
      <c r="D103" s="141"/>
      <c r="E103" s="146"/>
      <c r="F103" s="66"/>
    </row>
    <row r="104" spans="1:6" x14ac:dyDescent="0.25">
      <c r="A104" s="33" t="s">
        <v>100</v>
      </c>
      <c r="B104" s="169">
        <v>2</v>
      </c>
      <c r="C104" s="144"/>
      <c r="D104" s="145"/>
      <c r="E104" s="147"/>
      <c r="F104" s="66"/>
    </row>
    <row r="105" spans="1:6" x14ac:dyDescent="0.25">
      <c r="A105" s="33" t="s">
        <v>28</v>
      </c>
      <c r="B105" s="169">
        <v>2</v>
      </c>
      <c r="C105" s="152"/>
      <c r="D105" s="148"/>
      <c r="E105" s="146"/>
      <c r="F105" s="66"/>
    </row>
    <row r="106" spans="1:6" ht="30" x14ac:dyDescent="0.25">
      <c r="A106" s="33" t="s">
        <v>174</v>
      </c>
      <c r="B106" s="169">
        <v>2</v>
      </c>
      <c r="C106" s="152"/>
      <c r="D106" s="129"/>
      <c r="E106" s="146"/>
      <c r="F106" s="66"/>
    </row>
    <row r="107" spans="1:6" ht="46.5" x14ac:dyDescent="0.35">
      <c r="A107" s="76" t="s">
        <v>59</v>
      </c>
      <c r="B107" s="169">
        <v>0</v>
      </c>
      <c r="C107" s="217">
        <f>IF(B107=0, -5, "0")</f>
        <v>-5</v>
      </c>
      <c r="D107" s="141" t="s">
        <v>470</v>
      </c>
      <c r="E107" s="167" t="s">
        <v>471</v>
      </c>
      <c r="F107" s="66"/>
    </row>
    <row r="108" spans="1:6" ht="30" x14ac:dyDescent="0.25">
      <c r="A108" s="23" t="s">
        <v>131</v>
      </c>
      <c r="B108" s="169">
        <v>2</v>
      </c>
      <c r="C108" s="137"/>
      <c r="D108" s="141"/>
      <c r="E108" s="146"/>
      <c r="F108" s="66"/>
    </row>
    <row r="109" spans="1:6" ht="34.9" customHeight="1" x14ac:dyDescent="0.35">
      <c r="A109" s="83" t="s">
        <v>27</v>
      </c>
      <c r="B109" s="169">
        <v>2</v>
      </c>
      <c r="C109" s="217" t="str">
        <f>IF(B109=0, -5, "0")</f>
        <v>0</v>
      </c>
      <c r="D109" s="10"/>
      <c r="E109" s="146"/>
      <c r="F109" s="66"/>
    </row>
    <row r="110" spans="1:6" x14ac:dyDescent="0.25">
      <c r="A110" s="19" t="s">
        <v>38</v>
      </c>
      <c r="B110" s="19"/>
      <c r="C110" s="19"/>
      <c r="D110" s="19">
        <f>SUM(B102:C109)</f>
        <v>9</v>
      </c>
    </row>
    <row r="111" spans="1:6" x14ac:dyDescent="0.25">
      <c r="A111" s="19" t="s">
        <v>37</v>
      </c>
      <c r="B111" s="20"/>
      <c r="C111" s="21"/>
      <c r="D111" s="63">
        <f>D110/(COUNT(B102:C109)*2)</f>
        <v>0.5</v>
      </c>
    </row>
    <row r="112" spans="1:6" x14ac:dyDescent="0.25">
      <c r="A112" s="9"/>
      <c r="B112" s="6"/>
      <c r="C112" s="7"/>
      <c r="D112" s="6"/>
    </row>
    <row r="113" spans="1:6" ht="18" x14ac:dyDescent="0.25">
      <c r="A113" s="283" t="s">
        <v>133</v>
      </c>
      <c r="B113" s="284"/>
      <c r="C113" s="284"/>
      <c r="D113" s="284"/>
      <c r="E113" s="284"/>
      <c r="F113" s="284"/>
    </row>
    <row r="114" spans="1:6" x14ac:dyDescent="0.25">
      <c r="A114" s="17" t="s">
        <v>314</v>
      </c>
      <c r="B114" s="152">
        <v>2</v>
      </c>
      <c r="C114" s="152"/>
      <c r="D114" s="141"/>
      <c r="E114" s="141"/>
      <c r="F114" s="146"/>
    </row>
    <row r="115" spans="1:6" x14ac:dyDescent="0.25">
      <c r="A115" s="18" t="s">
        <v>294</v>
      </c>
      <c r="B115" s="169">
        <v>2</v>
      </c>
      <c r="C115" s="152"/>
      <c r="D115" s="142"/>
      <c r="E115" s="142"/>
      <c r="F115" s="146"/>
    </row>
    <row r="116" spans="1:6" x14ac:dyDescent="0.25">
      <c r="A116" s="18" t="s">
        <v>71</v>
      </c>
      <c r="B116" s="169">
        <v>2</v>
      </c>
      <c r="C116" s="152"/>
      <c r="D116" s="142"/>
      <c r="E116" s="147"/>
      <c r="F116" s="146"/>
    </row>
    <row r="117" spans="1:6" x14ac:dyDescent="0.25">
      <c r="A117" s="17" t="s">
        <v>295</v>
      </c>
      <c r="B117" s="169" t="s">
        <v>34</v>
      </c>
      <c r="C117" s="152"/>
      <c r="D117" s="11"/>
      <c r="E117" s="147"/>
      <c r="F117" s="146"/>
    </row>
    <row r="118" spans="1:6" x14ac:dyDescent="0.25">
      <c r="A118" s="18" t="s">
        <v>64</v>
      </c>
      <c r="B118" s="169">
        <v>2</v>
      </c>
      <c r="C118" s="152"/>
      <c r="D118" s="12"/>
      <c r="E118" s="141"/>
      <c r="F118" s="146"/>
    </row>
    <row r="119" spans="1:6" ht="90" x14ac:dyDescent="0.25">
      <c r="A119" s="17" t="s">
        <v>175</v>
      </c>
      <c r="B119" s="169">
        <v>1</v>
      </c>
      <c r="C119" s="152"/>
      <c r="D119" s="12" t="s">
        <v>467</v>
      </c>
      <c r="E119" s="146"/>
      <c r="F119" s="146"/>
    </row>
    <row r="120" spans="1:6" x14ac:dyDescent="0.25">
      <c r="A120" s="17" t="s">
        <v>291</v>
      </c>
      <c r="B120" s="169">
        <v>2</v>
      </c>
      <c r="C120" s="152"/>
      <c r="D120" s="12"/>
      <c r="E120" s="146"/>
      <c r="F120" s="146"/>
    </row>
    <row r="121" spans="1:6" ht="18" x14ac:dyDescent="0.35">
      <c r="A121" s="76" t="s">
        <v>74</v>
      </c>
      <c r="B121" s="169">
        <v>2</v>
      </c>
      <c r="C121" s="217" t="str">
        <f>IF(B121=0, -5, "0")</f>
        <v>0</v>
      </c>
      <c r="D121" s="141"/>
      <c r="E121" s="146"/>
      <c r="F121" s="146"/>
    </row>
    <row r="122" spans="1:6" ht="45" x14ac:dyDescent="0.25">
      <c r="A122" s="18" t="s">
        <v>188</v>
      </c>
      <c r="B122" s="169">
        <v>2</v>
      </c>
      <c r="C122" s="152"/>
      <c r="D122" s="141" t="s">
        <v>464</v>
      </c>
      <c r="E122" s="146"/>
      <c r="F122" s="146"/>
    </row>
    <row r="123" spans="1:6" ht="16.5" x14ac:dyDescent="0.3">
      <c r="A123" s="48" t="s">
        <v>189</v>
      </c>
      <c r="B123" s="176">
        <v>2</v>
      </c>
      <c r="C123" s="176"/>
      <c r="D123" s="183"/>
      <c r="E123" s="141"/>
      <c r="F123" s="146"/>
    </row>
    <row r="124" spans="1:6" x14ac:dyDescent="0.25">
      <c r="A124" s="17" t="s">
        <v>278</v>
      </c>
      <c r="B124" s="169" t="s">
        <v>34</v>
      </c>
      <c r="C124" s="152"/>
      <c r="D124" s="148"/>
      <c r="E124" s="147"/>
      <c r="F124" s="146"/>
    </row>
    <row r="125" spans="1:6" ht="82.5" customHeight="1" x14ac:dyDescent="0.25">
      <c r="A125" s="108" t="s">
        <v>272</v>
      </c>
      <c r="B125" s="169">
        <v>2</v>
      </c>
      <c r="C125" s="217" t="str">
        <f>IF(B125=0, -5, "0")</f>
        <v>0</v>
      </c>
      <c r="D125" s="141" t="s">
        <v>451</v>
      </c>
      <c r="E125" s="141"/>
      <c r="F125" s="146"/>
    </row>
    <row r="126" spans="1:6" ht="16.5" x14ac:dyDescent="0.3">
      <c r="A126" s="49" t="s">
        <v>271</v>
      </c>
      <c r="B126" s="176" t="s">
        <v>34</v>
      </c>
      <c r="C126" s="176"/>
      <c r="D126" s="183"/>
      <c r="E126" s="146"/>
      <c r="F126" s="146"/>
    </row>
    <row r="127" spans="1:6" ht="31.5" x14ac:dyDescent="0.35">
      <c r="A127" s="76" t="s">
        <v>173</v>
      </c>
      <c r="B127" s="169">
        <v>1</v>
      </c>
      <c r="C127" s="217" t="str">
        <f>IF(B127=0, -5, "0")</f>
        <v>0</v>
      </c>
      <c r="D127" s="141" t="s">
        <v>468</v>
      </c>
      <c r="E127" s="141"/>
      <c r="F127" s="146"/>
    </row>
    <row r="128" spans="1:6" ht="18.75" customHeight="1" x14ac:dyDescent="0.35">
      <c r="A128" s="48" t="s">
        <v>289</v>
      </c>
      <c r="B128" s="169">
        <v>2</v>
      </c>
      <c r="C128" s="152"/>
      <c r="D128" s="141"/>
      <c r="E128" s="159"/>
      <c r="F128" s="146"/>
    </row>
    <row r="129" spans="1:6" ht="30" x14ac:dyDescent="0.25">
      <c r="A129" s="184" t="s">
        <v>168</v>
      </c>
      <c r="B129" s="170">
        <v>1</v>
      </c>
      <c r="C129" s="218" t="str">
        <f>IF(B129=0, -5, "0")</f>
        <v>0</v>
      </c>
      <c r="D129" s="145" t="s">
        <v>416</v>
      </c>
      <c r="E129" s="172"/>
      <c r="F129" s="172"/>
    </row>
    <row r="130" spans="1:6" ht="30" x14ac:dyDescent="0.25">
      <c r="A130" s="24" t="s">
        <v>83</v>
      </c>
      <c r="B130" s="170">
        <v>2</v>
      </c>
      <c r="C130" s="152"/>
      <c r="D130" s="141" t="s">
        <v>472</v>
      </c>
      <c r="E130" s="146"/>
      <c r="F130" s="146"/>
    </row>
    <row r="131" spans="1:6" ht="33" x14ac:dyDescent="0.3">
      <c r="A131" s="49" t="s">
        <v>222</v>
      </c>
      <c r="B131" s="170">
        <v>1</v>
      </c>
      <c r="C131" s="152"/>
      <c r="D131" s="141" t="s">
        <v>439</v>
      </c>
      <c r="E131" s="146"/>
      <c r="F131" s="146"/>
    </row>
    <row r="132" spans="1:6" x14ac:dyDescent="0.25">
      <c r="A132" s="24" t="s">
        <v>248</v>
      </c>
      <c r="B132" s="170">
        <v>2</v>
      </c>
      <c r="C132" s="152"/>
      <c r="D132" s="141"/>
      <c r="E132" s="141"/>
      <c r="F132" s="146"/>
    </row>
    <row r="133" spans="1:6" ht="30" x14ac:dyDescent="0.25">
      <c r="A133" s="24" t="s">
        <v>199</v>
      </c>
      <c r="B133" s="170">
        <v>2</v>
      </c>
      <c r="C133" s="152"/>
      <c r="D133" s="141"/>
      <c r="E133" s="146"/>
      <c r="F133" s="146"/>
    </row>
    <row r="134" spans="1:6" x14ac:dyDescent="0.25">
      <c r="A134" s="19" t="s">
        <v>38</v>
      </c>
      <c r="B134" s="19"/>
      <c r="C134" s="19"/>
      <c r="D134" s="19">
        <f>SUM(B114:C133)</f>
        <v>30</v>
      </c>
    </row>
    <row r="135" spans="1:6" x14ac:dyDescent="0.25">
      <c r="A135" s="19" t="s">
        <v>37</v>
      </c>
      <c r="B135" s="20"/>
      <c r="C135" s="21"/>
      <c r="D135" s="63">
        <f>D134/(COUNT(B114:C133)*2)</f>
        <v>0.88235294117647056</v>
      </c>
    </row>
    <row r="136" spans="1:6" x14ac:dyDescent="0.25">
      <c r="A136" s="9"/>
      <c r="B136" s="6"/>
      <c r="C136" s="7"/>
      <c r="D136" s="6"/>
    </row>
    <row r="137" spans="1:6" ht="18" x14ac:dyDescent="0.25">
      <c r="A137" s="283" t="s">
        <v>73</v>
      </c>
      <c r="B137" s="284"/>
      <c r="C137" s="284"/>
      <c r="D137" s="284"/>
      <c r="E137" s="284"/>
      <c r="F137" s="284"/>
    </row>
    <row r="138" spans="1:6" ht="30" x14ac:dyDescent="0.25">
      <c r="A138" s="17" t="s">
        <v>372</v>
      </c>
      <c r="B138" s="152">
        <v>2</v>
      </c>
      <c r="C138" s="152"/>
      <c r="D138" s="141"/>
      <c r="E138" s="145"/>
      <c r="F138" s="146"/>
    </row>
    <row r="139" spans="1:6" x14ac:dyDescent="0.25">
      <c r="A139" s="18" t="s">
        <v>144</v>
      </c>
      <c r="B139" s="169">
        <v>2</v>
      </c>
      <c r="C139" s="152"/>
      <c r="D139" s="142"/>
      <c r="E139" s="146"/>
      <c r="F139" s="146"/>
    </row>
    <row r="140" spans="1:6" ht="18" x14ac:dyDescent="0.35">
      <c r="A140" s="76" t="s">
        <v>59</v>
      </c>
      <c r="B140" s="169">
        <v>2</v>
      </c>
      <c r="C140" s="217" t="str">
        <f>IF(B140=0, -5, "0")</f>
        <v>0</v>
      </c>
      <c r="D140" s="141"/>
      <c r="E140" s="141"/>
      <c r="F140" s="146"/>
    </row>
    <row r="141" spans="1:6" ht="36" x14ac:dyDescent="0.35">
      <c r="A141" s="83" t="s">
        <v>55</v>
      </c>
      <c r="B141" s="169" t="s">
        <v>34</v>
      </c>
      <c r="C141" s="217" t="str">
        <f>IF(B141=0, -5, "0")</f>
        <v>0</v>
      </c>
      <c r="D141" s="12"/>
      <c r="E141" s="141"/>
      <c r="F141" s="146"/>
    </row>
    <row r="142" spans="1:6" ht="16.5" x14ac:dyDescent="0.3">
      <c r="A142" s="53" t="s">
        <v>149</v>
      </c>
      <c r="B142" s="169">
        <v>2</v>
      </c>
      <c r="C142" s="152"/>
      <c r="D142" s="148"/>
      <c r="E142" s="146"/>
      <c r="F142" s="146"/>
    </row>
    <row r="143" spans="1:6" ht="18" x14ac:dyDescent="0.35">
      <c r="A143" s="83" t="s">
        <v>440</v>
      </c>
      <c r="B143" s="169">
        <v>2</v>
      </c>
      <c r="C143" s="217" t="str">
        <f>IF(B143=0, -5, "0")</f>
        <v>0</v>
      </c>
      <c r="D143" s="141"/>
      <c r="E143" s="141"/>
      <c r="F143" s="146"/>
    </row>
    <row r="144" spans="1:6" ht="16.5" x14ac:dyDescent="0.25">
      <c r="A144" s="185" t="s">
        <v>75</v>
      </c>
      <c r="B144" s="169">
        <v>2</v>
      </c>
      <c r="C144" s="176"/>
      <c r="D144" s="186"/>
      <c r="E144" s="141"/>
      <c r="F144" s="146"/>
    </row>
    <row r="145" spans="1:6" ht="66" x14ac:dyDescent="0.25">
      <c r="A145" s="110" t="s">
        <v>287</v>
      </c>
      <c r="B145" s="169">
        <v>2</v>
      </c>
      <c r="C145" s="153"/>
      <c r="D145" s="133">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51</v>
      </c>
    </row>
    <row r="150" spans="1:6" ht="18" x14ac:dyDescent="0.25">
      <c r="A150" s="78" t="s">
        <v>225</v>
      </c>
      <c r="B150" s="84"/>
      <c r="C150" s="85"/>
      <c r="D150" s="82">
        <f>D149/(COUNT(B138:C144,B102:C109,B114:C133)*2)</f>
        <v>0.796875</v>
      </c>
    </row>
    <row r="151" spans="1:6" x14ac:dyDescent="0.25">
      <c r="A151" s="9"/>
      <c r="B151" s="6"/>
      <c r="C151" s="7"/>
      <c r="D151" s="6"/>
    </row>
    <row r="152" spans="1:6" ht="18" x14ac:dyDescent="0.35">
      <c r="A152" s="285" t="s">
        <v>130</v>
      </c>
      <c r="B152" s="285"/>
      <c r="C152" s="285"/>
      <c r="D152" s="285"/>
      <c r="E152" s="285"/>
      <c r="F152" s="285"/>
    </row>
    <row r="153" spans="1:6" x14ac:dyDescent="0.25">
      <c r="A153" s="182">
        <f>B11</f>
        <v>42821</v>
      </c>
      <c r="B153" s="6"/>
      <c r="C153" s="7"/>
      <c r="D153" s="59"/>
    </row>
    <row r="154" spans="1:6" ht="16.5" x14ac:dyDescent="0.25">
      <c r="A154" s="286" t="s">
        <v>63</v>
      </c>
      <c r="B154" s="287"/>
      <c r="C154" s="287"/>
      <c r="D154" s="287"/>
      <c r="E154" s="287"/>
      <c r="F154" s="287"/>
    </row>
    <row r="155" spans="1:6" x14ac:dyDescent="0.25">
      <c r="A155" s="23" t="s">
        <v>132</v>
      </c>
      <c r="B155" s="152">
        <v>2</v>
      </c>
      <c r="C155" s="152"/>
      <c r="D155" s="141"/>
      <c r="E155" s="66"/>
      <c r="F155" s="66"/>
    </row>
    <row r="156" spans="1:6" x14ac:dyDescent="0.25">
      <c r="A156" s="23" t="s">
        <v>297</v>
      </c>
      <c r="B156" s="169">
        <v>2</v>
      </c>
      <c r="C156" s="152"/>
      <c r="D156" s="141"/>
      <c r="E156" s="146"/>
      <c r="F156" s="66"/>
    </row>
    <row r="157" spans="1:6" x14ac:dyDescent="0.25">
      <c r="A157" s="23" t="s">
        <v>69</v>
      </c>
      <c r="B157" s="169">
        <v>2</v>
      </c>
      <c r="C157" s="141"/>
      <c r="D157" s="141"/>
      <c r="E157" s="146"/>
      <c r="F157" s="66"/>
    </row>
    <row r="158" spans="1:6" x14ac:dyDescent="0.25">
      <c r="A158" s="33" t="s">
        <v>136</v>
      </c>
      <c r="B158" s="169">
        <v>2</v>
      </c>
      <c r="C158" s="152"/>
      <c r="D158" s="148"/>
      <c r="E158" s="66"/>
      <c r="F158" s="66"/>
    </row>
    <row r="159" spans="1:6" ht="30" x14ac:dyDescent="0.25">
      <c r="A159" s="23" t="s">
        <v>190</v>
      </c>
      <c r="B159" s="169">
        <v>2</v>
      </c>
      <c r="C159" s="152"/>
      <c r="D159" s="141"/>
      <c r="E159" s="66"/>
      <c r="F159" s="66"/>
    </row>
    <row r="160" spans="1:6" ht="18" x14ac:dyDescent="0.35">
      <c r="A160" s="76" t="s">
        <v>59</v>
      </c>
      <c r="B160" s="169">
        <v>2</v>
      </c>
      <c r="C160" s="217" t="str">
        <f>IF(B160=0, -5, "0")</f>
        <v>0</v>
      </c>
      <c r="D160" s="141"/>
      <c r="E160" s="66"/>
      <c r="F160" s="66"/>
    </row>
    <row r="161" spans="1:6" ht="16.5" customHeight="1" x14ac:dyDescent="0.25">
      <c r="A161" s="23" t="s">
        <v>145</v>
      </c>
      <c r="B161" s="169">
        <v>2</v>
      </c>
      <c r="C161" s="137"/>
      <c r="D161" s="141"/>
      <c r="E161" s="66"/>
      <c r="F161" s="66"/>
    </row>
    <row r="162" spans="1:6" x14ac:dyDescent="0.25">
      <c r="A162" s="23" t="s">
        <v>27</v>
      </c>
      <c r="B162" s="169">
        <v>2</v>
      </c>
      <c r="C162" s="152"/>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3" t="s">
        <v>134</v>
      </c>
      <c r="B166" s="284"/>
      <c r="C166" s="284"/>
      <c r="D166" s="284"/>
      <c r="E166" s="284"/>
      <c r="F166" s="284"/>
    </row>
    <row r="167" spans="1:6" x14ac:dyDescent="0.25">
      <c r="A167" s="17" t="s">
        <v>314</v>
      </c>
      <c r="B167" s="152">
        <v>2</v>
      </c>
      <c r="C167" s="152"/>
      <c r="D167" s="142"/>
      <c r="E167" s="146"/>
      <c r="F167" s="66"/>
    </row>
    <row r="168" spans="1:6" x14ac:dyDescent="0.25">
      <c r="A168" s="18" t="s">
        <v>102</v>
      </c>
      <c r="B168" s="169">
        <v>2</v>
      </c>
      <c r="C168" s="152"/>
      <c r="D168" s="142"/>
      <c r="E168" s="146"/>
      <c r="F168" s="66"/>
    </row>
    <row r="169" spans="1:6" x14ac:dyDescent="0.25">
      <c r="A169" s="18" t="s">
        <v>135</v>
      </c>
      <c r="B169" s="169">
        <v>2</v>
      </c>
      <c r="C169" s="152"/>
      <c r="D169" s="142"/>
      <c r="E169" s="146"/>
      <c r="F169" s="66"/>
    </row>
    <row r="170" spans="1:6" x14ac:dyDescent="0.25">
      <c r="A170" s="18" t="s">
        <v>64</v>
      </c>
      <c r="B170" s="169">
        <v>2</v>
      </c>
      <c r="C170" s="152"/>
      <c r="D170" s="12"/>
      <c r="E170" s="146"/>
      <c r="F170" s="66"/>
    </row>
    <row r="171" spans="1:6" x14ac:dyDescent="0.25">
      <c r="A171" s="18" t="s">
        <v>279</v>
      </c>
      <c r="B171" s="169">
        <v>2</v>
      </c>
      <c r="C171" s="152"/>
      <c r="D171" s="12"/>
      <c r="E171" s="146"/>
      <c r="F171" s="66"/>
    </row>
    <row r="172" spans="1:6" ht="18" x14ac:dyDescent="0.35">
      <c r="A172" s="83" t="s">
        <v>80</v>
      </c>
      <c r="B172" s="169">
        <v>2</v>
      </c>
      <c r="C172" s="217" t="str">
        <f>IF(B172=0, -5, "0")</f>
        <v>0</v>
      </c>
      <c r="D172" s="12"/>
      <c r="E172" s="146"/>
      <c r="F172" s="66"/>
    </row>
    <row r="173" spans="1:6" ht="45" x14ac:dyDescent="0.25">
      <c r="A173" s="17" t="s">
        <v>296</v>
      </c>
      <c r="B173" s="169">
        <v>1</v>
      </c>
      <c r="C173" s="144"/>
      <c r="D173" s="253" t="s">
        <v>476</v>
      </c>
      <c r="E173" s="147"/>
      <c r="F173" s="66"/>
    </row>
    <row r="174" spans="1:6" ht="90" x14ac:dyDescent="0.35">
      <c r="A174" s="76" t="s">
        <v>251</v>
      </c>
      <c r="B174" s="169">
        <v>1</v>
      </c>
      <c r="C174" s="217" t="str">
        <f>IF(B174=0, -5, "0")</f>
        <v>0</v>
      </c>
      <c r="D174" s="12" t="s">
        <v>474</v>
      </c>
      <c r="E174" s="141"/>
      <c r="F174" s="66"/>
    </row>
    <row r="175" spans="1:6" x14ac:dyDescent="0.25">
      <c r="A175" s="17" t="s">
        <v>313</v>
      </c>
      <c r="B175" s="169">
        <v>2</v>
      </c>
      <c r="C175" s="152"/>
      <c r="D175" s="148"/>
      <c r="E175" s="146"/>
      <c r="F175" s="66"/>
    </row>
    <row r="176" spans="1:6" ht="36" x14ac:dyDescent="0.35">
      <c r="A176" s="86" t="s">
        <v>209</v>
      </c>
      <c r="B176" s="169">
        <v>2</v>
      </c>
      <c r="C176" s="217" t="str">
        <f>IF(B176=0, -5, "0")</f>
        <v>0</v>
      </c>
      <c r="D176" s="141"/>
      <c r="E176" s="146"/>
      <c r="F176" s="66"/>
    </row>
    <row r="177" spans="1:7" x14ac:dyDescent="0.25">
      <c r="A177" s="17" t="s">
        <v>291</v>
      </c>
      <c r="B177" s="169">
        <v>2</v>
      </c>
      <c r="C177" s="152"/>
      <c r="D177" s="141"/>
      <c r="E177" s="146"/>
      <c r="F177" s="66"/>
    </row>
    <row r="178" spans="1:7" x14ac:dyDescent="0.25">
      <c r="A178" s="17" t="s">
        <v>188</v>
      </c>
      <c r="B178" s="169">
        <v>2</v>
      </c>
      <c r="C178" s="152"/>
      <c r="D178" s="141"/>
      <c r="E178" s="141"/>
      <c r="F178" s="66"/>
    </row>
    <row r="179" spans="1:7" ht="18" x14ac:dyDescent="0.35">
      <c r="A179" s="159" t="s">
        <v>289</v>
      </c>
      <c r="B179" s="169">
        <v>2</v>
      </c>
      <c r="C179" s="152"/>
      <c r="D179" s="141"/>
      <c r="E179" s="159"/>
      <c r="F179" s="66"/>
    </row>
    <row r="180" spans="1:7" ht="16.5" x14ac:dyDescent="0.25">
      <c r="A180" s="107" t="s">
        <v>168</v>
      </c>
      <c r="B180" s="169">
        <v>2</v>
      </c>
      <c r="C180" s="218" t="str">
        <f>IF(B180=0, -5, "0")</f>
        <v>0</v>
      </c>
      <c r="D180" s="145"/>
      <c r="E180" s="172"/>
      <c r="F180" s="66"/>
    </row>
    <row r="181" spans="1:7" x14ac:dyDescent="0.25">
      <c r="A181" s="24" t="s">
        <v>83</v>
      </c>
      <c r="B181" s="169">
        <v>2</v>
      </c>
      <c r="C181" s="152"/>
      <c r="D181" s="141"/>
      <c r="E181" s="146"/>
      <c r="F181" s="66"/>
    </row>
    <row r="182" spans="1:7" ht="33" x14ac:dyDescent="0.3">
      <c r="A182" s="179" t="s">
        <v>234</v>
      </c>
      <c r="B182" s="169">
        <v>2</v>
      </c>
      <c r="C182" s="152"/>
      <c r="D182" s="69"/>
      <c r="E182" s="146"/>
      <c r="F182" s="66"/>
      <c r="G182" s="171"/>
    </row>
    <row r="183" spans="1:7" x14ac:dyDescent="0.25">
      <c r="A183" s="24" t="s">
        <v>248</v>
      </c>
      <c r="B183" s="169">
        <v>2</v>
      </c>
      <c r="C183" s="152"/>
      <c r="D183" s="141"/>
      <c r="E183" s="141"/>
      <c r="F183" s="66"/>
    </row>
    <row r="184" spans="1:7" ht="30" x14ac:dyDescent="0.25">
      <c r="A184" s="24" t="s">
        <v>200</v>
      </c>
      <c r="B184" s="169">
        <v>2</v>
      </c>
      <c r="C184" s="152"/>
      <c r="D184" s="141"/>
      <c r="E184" s="146"/>
      <c r="F184" s="66"/>
    </row>
    <row r="185" spans="1:7" ht="45" x14ac:dyDescent="0.25">
      <c r="A185" s="101" t="s">
        <v>287</v>
      </c>
      <c r="B185" s="169">
        <v>1</v>
      </c>
      <c r="C185" s="153"/>
      <c r="D185" s="133">
        <v>0.5</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5" t="s">
        <v>167</v>
      </c>
      <c r="B192" s="285"/>
      <c r="C192" s="285"/>
      <c r="D192" s="285"/>
      <c r="E192" s="285"/>
      <c r="F192" s="285"/>
    </row>
    <row r="193" spans="1:7" x14ac:dyDescent="0.25">
      <c r="A193" s="188">
        <f>B11</f>
        <v>42821</v>
      </c>
      <c r="B193" s="6"/>
      <c r="C193" s="7"/>
      <c r="D193" s="6"/>
    </row>
    <row r="194" spans="1:7" ht="18" x14ac:dyDescent="0.25">
      <c r="A194" s="283" t="s">
        <v>158</v>
      </c>
      <c r="B194" s="284"/>
      <c r="C194" s="284"/>
      <c r="D194" s="284"/>
      <c r="E194" s="284"/>
      <c r="F194" s="284"/>
    </row>
    <row r="195" spans="1:7" ht="36" x14ac:dyDescent="0.35">
      <c r="A195" s="83" t="s">
        <v>27</v>
      </c>
      <c r="B195" s="152" t="s">
        <v>34</v>
      </c>
      <c r="C195" s="217" t="str">
        <f>IF(B195=0, -5, "0")</f>
        <v>0</v>
      </c>
      <c r="D195" s="141"/>
      <c r="E195" s="146"/>
      <c r="F195" s="66"/>
    </row>
    <row r="196" spans="1:7" x14ac:dyDescent="0.25">
      <c r="A196" s="23" t="s">
        <v>57</v>
      </c>
      <c r="B196" s="169">
        <v>2</v>
      </c>
      <c r="C196" s="152"/>
      <c r="D196" s="141"/>
      <c r="E196" s="146"/>
      <c r="F196" s="66"/>
    </row>
    <row r="197" spans="1:7" x14ac:dyDescent="0.25">
      <c r="A197" s="33" t="s">
        <v>297</v>
      </c>
      <c r="B197" s="169">
        <v>2</v>
      </c>
      <c r="C197" s="152"/>
      <c r="D197" s="141"/>
      <c r="E197" s="172"/>
      <c r="F197" s="66"/>
    </row>
    <row r="198" spans="1:7" x14ac:dyDescent="0.25">
      <c r="A198" s="23" t="s">
        <v>100</v>
      </c>
      <c r="B198" s="169">
        <v>2</v>
      </c>
      <c r="C198" s="152"/>
      <c r="D198" s="141"/>
      <c r="E198" s="146"/>
      <c r="F198" s="66"/>
    </row>
    <row r="199" spans="1:7" x14ac:dyDescent="0.25">
      <c r="A199" s="23" t="s">
        <v>154</v>
      </c>
      <c r="B199" s="169">
        <v>2</v>
      </c>
      <c r="C199" s="152"/>
      <c r="D199" s="141"/>
      <c r="E199" s="146"/>
      <c r="F199" s="66"/>
    </row>
    <row r="200" spans="1:7" x14ac:dyDescent="0.25">
      <c r="A200" s="33" t="s">
        <v>153</v>
      </c>
      <c r="B200" s="169">
        <v>2</v>
      </c>
      <c r="C200" s="152"/>
      <c r="D200" s="141"/>
      <c r="E200" s="146"/>
      <c r="F200" s="66"/>
    </row>
    <row r="201" spans="1:7" x14ac:dyDescent="0.25">
      <c r="A201" s="33" t="s">
        <v>28</v>
      </c>
      <c r="B201" s="169" t="s">
        <v>34</v>
      </c>
      <c r="C201" s="152"/>
      <c r="D201" s="141"/>
      <c r="E201" s="146"/>
      <c r="F201" s="66"/>
    </row>
    <row r="202" spans="1:7" x14ac:dyDescent="0.25">
      <c r="A202" s="33" t="s">
        <v>155</v>
      </c>
      <c r="B202" s="169">
        <v>2</v>
      </c>
      <c r="C202" s="152"/>
      <c r="D202" s="148"/>
      <c r="E202" s="146"/>
      <c r="F202" s="66"/>
    </row>
    <row r="203" spans="1:7" ht="18" x14ac:dyDescent="0.35">
      <c r="A203" s="189" t="s">
        <v>298</v>
      </c>
      <c r="B203" s="169">
        <v>2</v>
      </c>
      <c r="C203" s="217" t="str">
        <f>IF(B203=0, -5, "0")</f>
        <v>0</v>
      </c>
      <c r="D203" s="141"/>
      <c r="E203" s="146"/>
      <c r="F203" s="66"/>
    </row>
    <row r="204" spans="1:7" ht="30.75" x14ac:dyDescent="0.3">
      <c r="A204" s="190" t="s">
        <v>362</v>
      </c>
      <c r="B204" s="169">
        <v>1</v>
      </c>
      <c r="C204" s="217" t="str">
        <f>IF(B204=0, -5, "0")</f>
        <v>0</v>
      </c>
      <c r="D204" s="145" t="s">
        <v>417</v>
      </c>
      <c r="E204" s="146"/>
      <c r="F204" s="146"/>
      <c r="G204" s="171"/>
    </row>
    <row r="205" spans="1:7" x14ac:dyDescent="0.25">
      <c r="A205" s="173" t="s">
        <v>145</v>
      </c>
      <c r="B205" s="169" t="s">
        <v>34</v>
      </c>
      <c r="C205" s="152"/>
      <c r="D205" s="141"/>
      <c r="E205" s="146"/>
      <c r="F205" s="66"/>
    </row>
    <row r="206" spans="1:7" x14ac:dyDescent="0.25">
      <c r="A206" s="19" t="s">
        <v>38</v>
      </c>
      <c r="B206" s="19"/>
      <c r="C206" s="19"/>
      <c r="D206" s="19">
        <f>SUM(B195:C205)</f>
        <v>15</v>
      </c>
    </row>
    <row r="207" spans="1:7" x14ac:dyDescent="0.25">
      <c r="A207" s="19" t="s">
        <v>37</v>
      </c>
      <c r="B207" s="20"/>
      <c r="C207" s="21"/>
      <c r="D207" s="63">
        <f>D206/(COUNT(B195:C205)*2)</f>
        <v>0.9375</v>
      </c>
    </row>
    <row r="208" spans="1:7" x14ac:dyDescent="0.25">
      <c r="A208" s="9"/>
      <c r="B208" s="6"/>
      <c r="C208" s="7"/>
      <c r="D208" s="6"/>
    </row>
    <row r="209" spans="1:7" ht="18" x14ac:dyDescent="0.25">
      <c r="A209" s="283" t="s">
        <v>76</v>
      </c>
      <c r="B209" s="284"/>
      <c r="C209" s="284"/>
      <c r="D209" s="284"/>
      <c r="E209" s="284"/>
      <c r="F209" s="284"/>
    </row>
    <row r="210" spans="1:7" x14ac:dyDescent="0.25">
      <c r="A210" s="17" t="s">
        <v>314</v>
      </c>
      <c r="B210" s="152">
        <v>2</v>
      </c>
      <c r="C210" s="152"/>
      <c r="D210" s="141"/>
      <c r="E210" s="147"/>
      <c r="F210" s="66"/>
    </row>
    <row r="211" spans="1:7" ht="54" x14ac:dyDescent="0.35">
      <c r="A211" s="83" t="s">
        <v>363</v>
      </c>
      <c r="B211" s="169">
        <v>1</v>
      </c>
      <c r="C211" s="217" t="str">
        <f>IF(B211=0, -5, "0")</f>
        <v>0</v>
      </c>
      <c r="D211" s="141" t="s">
        <v>420</v>
      </c>
      <c r="E211" s="146"/>
      <c r="F211" s="66"/>
    </row>
    <row r="212" spans="1:7" ht="45" x14ac:dyDescent="0.25">
      <c r="A212" s="18" t="s">
        <v>192</v>
      </c>
      <c r="B212" s="169">
        <v>1</v>
      </c>
      <c r="C212" s="152"/>
      <c r="D212" s="142" t="s">
        <v>418</v>
      </c>
      <c r="E212" s="146"/>
      <c r="F212" s="66"/>
    </row>
    <row r="213" spans="1:7" ht="42.75" customHeight="1" x14ac:dyDescent="0.25">
      <c r="A213" s="17" t="s">
        <v>176</v>
      </c>
      <c r="B213" s="169">
        <v>2</v>
      </c>
      <c r="C213" s="152"/>
      <c r="D213" s="142"/>
      <c r="E213" s="141"/>
      <c r="F213" s="66"/>
    </row>
    <row r="214" spans="1:7" ht="18" x14ac:dyDescent="0.35">
      <c r="A214" s="83" t="s">
        <v>359</v>
      </c>
      <c r="B214" s="169">
        <v>2</v>
      </c>
      <c r="C214" s="217" t="str">
        <f>IF(B214=0, -5, "0")</f>
        <v>0</v>
      </c>
      <c r="D214" s="11"/>
      <c r="E214" s="146"/>
      <c r="F214" s="66"/>
    </row>
    <row r="215" spans="1:7" ht="60" x14ac:dyDescent="0.25">
      <c r="A215" s="17" t="s">
        <v>64</v>
      </c>
      <c r="B215" s="169">
        <v>0</v>
      </c>
      <c r="C215" s="152"/>
      <c r="D215" s="254" t="s">
        <v>419</v>
      </c>
      <c r="E215" s="146"/>
      <c r="F215" s="66"/>
    </row>
    <row r="216" spans="1:7" x14ac:dyDescent="0.25">
      <c r="A216" s="18" t="s">
        <v>70</v>
      </c>
      <c r="B216" s="169">
        <v>2</v>
      </c>
      <c r="C216" s="152"/>
      <c r="D216" s="12"/>
      <c r="E216" s="141"/>
      <c r="F216" s="66"/>
    </row>
    <row r="217" spans="1:7" x14ac:dyDescent="0.25">
      <c r="A217" s="17" t="s">
        <v>291</v>
      </c>
      <c r="B217" s="169">
        <v>2</v>
      </c>
      <c r="C217" s="152"/>
      <c r="D217" s="12"/>
      <c r="E217" s="146"/>
      <c r="F217" s="66"/>
    </row>
    <row r="218" spans="1:7" ht="30" x14ac:dyDescent="0.25">
      <c r="A218" s="18" t="s">
        <v>188</v>
      </c>
      <c r="B218" s="169">
        <v>1</v>
      </c>
      <c r="C218" s="152"/>
      <c r="D218" s="141" t="s">
        <v>475</v>
      </c>
      <c r="E218" s="146"/>
      <c r="F218" s="66"/>
    </row>
    <row r="219" spans="1:7" ht="33" x14ac:dyDescent="0.3">
      <c r="A219" s="49" t="s">
        <v>178</v>
      </c>
      <c r="B219" s="169">
        <v>2</v>
      </c>
      <c r="C219" s="152"/>
      <c r="D219" s="141"/>
      <c r="E219" s="141"/>
      <c r="F219" s="66"/>
      <c r="G219" s="171"/>
    </row>
    <row r="220" spans="1:7" x14ac:dyDescent="0.25">
      <c r="A220" s="17" t="s">
        <v>157</v>
      </c>
      <c r="B220" s="169">
        <v>2</v>
      </c>
      <c r="C220" s="152"/>
      <c r="D220" s="148"/>
      <c r="E220" s="146"/>
      <c r="F220" s="66"/>
    </row>
    <row r="221" spans="1:7" x14ac:dyDescent="0.25">
      <c r="A221" s="24" t="s">
        <v>159</v>
      </c>
      <c r="B221" s="169">
        <v>2</v>
      </c>
      <c r="C221" s="152"/>
      <c r="D221" s="141"/>
      <c r="E221" s="146"/>
      <c r="F221" s="66"/>
    </row>
    <row r="222" spans="1:7" ht="30" x14ac:dyDescent="0.25">
      <c r="A222" s="108" t="s">
        <v>72</v>
      </c>
      <c r="B222" s="169">
        <v>1</v>
      </c>
      <c r="C222" s="217" t="str">
        <f>IF(B222=0, -5, "0")</f>
        <v>0</v>
      </c>
      <c r="D222" s="141" t="s">
        <v>421</v>
      </c>
      <c r="E222" s="146"/>
      <c r="F222" s="66"/>
    </row>
    <row r="223" spans="1:7" ht="18" x14ac:dyDescent="0.35">
      <c r="A223" s="48" t="s">
        <v>289</v>
      </c>
      <c r="B223" s="169">
        <v>2</v>
      </c>
      <c r="C223" s="152"/>
      <c r="D223" s="141"/>
      <c r="E223" s="159"/>
      <c r="F223" s="66"/>
      <c r="G223" s="171"/>
    </row>
    <row r="224" spans="1:7" ht="16.5" x14ac:dyDescent="0.25">
      <c r="A224" s="107" t="s">
        <v>168</v>
      </c>
      <c r="B224" s="169">
        <v>2</v>
      </c>
      <c r="C224" s="218" t="str">
        <f>IF(B224=0, -5, "0")</f>
        <v>0</v>
      </c>
      <c r="D224" s="145"/>
      <c r="E224" s="146"/>
      <c r="F224" s="66"/>
    </row>
    <row r="225" spans="1:6" x14ac:dyDescent="0.25">
      <c r="A225" s="24" t="s">
        <v>83</v>
      </c>
      <c r="B225" s="169">
        <v>2</v>
      </c>
      <c r="C225" s="152"/>
      <c r="D225" s="141"/>
      <c r="E225" s="146"/>
      <c r="F225" s="66"/>
    </row>
    <row r="226" spans="1:6" ht="30" x14ac:dyDescent="0.25">
      <c r="A226" s="24" t="s">
        <v>244</v>
      </c>
      <c r="B226" s="169">
        <v>2</v>
      </c>
      <c r="C226" s="152"/>
      <c r="D226" s="69"/>
      <c r="E226" s="146"/>
      <c r="F226" s="66"/>
    </row>
    <row r="227" spans="1:6" x14ac:dyDescent="0.25">
      <c r="A227" s="24" t="s">
        <v>248</v>
      </c>
      <c r="B227" s="169">
        <v>2</v>
      </c>
      <c r="C227" s="152"/>
      <c r="D227" s="141"/>
      <c r="E227" s="146"/>
      <c r="F227" s="66"/>
    </row>
    <row r="228" spans="1:6" ht="30" x14ac:dyDescent="0.25">
      <c r="A228" s="24" t="s">
        <v>199</v>
      </c>
      <c r="B228" s="169">
        <v>2</v>
      </c>
      <c r="C228" s="24"/>
      <c r="D228" s="60"/>
      <c r="E228" s="146"/>
      <c r="F228" s="66"/>
    </row>
    <row r="229" spans="1:6" x14ac:dyDescent="0.25">
      <c r="A229" s="19" t="s">
        <v>38</v>
      </c>
      <c r="B229" s="19"/>
      <c r="C229" s="19"/>
      <c r="D229" s="19">
        <f>SUM(B210:C228)</f>
        <v>32</v>
      </c>
    </row>
    <row r="230" spans="1:6" x14ac:dyDescent="0.25">
      <c r="A230" s="19" t="s">
        <v>37</v>
      </c>
      <c r="B230" s="20"/>
      <c r="C230" s="21"/>
      <c r="D230" s="63">
        <f>D229/(COUNT(B210:C228)*2)</f>
        <v>0.84210526315789469</v>
      </c>
    </row>
    <row r="231" spans="1:6" x14ac:dyDescent="0.25">
      <c r="A231" s="9"/>
      <c r="B231" s="6"/>
      <c r="C231" s="7"/>
      <c r="D231" s="6"/>
    </row>
    <row r="232" spans="1:6" ht="18" x14ac:dyDescent="0.25">
      <c r="A232" s="283" t="s">
        <v>191</v>
      </c>
      <c r="B232" s="284"/>
      <c r="C232" s="284"/>
      <c r="D232" s="284"/>
      <c r="E232" s="284"/>
      <c r="F232" s="284"/>
    </row>
    <row r="233" spans="1:6" x14ac:dyDescent="0.25">
      <c r="A233" s="17" t="s">
        <v>314</v>
      </c>
      <c r="B233" s="144">
        <v>2</v>
      </c>
      <c r="C233" s="144"/>
      <c r="D233" s="151"/>
      <c r="E233" s="66"/>
      <c r="F233" s="66"/>
    </row>
    <row r="234" spans="1:6" ht="30" x14ac:dyDescent="0.25">
      <c r="A234" s="18" t="s">
        <v>205</v>
      </c>
      <c r="B234" s="170">
        <v>2</v>
      </c>
      <c r="C234" s="152"/>
      <c r="D234" s="154"/>
      <c r="E234" s="66"/>
      <c r="F234" s="66"/>
    </row>
    <row r="235" spans="1:6" ht="18" x14ac:dyDescent="0.35">
      <c r="A235" s="76" t="s">
        <v>59</v>
      </c>
      <c r="B235" s="170">
        <v>2</v>
      </c>
      <c r="C235" s="217" t="str">
        <f>IF(B235=0, -5, "0")</f>
        <v>0</v>
      </c>
      <c r="D235" s="156"/>
      <c r="E235" s="66"/>
      <c r="F235" s="66"/>
    </row>
    <row r="236" spans="1:6" ht="36" x14ac:dyDescent="0.35">
      <c r="A236" s="83" t="s">
        <v>177</v>
      </c>
      <c r="B236" s="170">
        <v>2</v>
      </c>
      <c r="C236" s="217" t="str">
        <f>IF(B236=0, -5, "0")</f>
        <v>0</v>
      </c>
      <c r="D236" s="156"/>
      <c r="E236" s="66"/>
      <c r="F236" s="66"/>
    </row>
    <row r="237" spans="1:6" x14ac:dyDescent="0.25">
      <c r="A237" s="18" t="s">
        <v>252</v>
      </c>
      <c r="B237" s="170">
        <v>2</v>
      </c>
      <c r="C237" s="152"/>
      <c r="D237" s="156"/>
      <c r="E237" s="66"/>
      <c r="F237" s="66"/>
    </row>
    <row r="238" spans="1:6" x14ac:dyDescent="0.25">
      <c r="A238" s="18" t="s">
        <v>55</v>
      </c>
      <c r="B238" s="170">
        <v>2</v>
      </c>
      <c r="C238" s="152"/>
      <c r="D238" s="157"/>
      <c r="E238" s="66"/>
      <c r="F238" s="66"/>
    </row>
    <row r="239" spans="1:6" x14ac:dyDescent="0.25">
      <c r="A239" s="17" t="s">
        <v>299</v>
      </c>
      <c r="B239" s="170">
        <v>2</v>
      </c>
      <c r="C239" s="144"/>
      <c r="D239" s="164"/>
      <c r="E239" s="147"/>
      <c r="F239" s="66"/>
    </row>
    <row r="240" spans="1:6" x14ac:dyDescent="0.25">
      <c r="A240" s="17" t="s">
        <v>156</v>
      </c>
      <c r="B240" s="170">
        <v>2</v>
      </c>
      <c r="C240" s="152"/>
      <c r="D240" s="155"/>
      <c r="E240" s="66"/>
      <c r="F240" s="66"/>
    </row>
    <row r="241" spans="1:6" ht="45" x14ac:dyDescent="0.25">
      <c r="A241" s="100" t="s">
        <v>287</v>
      </c>
      <c r="B241" s="170">
        <v>2</v>
      </c>
      <c r="C241" s="153"/>
      <c r="D241" s="252">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0.9</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2">
        <f>B11</f>
        <v>42821</v>
      </c>
      <c r="B249" s="6"/>
      <c r="C249" s="7"/>
      <c r="D249" s="6"/>
    </row>
    <row r="250" spans="1:6" s="3" customFormat="1" ht="18" x14ac:dyDescent="0.25">
      <c r="A250" s="283" t="s">
        <v>79</v>
      </c>
      <c r="B250" s="284"/>
      <c r="C250" s="284"/>
      <c r="D250" s="284"/>
      <c r="E250" s="284"/>
      <c r="F250" s="284"/>
    </row>
    <row r="251" spans="1:6" s="3" customFormat="1" ht="36" x14ac:dyDescent="0.35">
      <c r="A251" s="83" t="s">
        <v>27</v>
      </c>
      <c r="B251" s="27">
        <v>2</v>
      </c>
      <c r="C251" s="217" t="str">
        <f>IF(B251=0, -5, "0")</f>
        <v>0</v>
      </c>
      <c r="D251" s="4"/>
      <c r="E251" s="67"/>
      <c r="F251" s="67"/>
    </row>
    <row r="252" spans="1:6" s="3" customFormat="1" ht="57.75" customHeight="1" x14ac:dyDescent="0.25">
      <c r="A252" s="23" t="s">
        <v>148</v>
      </c>
      <c r="B252" s="169">
        <v>1</v>
      </c>
      <c r="C252" s="27"/>
      <c r="D252" s="4" t="s">
        <v>453</v>
      </c>
      <c r="E252" s="67"/>
      <c r="F252" s="67"/>
    </row>
    <row r="253" spans="1:6" s="3" customFormat="1" x14ac:dyDescent="0.25">
      <c r="A253" s="33" t="s">
        <v>300</v>
      </c>
      <c r="B253" s="169">
        <v>2</v>
      </c>
      <c r="C253" s="27"/>
      <c r="D253" s="145"/>
      <c r="E253" s="67"/>
      <c r="F253" s="67"/>
    </row>
    <row r="254" spans="1:6" s="3" customFormat="1" x14ac:dyDescent="0.25">
      <c r="A254" s="33" t="s">
        <v>301</v>
      </c>
      <c r="B254" s="169">
        <v>2</v>
      </c>
      <c r="C254" s="27"/>
      <c r="D254" s="145"/>
      <c r="E254" s="67"/>
      <c r="F254" s="67"/>
    </row>
    <row r="255" spans="1:6" s="3" customFormat="1" x14ac:dyDescent="0.25">
      <c r="A255" s="33" t="s">
        <v>28</v>
      </c>
      <c r="B255" s="169" t="s">
        <v>34</v>
      </c>
      <c r="C255" s="27"/>
      <c r="D255" s="68"/>
      <c r="E255" s="67"/>
      <c r="F255" s="67"/>
    </row>
    <row r="256" spans="1:6" s="3" customFormat="1" ht="36" x14ac:dyDescent="0.35">
      <c r="A256" s="83" t="s">
        <v>161</v>
      </c>
      <c r="B256" s="169">
        <v>2</v>
      </c>
      <c r="C256" s="217" t="str">
        <f>IF(B256=0, -5, "0")</f>
        <v>0</v>
      </c>
      <c r="D256" s="4"/>
      <c r="E256" s="67"/>
      <c r="F256" s="67"/>
    </row>
    <row r="257" spans="1:6" s="3" customFormat="1" ht="30" x14ac:dyDescent="0.25">
      <c r="A257" s="33" t="s">
        <v>193</v>
      </c>
      <c r="B257" s="169">
        <v>2</v>
      </c>
      <c r="C257" s="27"/>
      <c r="D257" s="68"/>
      <c r="E257" s="67"/>
      <c r="F257" s="67"/>
    </row>
    <row r="258" spans="1:6" s="3" customFormat="1" x14ac:dyDescent="0.25">
      <c r="A258" s="33" t="s">
        <v>160</v>
      </c>
      <c r="B258" s="169">
        <v>2</v>
      </c>
      <c r="C258" s="27"/>
      <c r="D258" s="68"/>
      <c r="E258" s="67"/>
      <c r="F258" s="67"/>
    </row>
    <row r="259" spans="1:6" s="3" customFormat="1" x14ac:dyDescent="0.25">
      <c r="A259" s="23" t="s">
        <v>68</v>
      </c>
      <c r="B259" s="169">
        <v>2</v>
      </c>
      <c r="C259" s="27"/>
      <c r="D259" s="4"/>
      <c r="E259" s="67"/>
      <c r="F259" s="67"/>
    </row>
    <row r="260" spans="1:6" s="3" customFormat="1" ht="18" x14ac:dyDescent="0.35">
      <c r="A260" s="76" t="s">
        <v>59</v>
      </c>
      <c r="B260" s="169">
        <v>2</v>
      </c>
      <c r="C260" s="217" t="str">
        <f>IF(B260=0, -5, "0")</f>
        <v>0</v>
      </c>
      <c r="D260" s="4"/>
      <c r="E260" s="67"/>
      <c r="F260" s="67"/>
    </row>
    <row r="261" spans="1:6" s="3" customFormat="1" x14ac:dyDescent="0.25">
      <c r="A261" s="23" t="s">
        <v>145</v>
      </c>
      <c r="B261" s="169" t="s">
        <v>34</v>
      </c>
      <c r="C261" s="27"/>
      <c r="D261" s="4"/>
      <c r="E261" s="67"/>
      <c r="F261" s="67"/>
    </row>
    <row r="262" spans="1:6" s="3" customFormat="1" x14ac:dyDescent="0.25">
      <c r="A262" s="23" t="s">
        <v>153</v>
      </c>
      <c r="B262" s="169">
        <v>2</v>
      </c>
      <c r="C262" s="27"/>
      <c r="D262" s="10"/>
      <c r="E262" s="67"/>
      <c r="F262" s="67"/>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1" t="s">
        <v>441</v>
      </c>
      <c r="B267" s="144">
        <v>1</v>
      </c>
      <c r="C267" s="144"/>
      <c r="D267" s="3" t="s">
        <v>422</v>
      </c>
      <c r="E267" s="147"/>
      <c r="F267" s="67"/>
    </row>
    <row r="268" spans="1:6" s="3" customFormat="1" x14ac:dyDescent="0.25">
      <c r="A268" s="18" t="s">
        <v>206</v>
      </c>
      <c r="B268" s="170">
        <v>2</v>
      </c>
      <c r="C268" s="27"/>
      <c r="D268" s="11"/>
      <c r="E268" s="67"/>
      <c r="F268" s="67"/>
    </row>
    <row r="269" spans="1:6" s="3" customFormat="1" ht="30" x14ac:dyDescent="0.25">
      <c r="A269" s="17" t="s">
        <v>312</v>
      </c>
      <c r="B269" s="170">
        <v>1</v>
      </c>
      <c r="C269" s="27"/>
      <c r="D269" s="163" t="s">
        <v>482</v>
      </c>
      <c r="E269" s="67"/>
      <c r="F269" s="67"/>
    </row>
    <row r="270" spans="1:6" s="3" customFormat="1" ht="81" customHeight="1" x14ac:dyDescent="0.25">
      <c r="A270" s="17" t="s">
        <v>149</v>
      </c>
      <c r="B270" s="170">
        <v>1</v>
      </c>
      <c r="C270" s="27"/>
      <c r="D270" s="11" t="s">
        <v>483</v>
      </c>
      <c r="E270" s="67"/>
      <c r="F270" s="67"/>
    </row>
    <row r="271" spans="1:6" s="3" customFormat="1" ht="18" x14ac:dyDescent="0.35">
      <c r="A271" s="76" t="s">
        <v>7</v>
      </c>
      <c r="B271" s="170">
        <v>2</v>
      </c>
      <c r="C271" s="217" t="str">
        <f>IF(B271=0, -5, "0")</f>
        <v>0</v>
      </c>
      <c r="D271" s="11"/>
      <c r="E271" s="67"/>
      <c r="F271" s="67"/>
    </row>
    <row r="272" spans="1:6" s="3" customFormat="1" x14ac:dyDescent="0.25">
      <c r="A272" s="18" t="s">
        <v>253</v>
      </c>
      <c r="B272" s="170" t="s">
        <v>34</v>
      </c>
      <c r="C272" s="27"/>
      <c r="D272" s="11"/>
      <c r="E272" s="67"/>
      <c r="F272" s="67"/>
    </row>
    <row r="273" spans="1:6" s="3" customFormat="1" ht="16.5" x14ac:dyDescent="0.3">
      <c r="A273" s="48" t="s">
        <v>80</v>
      </c>
      <c r="B273" s="170" t="s">
        <v>34</v>
      </c>
      <c r="C273" s="27"/>
      <c r="D273" s="11"/>
      <c r="E273" s="30"/>
      <c r="F273" s="67"/>
    </row>
    <row r="274" spans="1:6" s="3" customFormat="1" ht="30" x14ac:dyDescent="0.25">
      <c r="A274" s="17" t="s">
        <v>302</v>
      </c>
      <c r="B274" s="170">
        <v>2</v>
      </c>
      <c r="C274" s="27"/>
      <c r="D274" s="11"/>
      <c r="E274" s="67"/>
      <c r="F274" s="67"/>
    </row>
    <row r="275" spans="1:6" s="3" customFormat="1" x14ac:dyDescent="0.25">
      <c r="A275" s="17" t="s">
        <v>188</v>
      </c>
      <c r="B275" s="170">
        <v>2</v>
      </c>
      <c r="C275" s="27"/>
      <c r="D275" s="11"/>
      <c r="E275" s="30"/>
      <c r="F275" s="67"/>
    </row>
    <row r="276" spans="1:6" s="3" customFormat="1" x14ac:dyDescent="0.25">
      <c r="A276" s="17" t="s">
        <v>291</v>
      </c>
      <c r="B276" s="170">
        <v>2</v>
      </c>
      <c r="C276" s="144"/>
      <c r="D276" s="163"/>
      <c r="E276" s="147"/>
      <c r="F276" s="147"/>
    </row>
    <row r="277" spans="1:6" s="3" customFormat="1" ht="18" x14ac:dyDescent="0.25">
      <c r="A277" s="108" t="s">
        <v>173</v>
      </c>
      <c r="B277" s="170">
        <v>2</v>
      </c>
      <c r="C277" s="218" t="str">
        <f>IF(B277=0, -5, "0")</f>
        <v>0</v>
      </c>
      <c r="D277" s="163"/>
      <c r="E277" s="147"/>
      <c r="F277" s="147"/>
    </row>
    <row r="278" spans="1:6" s="3" customFormat="1" ht="18" x14ac:dyDescent="0.35">
      <c r="A278" s="48" t="s">
        <v>289</v>
      </c>
      <c r="B278" s="170">
        <v>2</v>
      </c>
      <c r="C278" s="144"/>
      <c r="D278" s="163"/>
      <c r="E278" s="159"/>
      <c r="F278" s="67"/>
    </row>
    <row r="279" spans="1:6" s="3" customFormat="1" ht="16.5" x14ac:dyDescent="0.25">
      <c r="A279" s="107" t="s">
        <v>168</v>
      </c>
      <c r="B279" s="170">
        <v>2</v>
      </c>
      <c r="C279" s="218" t="str">
        <f>IF(B279=0, -5, "0")</f>
        <v>0</v>
      </c>
      <c r="D279" s="163"/>
      <c r="E279" s="67"/>
      <c r="F279" s="67"/>
    </row>
    <row r="280" spans="1:6" s="3" customFormat="1" x14ac:dyDescent="0.25">
      <c r="A280" s="24" t="s">
        <v>83</v>
      </c>
      <c r="B280" s="170">
        <v>2</v>
      </c>
      <c r="C280" s="27"/>
      <c r="D280" s="11"/>
      <c r="E280" s="67"/>
      <c r="F280" s="67"/>
    </row>
    <row r="281" spans="1:6" s="3" customFormat="1" ht="30" x14ac:dyDescent="0.25">
      <c r="A281" s="24" t="s">
        <v>234</v>
      </c>
      <c r="B281" s="170">
        <v>2</v>
      </c>
      <c r="C281" s="27"/>
      <c r="D281" s="11"/>
      <c r="E281" s="67"/>
      <c r="F281" s="67"/>
    </row>
    <row r="282" spans="1:6" s="3" customFormat="1" x14ac:dyDescent="0.25">
      <c r="A282" s="24" t="s">
        <v>248</v>
      </c>
      <c r="B282" s="170">
        <v>2</v>
      </c>
      <c r="C282" s="27"/>
      <c r="D282" s="11"/>
      <c r="E282" s="67"/>
      <c r="F282" s="67"/>
    </row>
    <row r="283" spans="1:6" s="3" customFormat="1" ht="45" customHeight="1" x14ac:dyDescent="0.25">
      <c r="A283" s="24" t="s">
        <v>199</v>
      </c>
      <c r="B283" s="170">
        <v>2</v>
      </c>
      <c r="C283" s="27"/>
      <c r="D283" s="11"/>
      <c r="E283" s="67"/>
      <c r="F283" s="67"/>
    </row>
    <row r="284" spans="1:6" s="3" customFormat="1" ht="39.75" customHeight="1" x14ac:dyDescent="0.25">
      <c r="A284" s="101" t="s">
        <v>287</v>
      </c>
      <c r="B284" s="170">
        <v>1</v>
      </c>
      <c r="C284" s="29"/>
      <c r="D284" s="255" t="s">
        <v>426</v>
      </c>
    </row>
    <row r="285" spans="1:6" s="3" customFormat="1" x14ac:dyDescent="0.25">
      <c r="A285" s="19" t="s">
        <v>38</v>
      </c>
      <c r="B285" s="19"/>
      <c r="C285" s="19"/>
      <c r="D285" s="19">
        <f>SUM(B267:C283)</f>
        <v>27</v>
      </c>
    </row>
    <row r="286" spans="1:6" s="3" customFormat="1" x14ac:dyDescent="0.25">
      <c r="A286" s="19" t="s">
        <v>37</v>
      </c>
      <c r="B286" s="20"/>
      <c r="C286" s="21"/>
      <c r="D286" s="63">
        <f>D285/(COUNT(B267:C283)*2)</f>
        <v>0.9</v>
      </c>
    </row>
    <row r="287" spans="1:6" s="3" customFormat="1" x14ac:dyDescent="0.25">
      <c r="A287" s="9"/>
      <c r="B287" s="6"/>
      <c r="C287" s="7"/>
      <c r="D287" s="6"/>
    </row>
    <row r="288" spans="1:6" s="3" customFormat="1" ht="18" x14ac:dyDescent="0.25">
      <c r="A288" s="78" t="s">
        <v>82</v>
      </c>
      <c r="B288" s="84"/>
      <c r="C288" s="85"/>
      <c r="D288" s="81">
        <f>SUM(D285,D263)</f>
        <v>46</v>
      </c>
    </row>
    <row r="289" spans="1:7" s="3" customFormat="1" ht="18" x14ac:dyDescent="0.25">
      <c r="A289" s="78" t="s">
        <v>228</v>
      </c>
      <c r="B289" s="84"/>
      <c r="C289" s="85"/>
      <c r="D289" s="82">
        <f>D288/(COUNT(B251:C262,B267:C283)*2)</f>
        <v>0.92</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1">
        <f>B11</f>
        <v>42821</v>
      </c>
      <c r="B292" s="6"/>
      <c r="C292" s="7"/>
      <c r="D292" s="59"/>
    </row>
    <row r="293" spans="1:7" ht="18" x14ac:dyDescent="0.25">
      <c r="A293" s="283" t="s">
        <v>19</v>
      </c>
      <c r="B293" s="284"/>
      <c r="C293" s="284"/>
      <c r="D293" s="284"/>
      <c r="E293" s="284"/>
      <c r="F293" s="284"/>
    </row>
    <row r="294" spans="1:7" ht="51.75" customHeight="1" x14ac:dyDescent="0.25">
      <c r="A294" s="32" t="s">
        <v>62</v>
      </c>
      <c r="B294" s="152">
        <v>1</v>
      </c>
      <c r="C294" s="152"/>
      <c r="D294" s="141" t="s">
        <v>458</v>
      </c>
      <c r="E294" s="66"/>
      <c r="F294" s="66"/>
    </row>
    <row r="295" spans="1:7" x14ac:dyDescent="0.25">
      <c r="A295" s="22" t="s">
        <v>6</v>
      </c>
      <c r="B295" s="169">
        <v>2</v>
      </c>
      <c r="C295" s="152"/>
      <c r="D295" s="141"/>
      <c r="E295" s="66"/>
      <c r="F295" s="66"/>
    </row>
    <row r="296" spans="1:7" x14ac:dyDescent="0.25">
      <c r="A296" s="160" t="s">
        <v>297</v>
      </c>
      <c r="B296" s="169">
        <v>2</v>
      </c>
      <c r="C296" s="152"/>
      <c r="D296" s="141"/>
      <c r="E296" s="66"/>
      <c r="F296" s="146"/>
    </row>
    <row r="297" spans="1:7" x14ac:dyDescent="0.25">
      <c r="A297" s="32" t="s">
        <v>20</v>
      </c>
      <c r="B297" s="169" t="s">
        <v>34</v>
      </c>
      <c r="C297" s="152"/>
      <c r="D297" s="148"/>
      <c r="E297" s="66"/>
      <c r="F297" s="66"/>
    </row>
    <row r="298" spans="1:7" x14ac:dyDescent="0.25">
      <c r="A298" s="22" t="s">
        <v>39</v>
      </c>
      <c r="B298" s="169">
        <v>2</v>
      </c>
      <c r="C298" s="152"/>
      <c r="D298" s="141"/>
      <c r="E298" s="66"/>
      <c r="F298" s="66"/>
    </row>
    <row r="299" spans="1:7" x14ac:dyDescent="0.25">
      <c r="A299" s="32" t="s">
        <v>50</v>
      </c>
      <c r="B299" s="169">
        <v>2</v>
      </c>
      <c r="C299" s="152"/>
      <c r="D299" s="155"/>
      <c r="E299" s="66"/>
      <c r="F299" s="66"/>
    </row>
    <row r="300" spans="1:7" ht="18" x14ac:dyDescent="0.35">
      <c r="A300" s="76" t="s">
        <v>54</v>
      </c>
      <c r="B300" s="169">
        <v>2</v>
      </c>
      <c r="C300" s="217" t="str">
        <f>IF(B300=0, -5, "0")</f>
        <v>0</v>
      </c>
      <c r="D300" s="141"/>
      <c r="E300" s="66"/>
      <c r="F300" s="66"/>
      <c r="G300" s="171"/>
    </row>
    <row r="301" spans="1:7" x14ac:dyDescent="0.25">
      <c r="A301" s="22" t="s">
        <v>145</v>
      </c>
      <c r="B301" s="169">
        <v>2</v>
      </c>
      <c r="C301" s="152"/>
      <c r="D301" s="141"/>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83" t="s">
        <v>122</v>
      </c>
      <c r="B305" s="284"/>
      <c r="C305" s="284"/>
      <c r="D305" s="284"/>
      <c r="E305" s="284"/>
      <c r="F305" s="284"/>
    </row>
    <row r="306" spans="1:6" ht="19.5" customHeight="1" x14ac:dyDescent="0.25">
      <c r="A306" s="17" t="s">
        <v>303</v>
      </c>
      <c r="B306" s="144">
        <v>2</v>
      </c>
      <c r="C306" s="144"/>
      <c r="D306" s="145"/>
      <c r="E306" s="147"/>
      <c r="F306" s="147"/>
    </row>
    <row r="307" spans="1:6" x14ac:dyDescent="0.25">
      <c r="A307" s="168" t="s">
        <v>373</v>
      </c>
      <c r="B307" s="170">
        <v>2</v>
      </c>
      <c r="C307" s="152"/>
      <c r="D307" s="141"/>
      <c r="E307" s="146"/>
      <c r="F307" s="66"/>
    </row>
    <row r="308" spans="1:6" ht="19.5" customHeight="1" x14ac:dyDescent="0.25">
      <c r="A308" s="18" t="s">
        <v>5</v>
      </c>
      <c r="B308" s="170">
        <v>2</v>
      </c>
      <c r="C308" s="152"/>
      <c r="D308" s="156"/>
      <c r="E308" s="146"/>
      <c r="F308" s="66"/>
    </row>
    <row r="309" spans="1:6" ht="18" x14ac:dyDescent="0.35">
      <c r="A309" s="76" t="s">
        <v>367</v>
      </c>
      <c r="B309" s="170">
        <v>2</v>
      </c>
      <c r="C309" s="217" t="str">
        <f>IF(B309=0, -5, "0")</f>
        <v>0</v>
      </c>
      <c r="D309" s="98"/>
      <c r="E309" s="146"/>
      <c r="F309" s="66"/>
    </row>
    <row r="310" spans="1:6" ht="45" x14ac:dyDescent="0.25">
      <c r="A310" s="17" t="s">
        <v>108</v>
      </c>
      <c r="B310" s="170">
        <v>1</v>
      </c>
      <c r="C310" s="152"/>
      <c r="D310" s="155" t="s">
        <v>424</v>
      </c>
      <c r="E310" s="141"/>
      <c r="F310" s="66"/>
    </row>
    <row r="311" spans="1:6" ht="18" x14ac:dyDescent="0.35">
      <c r="A311" s="76" t="s">
        <v>61</v>
      </c>
      <c r="B311" s="170">
        <v>2</v>
      </c>
      <c r="C311" s="217" t="str">
        <f>IF(B311=0, -5, "0")</f>
        <v>0</v>
      </c>
      <c r="D311" s="156"/>
      <c r="E311" s="141"/>
      <c r="F311" s="66"/>
    </row>
    <row r="312" spans="1:6" x14ac:dyDescent="0.25">
      <c r="A312" s="18" t="s">
        <v>254</v>
      </c>
      <c r="B312" s="170">
        <v>2</v>
      </c>
      <c r="C312" s="152"/>
      <c r="D312" s="98"/>
      <c r="E312" s="146"/>
      <c r="F312" s="66"/>
    </row>
    <row r="313" spans="1:6" ht="31.5" customHeight="1" x14ac:dyDescent="0.25">
      <c r="A313" s="18" t="s">
        <v>199</v>
      </c>
      <c r="B313" s="170">
        <v>2</v>
      </c>
      <c r="C313" s="152"/>
      <c r="D313" s="141"/>
      <c r="E313" s="146"/>
      <c r="F313" s="66"/>
    </row>
    <row r="314" spans="1:6" ht="16.5" customHeight="1" x14ac:dyDescent="0.25">
      <c r="A314" s="18" t="s">
        <v>248</v>
      </c>
      <c r="B314" s="170">
        <v>2</v>
      </c>
      <c r="C314" s="152"/>
      <c r="D314" s="141"/>
      <c r="E314" s="146"/>
      <c r="F314" s="66"/>
    </row>
    <row r="315" spans="1:6" ht="16.5" x14ac:dyDescent="0.25">
      <c r="A315" s="107" t="s">
        <v>168</v>
      </c>
      <c r="B315" s="170">
        <v>2</v>
      </c>
      <c r="C315" s="218" t="str">
        <f>IF(B315=0, -5, "0")</f>
        <v>0</v>
      </c>
      <c r="D315" s="145"/>
      <c r="E315" s="146"/>
      <c r="F315" s="66"/>
    </row>
    <row r="316" spans="1:6" x14ac:dyDescent="0.25">
      <c r="A316" s="24" t="s">
        <v>83</v>
      </c>
      <c r="B316" s="170">
        <v>2</v>
      </c>
      <c r="C316" s="152"/>
      <c r="D316" s="141"/>
      <c r="E316" s="146"/>
      <c r="F316" s="66"/>
    </row>
    <row r="317" spans="1:6" ht="45" x14ac:dyDescent="0.25">
      <c r="A317" s="101" t="s">
        <v>287</v>
      </c>
      <c r="B317" s="170">
        <v>2</v>
      </c>
      <c r="C317" s="153"/>
      <c r="D317" s="13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85" t="s">
        <v>21</v>
      </c>
      <c r="B324" s="285"/>
      <c r="C324" s="285"/>
      <c r="D324" s="285"/>
      <c r="E324" s="285"/>
      <c r="F324" s="285"/>
    </row>
    <row r="325" spans="1:9" x14ac:dyDescent="0.25">
      <c r="A325" s="192">
        <f>B11</f>
        <v>42821</v>
      </c>
      <c r="B325" s="6"/>
      <c r="C325" s="7"/>
      <c r="D325" s="6"/>
    </row>
    <row r="326" spans="1:9" ht="18" x14ac:dyDescent="0.25">
      <c r="A326" s="283" t="s">
        <v>12</v>
      </c>
      <c r="B326" s="284"/>
      <c r="C326" s="284"/>
      <c r="D326" s="284"/>
      <c r="E326" s="284"/>
      <c r="F326" s="284"/>
    </row>
    <row r="327" spans="1:9" ht="16.5" customHeight="1" x14ac:dyDescent="0.25">
      <c r="A327" s="17" t="s">
        <v>109</v>
      </c>
      <c r="B327" s="152">
        <v>2</v>
      </c>
      <c r="C327" s="152"/>
      <c r="D327" s="142"/>
      <c r="E327" s="146"/>
      <c r="F327" s="66"/>
    </row>
    <row r="328" spans="1:9" x14ac:dyDescent="0.25">
      <c r="A328" s="17" t="s">
        <v>51</v>
      </c>
      <c r="B328" s="169">
        <v>2</v>
      </c>
      <c r="C328" s="152"/>
      <c r="E328" s="146"/>
      <c r="F328" s="66"/>
    </row>
    <row r="329" spans="1:9" ht="14.25" customHeight="1" x14ac:dyDescent="0.25">
      <c r="A329" s="17" t="s">
        <v>100</v>
      </c>
      <c r="B329" s="169">
        <v>2</v>
      </c>
      <c r="C329" s="152"/>
      <c r="D329" s="142"/>
      <c r="E329" s="146"/>
      <c r="F329" s="66"/>
    </row>
    <row r="330" spans="1:9" ht="18" x14ac:dyDescent="0.35">
      <c r="A330" s="76" t="s">
        <v>22</v>
      </c>
      <c r="B330" s="169">
        <v>2</v>
      </c>
      <c r="C330" s="217" t="str">
        <f>IF(B330=0, -5, "0")</f>
        <v>0</v>
      </c>
      <c r="D330" s="141"/>
      <c r="E330" s="146"/>
      <c r="F330" s="66"/>
    </row>
    <row r="331" spans="1:9" ht="18" x14ac:dyDescent="0.35">
      <c r="A331" s="76" t="s">
        <v>60</v>
      </c>
      <c r="B331" s="169">
        <v>2</v>
      </c>
      <c r="C331" s="217" t="str">
        <f>IF(B331=0, -5, "0")</f>
        <v>0</v>
      </c>
      <c r="D331" s="141"/>
      <c r="E331" s="146"/>
      <c r="F331" s="66"/>
    </row>
    <row r="332" spans="1:9" x14ac:dyDescent="0.25">
      <c r="A332" s="17" t="s">
        <v>145</v>
      </c>
      <c r="B332" s="169">
        <v>2</v>
      </c>
      <c r="C332" s="152"/>
      <c r="D332" s="141"/>
      <c r="E332" s="146"/>
      <c r="F332" s="66"/>
    </row>
    <row r="333" spans="1:9" ht="36.75" customHeight="1" x14ac:dyDescent="0.35">
      <c r="A333" s="83" t="s">
        <v>23</v>
      </c>
      <c r="B333" s="169">
        <v>2</v>
      </c>
      <c r="C333" s="217" t="str">
        <f>IF(B333=0, -5, "0")</f>
        <v>0</v>
      </c>
      <c r="D333" s="129"/>
      <c r="E333" s="146"/>
      <c r="F333" s="66"/>
    </row>
    <row r="334" spans="1:9" ht="30" x14ac:dyDescent="0.25">
      <c r="A334" s="17" t="s">
        <v>304</v>
      </c>
      <c r="B334" s="169">
        <v>2</v>
      </c>
      <c r="C334" s="144"/>
      <c r="D334" s="161"/>
      <c r="E334" s="145"/>
      <c r="F334" s="147"/>
      <c r="G334" s="31"/>
      <c r="H334" s="31"/>
      <c r="I334" s="31"/>
    </row>
    <row r="335" spans="1:9" x14ac:dyDescent="0.25">
      <c r="A335" s="101" t="s">
        <v>248</v>
      </c>
      <c r="B335" s="169">
        <v>2</v>
      </c>
      <c r="C335" s="153"/>
      <c r="D335" s="167"/>
      <c r="E335" s="146"/>
      <c r="F335" s="146"/>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3" t="s">
        <v>25</v>
      </c>
      <c r="B339" s="284"/>
      <c r="C339" s="284"/>
      <c r="D339" s="284"/>
      <c r="E339" s="284"/>
      <c r="F339" s="284"/>
    </row>
    <row r="340" spans="1:6" ht="16.5" customHeight="1" x14ac:dyDescent="0.25">
      <c r="A340" s="17" t="s">
        <v>110</v>
      </c>
      <c r="B340" s="152">
        <v>2</v>
      </c>
      <c r="C340" s="152"/>
      <c r="D340" s="141"/>
      <c r="E340" s="66"/>
      <c r="F340" s="66"/>
    </row>
    <row r="341" spans="1:6" ht="151.5" x14ac:dyDescent="0.35">
      <c r="A341" s="76" t="s">
        <v>7</v>
      </c>
      <c r="B341" s="169">
        <v>0</v>
      </c>
      <c r="C341" s="217">
        <f>IF(B341=0, -5, "0")</f>
        <v>-5</v>
      </c>
      <c r="D341" s="141" t="s">
        <v>492</v>
      </c>
      <c r="E341" s="145" t="s">
        <v>493</v>
      </c>
      <c r="F341" s="66"/>
    </row>
    <row r="342" spans="1:6" x14ac:dyDescent="0.25">
      <c r="A342" s="17" t="s">
        <v>145</v>
      </c>
      <c r="B342" s="169">
        <v>2</v>
      </c>
      <c r="C342" s="152"/>
      <c r="D342" s="141"/>
      <c r="E342" s="66"/>
      <c r="F342" s="66"/>
    </row>
    <row r="343" spans="1:6" x14ac:dyDescent="0.25">
      <c r="A343" s="17" t="s">
        <v>253</v>
      </c>
      <c r="B343" s="169">
        <v>2</v>
      </c>
      <c r="C343" s="152"/>
      <c r="D343" s="141"/>
      <c r="E343" s="66"/>
      <c r="F343" s="66"/>
    </row>
    <row r="344" spans="1:6" x14ac:dyDescent="0.25">
      <c r="A344" s="24" t="s">
        <v>111</v>
      </c>
      <c r="B344" s="169">
        <v>2</v>
      </c>
      <c r="C344" s="152"/>
      <c r="D344" s="142"/>
      <c r="E344" s="66"/>
      <c r="F344" s="66"/>
    </row>
    <row r="345" spans="1:6" ht="58.15" customHeight="1" x14ac:dyDescent="0.25">
      <c r="A345" s="101" t="s">
        <v>287</v>
      </c>
      <c r="B345" s="169">
        <v>2</v>
      </c>
      <c r="C345" s="153"/>
      <c r="D345" s="142" t="s">
        <v>427</v>
      </c>
      <c r="E345" s="102"/>
      <c r="F345" s="102"/>
    </row>
    <row r="346" spans="1:6" ht="20.25" customHeight="1"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1">
        <f>D349/(COUNT(B340:C344,B327:C335)*2)</f>
        <v>0.7</v>
      </c>
    </row>
    <row r="351" spans="1:6" x14ac:dyDescent="0.25">
      <c r="A351" s="9"/>
      <c r="B351" s="6"/>
      <c r="C351" s="7"/>
      <c r="D351" s="6"/>
    </row>
    <row r="352" spans="1:6" ht="18" x14ac:dyDescent="0.35">
      <c r="A352" s="285" t="s">
        <v>8</v>
      </c>
      <c r="B352" s="285"/>
      <c r="C352" s="285"/>
      <c r="D352" s="285"/>
      <c r="E352" s="285"/>
      <c r="F352" s="285"/>
    </row>
    <row r="353" spans="1:6" x14ac:dyDescent="0.25">
      <c r="A353" s="182">
        <f>B11</f>
        <v>42821</v>
      </c>
      <c r="B353" s="6"/>
      <c r="C353" s="7"/>
      <c r="D353" s="59"/>
    </row>
    <row r="354" spans="1:6" ht="16.5" x14ac:dyDescent="0.25">
      <c r="A354" s="286" t="s">
        <v>113</v>
      </c>
      <c r="B354" s="287"/>
      <c r="C354" s="287"/>
      <c r="D354" s="287"/>
      <c r="E354" s="287"/>
      <c r="F354" s="287"/>
    </row>
    <row r="355" spans="1:6" ht="18" customHeight="1" x14ac:dyDescent="0.25">
      <c r="A355" s="43" t="s">
        <v>112</v>
      </c>
      <c r="B355" s="27">
        <v>2</v>
      </c>
      <c r="C355" s="27"/>
      <c r="D355" s="4"/>
      <c r="E355" s="66"/>
      <c r="F355" s="66"/>
    </row>
    <row r="356" spans="1:6" x14ac:dyDescent="0.25">
      <c r="A356" s="43" t="s">
        <v>309</v>
      </c>
      <c r="B356" s="169">
        <v>2</v>
      </c>
      <c r="C356" s="27"/>
      <c r="D356" s="4"/>
      <c r="E356" s="158"/>
      <c r="F356" s="66"/>
    </row>
    <row r="357" spans="1:6" x14ac:dyDescent="0.25">
      <c r="A357" s="33" t="s">
        <v>28</v>
      </c>
      <c r="B357" s="169">
        <v>2</v>
      </c>
      <c r="C357" s="27"/>
      <c r="D357" s="68"/>
      <c r="E357" s="66"/>
      <c r="F357" s="66"/>
    </row>
    <row r="358" spans="1:6" x14ac:dyDescent="0.25">
      <c r="A358" s="23" t="s">
        <v>13</v>
      </c>
      <c r="B358" s="169">
        <v>2</v>
      </c>
      <c r="C358" s="27"/>
      <c r="D358" s="4"/>
      <c r="E358" s="66"/>
      <c r="F358" s="66"/>
    </row>
    <row r="359" spans="1:6" ht="18" x14ac:dyDescent="0.35">
      <c r="A359" s="76" t="s">
        <v>59</v>
      </c>
      <c r="B359" s="169">
        <v>2</v>
      </c>
      <c r="C359" s="217" t="str">
        <f>IF(B359=0, -5, "0")</f>
        <v>0</v>
      </c>
      <c r="D359" s="4"/>
      <c r="E359" s="66"/>
      <c r="F359" s="66"/>
    </row>
    <row r="360" spans="1:6" x14ac:dyDescent="0.25">
      <c r="A360" s="23" t="s">
        <v>145</v>
      </c>
      <c r="B360" s="169">
        <v>2</v>
      </c>
      <c r="C360" s="28"/>
      <c r="D360" s="4"/>
      <c r="E360" s="66"/>
      <c r="F360" s="66"/>
    </row>
    <row r="361" spans="1:6" x14ac:dyDescent="0.25">
      <c r="A361" s="23" t="s">
        <v>280</v>
      </c>
      <c r="B361" s="169">
        <v>2</v>
      </c>
      <c r="C361" s="28"/>
      <c r="D361" s="10"/>
      <c r="E361" s="66"/>
      <c r="F361" s="66"/>
    </row>
    <row r="362" spans="1:6" x14ac:dyDescent="0.25">
      <c r="A362" s="23" t="s">
        <v>27</v>
      </c>
      <c r="B362" s="169">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3" t="s">
        <v>25</v>
      </c>
      <c r="B366" s="284"/>
      <c r="C366" s="284"/>
      <c r="D366" s="284"/>
      <c r="E366" s="284"/>
      <c r="F366" s="284"/>
    </row>
    <row r="367" spans="1:6" x14ac:dyDescent="0.25">
      <c r="A367" s="17" t="s">
        <v>314</v>
      </c>
      <c r="B367" s="144">
        <v>2</v>
      </c>
      <c r="C367" s="144"/>
      <c r="D367" s="151"/>
      <c r="E367" s="66"/>
      <c r="F367" s="66"/>
    </row>
    <row r="368" spans="1:6" ht="30" x14ac:dyDescent="0.25">
      <c r="A368" s="18" t="s">
        <v>105</v>
      </c>
      <c r="B368" s="170">
        <v>1</v>
      </c>
      <c r="C368" s="152"/>
      <c r="D368" s="142" t="s">
        <v>486</v>
      </c>
      <c r="E368" s="66"/>
      <c r="F368" s="66"/>
    </row>
    <row r="369" spans="1:6" ht="17.25" customHeight="1" x14ac:dyDescent="0.35">
      <c r="A369" s="76" t="s">
        <v>59</v>
      </c>
      <c r="B369" s="170">
        <v>2</v>
      </c>
      <c r="C369" s="217" t="str">
        <f>IF(B369=0, -5, "0")</f>
        <v>0</v>
      </c>
      <c r="D369" s="141"/>
      <c r="E369" s="66"/>
      <c r="F369" s="66"/>
    </row>
    <row r="370" spans="1:6" x14ac:dyDescent="0.25">
      <c r="A370" s="18" t="s">
        <v>253</v>
      </c>
      <c r="B370" s="170">
        <v>2</v>
      </c>
      <c r="C370" s="152"/>
      <c r="D370" s="141"/>
      <c r="E370" s="66"/>
      <c r="F370" s="66"/>
    </row>
    <row r="371" spans="1:6" x14ac:dyDescent="0.25">
      <c r="A371" s="18" t="s">
        <v>55</v>
      </c>
      <c r="B371" s="170">
        <v>2</v>
      </c>
      <c r="C371" s="152"/>
      <c r="D371" s="12"/>
      <c r="E371" s="66"/>
      <c r="F371" s="66"/>
    </row>
    <row r="372" spans="1:6" x14ac:dyDescent="0.25">
      <c r="A372" s="18" t="s">
        <v>14</v>
      </c>
      <c r="B372" s="170">
        <v>2</v>
      </c>
      <c r="C372" s="152"/>
      <c r="D372" s="12"/>
      <c r="E372" s="66"/>
      <c r="F372" s="66"/>
    </row>
    <row r="373" spans="1:6" x14ac:dyDescent="0.25">
      <c r="A373" s="24" t="s">
        <v>114</v>
      </c>
      <c r="B373" s="170">
        <v>2</v>
      </c>
      <c r="C373" s="152"/>
      <c r="D373" s="129"/>
      <c r="E373" s="66"/>
      <c r="F373" s="66"/>
    </row>
    <row r="374" spans="1:6" ht="13.5" customHeight="1" x14ac:dyDescent="0.35">
      <c r="A374" s="76" t="s">
        <v>115</v>
      </c>
      <c r="B374" s="170">
        <v>2</v>
      </c>
      <c r="C374" s="217" t="str">
        <f>IF(B374=0, -5, "0")</f>
        <v>0</v>
      </c>
      <c r="D374" s="141"/>
      <c r="E374" s="66"/>
      <c r="F374" s="66"/>
    </row>
    <row r="375" spans="1:6" ht="31.5" customHeight="1" x14ac:dyDescent="0.25">
      <c r="A375" s="18" t="s">
        <v>199</v>
      </c>
      <c r="B375" s="170">
        <v>2</v>
      </c>
      <c r="C375" s="152"/>
      <c r="D375" s="141"/>
      <c r="E375" s="66"/>
      <c r="F375" s="66"/>
    </row>
    <row r="376" spans="1:6" ht="15.75" customHeight="1" x14ac:dyDescent="0.25">
      <c r="A376" s="18" t="s">
        <v>248</v>
      </c>
      <c r="B376" s="170">
        <v>2</v>
      </c>
      <c r="C376" s="152"/>
      <c r="D376" s="141"/>
      <c r="E376" s="66"/>
      <c r="F376" s="66"/>
    </row>
    <row r="377" spans="1:6" ht="16.5" customHeight="1" x14ac:dyDescent="0.25">
      <c r="A377" s="24" t="s">
        <v>168</v>
      </c>
      <c r="B377" s="170">
        <v>2</v>
      </c>
      <c r="C377" s="152"/>
      <c r="D377" s="141"/>
      <c r="E377" s="66"/>
      <c r="F377" s="66"/>
    </row>
    <row r="378" spans="1:6" ht="18" customHeight="1" x14ac:dyDescent="0.25">
      <c r="A378" s="24" t="s">
        <v>83</v>
      </c>
      <c r="B378" s="170">
        <v>1</v>
      </c>
      <c r="C378" s="152"/>
      <c r="D378" s="141" t="s">
        <v>425</v>
      </c>
      <c r="E378" s="66"/>
      <c r="F378" s="66"/>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ht="13.5" customHeight="1" x14ac:dyDescent="0.25">
      <c r="A381" s="44"/>
      <c r="B381" s="44"/>
      <c r="C381" s="44"/>
      <c r="D381" s="44"/>
    </row>
    <row r="382" spans="1:6" ht="13.5" customHeight="1" x14ac:dyDescent="0.25">
      <c r="A382" s="283" t="s">
        <v>124</v>
      </c>
      <c r="B382" s="284"/>
      <c r="C382" s="284"/>
      <c r="D382" s="284"/>
      <c r="E382" s="284"/>
      <c r="F382" s="284"/>
    </row>
    <row r="383" spans="1:6" ht="13.5" customHeight="1" x14ac:dyDescent="0.25">
      <c r="A383" s="18" t="s">
        <v>105</v>
      </c>
      <c r="B383" s="27">
        <v>2</v>
      </c>
      <c r="C383" s="27"/>
      <c r="D383" s="4"/>
      <c r="E383" s="66"/>
      <c r="F383" s="66"/>
    </row>
    <row r="384" spans="1:6" ht="20.45" customHeight="1" x14ac:dyDescent="0.35">
      <c r="A384" s="76" t="s">
        <v>59</v>
      </c>
      <c r="B384" s="169">
        <v>2</v>
      </c>
      <c r="C384" s="217" t="str">
        <f>IF(B384=0, -5, "0")</f>
        <v>0</v>
      </c>
      <c r="D384" s="4"/>
      <c r="E384" s="66"/>
      <c r="F384" s="66"/>
    </row>
    <row r="385" spans="1:16384" x14ac:dyDescent="0.25">
      <c r="A385" s="18" t="s">
        <v>255</v>
      </c>
      <c r="B385" s="169">
        <v>2</v>
      </c>
      <c r="C385" s="27"/>
      <c r="D385" s="4"/>
      <c r="E385" s="66"/>
      <c r="F385" s="66"/>
    </row>
    <row r="386" spans="1:16384" ht="27" customHeight="1" x14ac:dyDescent="0.25">
      <c r="A386" s="17" t="s">
        <v>310</v>
      </c>
      <c r="B386" s="169">
        <v>2</v>
      </c>
      <c r="C386" s="144"/>
      <c r="D386" s="145"/>
      <c r="E386" s="147"/>
      <c r="F386" s="66"/>
    </row>
    <row r="387" spans="1:16384" ht="13.5" customHeight="1" x14ac:dyDescent="0.35">
      <c r="A387" s="76" t="s">
        <v>115</v>
      </c>
      <c r="B387" s="169">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7" t="s">
        <v>314</v>
      </c>
      <c r="B392" s="144">
        <v>2</v>
      </c>
      <c r="C392" s="144"/>
      <c r="D392" s="151"/>
      <c r="E392" s="146"/>
      <c r="F392" s="66"/>
    </row>
    <row r="393" spans="1:16384" x14ac:dyDescent="0.25">
      <c r="A393" s="17" t="s">
        <v>56</v>
      </c>
      <c r="B393" s="170">
        <v>2</v>
      </c>
      <c r="C393" s="152"/>
      <c r="D393" s="156"/>
      <c r="E393" s="146"/>
      <c r="F393" s="66"/>
    </row>
    <row r="394" spans="1:16384" x14ac:dyDescent="0.25">
      <c r="A394" s="24" t="s">
        <v>311</v>
      </c>
      <c r="B394" s="170">
        <v>2</v>
      </c>
      <c r="C394" s="152"/>
      <c r="D394" s="156"/>
      <c r="E394" s="141"/>
      <c r="F394" s="66"/>
    </row>
    <row r="395" spans="1:16384" ht="18" x14ac:dyDescent="0.35">
      <c r="A395" s="76" t="s">
        <v>150</v>
      </c>
      <c r="B395" s="170">
        <v>2</v>
      </c>
      <c r="C395" s="217" t="str">
        <f>IF(B395=0, -5, "0")</f>
        <v>0</v>
      </c>
      <c r="D395" s="156"/>
      <c r="E395" s="146"/>
      <c r="F395" s="66"/>
    </row>
    <row r="396" spans="1:16384" ht="18" x14ac:dyDescent="0.35">
      <c r="A396" s="76" t="s">
        <v>119</v>
      </c>
      <c r="B396" s="170">
        <v>2</v>
      </c>
      <c r="C396" s="217" t="str">
        <f>IF(B396=0, -5, "0")</f>
        <v>0</v>
      </c>
      <c r="D396" s="156"/>
      <c r="E396" s="146"/>
      <c r="F396" s="66"/>
    </row>
    <row r="397" spans="1:16384" ht="32.25" customHeight="1" x14ac:dyDescent="0.25">
      <c r="A397" s="18" t="s">
        <v>256</v>
      </c>
      <c r="B397" s="170">
        <v>2</v>
      </c>
      <c r="C397" s="152"/>
      <c r="D397" s="156"/>
      <c r="E397" s="146"/>
      <c r="F397" s="66"/>
    </row>
    <row r="398" spans="1:16384" ht="27.75" customHeight="1" x14ac:dyDescent="0.25">
      <c r="A398" s="109" t="s">
        <v>287</v>
      </c>
      <c r="B398" s="170">
        <v>2</v>
      </c>
      <c r="C398" s="153"/>
      <c r="D398" s="25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1"/>
    </row>
    <row r="404" spans="1:6" x14ac:dyDescent="0.25">
      <c r="A404" s="5"/>
      <c r="B404" s="6"/>
      <c r="C404" s="7"/>
      <c r="D404" s="6"/>
    </row>
    <row r="405" spans="1:6" ht="18" x14ac:dyDescent="0.35">
      <c r="A405" s="285" t="s">
        <v>125</v>
      </c>
      <c r="B405" s="285"/>
      <c r="C405" s="285"/>
      <c r="D405" s="285"/>
      <c r="E405" s="285"/>
      <c r="F405" s="285"/>
    </row>
    <row r="406" spans="1:6" x14ac:dyDescent="0.25">
      <c r="A406" s="191">
        <f>B11</f>
        <v>42821</v>
      </c>
      <c r="B406" s="6"/>
      <c r="C406" s="7"/>
      <c r="D406" s="6"/>
    </row>
    <row r="407" spans="1:6" ht="16.5" x14ac:dyDescent="0.25">
      <c r="A407" s="286" t="s">
        <v>19</v>
      </c>
      <c r="B407" s="287"/>
      <c r="C407" s="287"/>
      <c r="D407" s="287"/>
      <c r="E407" s="287"/>
      <c r="F407" s="287"/>
    </row>
    <row r="408" spans="1:6" x14ac:dyDescent="0.25">
      <c r="A408" s="32" t="s">
        <v>62</v>
      </c>
      <c r="B408" s="27">
        <v>2</v>
      </c>
      <c r="C408" s="27"/>
      <c r="D408" s="4"/>
      <c r="E408" s="66"/>
      <c r="F408" s="66"/>
    </row>
    <row r="409" spans="1:6" x14ac:dyDescent="0.25">
      <c r="A409" s="22" t="s">
        <v>6</v>
      </c>
      <c r="B409" s="169">
        <v>2</v>
      </c>
      <c r="C409" s="27"/>
      <c r="D409" s="4"/>
      <c r="E409" s="66"/>
      <c r="F409" s="66"/>
    </row>
    <row r="410" spans="1:6" x14ac:dyDescent="0.25">
      <c r="A410" s="32" t="s">
        <v>20</v>
      </c>
      <c r="B410" s="169">
        <v>2</v>
      </c>
      <c r="C410" s="27"/>
      <c r="D410" s="68"/>
      <c r="E410" s="66"/>
      <c r="F410" s="66"/>
    </row>
    <row r="411" spans="1:6" x14ac:dyDescent="0.25">
      <c r="A411" s="22" t="s">
        <v>126</v>
      </c>
      <c r="B411" s="169">
        <v>2</v>
      </c>
      <c r="C411" s="27"/>
      <c r="D411" s="4"/>
      <c r="E411" s="66"/>
      <c r="F411" s="66"/>
    </row>
    <row r="412" spans="1:6" x14ac:dyDescent="0.25">
      <c r="A412" s="32" t="s">
        <v>194</v>
      </c>
      <c r="B412" s="169">
        <v>2</v>
      </c>
      <c r="C412" s="27"/>
      <c r="D412" s="4"/>
      <c r="E412" s="66"/>
      <c r="F412" s="66"/>
    </row>
    <row r="413" spans="1:6" ht="18" x14ac:dyDescent="0.35">
      <c r="A413" s="76" t="s">
        <v>54</v>
      </c>
      <c r="B413" s="169">
        <v>2</v>
      </c>
      <c r="C413" s="217" t="str">
        <f>IF(B413=0, -5, "0")</f>
        <v>0</v>
      </c>
      <c r="D413" s="4"/>
      <c r="E413" s="66"/>
      <c r="F413" s="66"/>
    </row>
    <row r="414" spans="1:6" x14ac:dyDescent="0.25">
      <c r="A414" s="22" t="s">
        <v>118</v>
      </c>
      <c r="B414" s="169">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9">
        <v>2</v>
      </c>
      <c r="C419" s="217" t="str">
        <f>IF(B419=0, -5, "0")</f>
        <v>0</v>
      </c>
      <c r="D419" s="4"/>
      <c r="E419" s="66"/>
      <c r="F419" s="66"/>
    </row>
    <row r="420" spans="1:6" ht="30" x14ac:dyDescent="0.25">
      <c r="A420" s="17" t="s">
        <v>281</v>
      </c>
      <c r="B420" s="169">
        <v>2</v>
      </c>
      <c r="C420" s="27"/>
      <c r="D420" s="4"/>
      <c r="E420" s="66"/>
      <c r="F420" s="66"/>
    </row>
    <row r="421" spans="1:6" x14ac:dyDescent="0.25">
      <c r="A421" s="17" t="s">
        <v>407</v>
      </c>
      <c r="B421" s="169">
        <v>2</v>
      </c>
      <c r="C421" s="27"/>
      <c r="D421" s="4"/>
      <c r="E421" s="66"/>
      <c r="F421" s="66"/>
    </row>
    <row r="422" spans="1:6" x14ac:dyDescent="0.25">
      <c r="A422" s="17" t="s">
        <v>146</v>
      </c>
      <c r="B422" s="169">
        <v>2</v>
      </c>
      <c r="C422" s="27"/>
      <c r="D422" s="68"/>
      <c r="E422" s="66"/>
      <c r="F422" s="66"/>
    </row>
    <row r="423" spans="1:6" ht="18" x14ac:dyDescent="0.35">
      <c r="A423" s="76" t="s">
        <v>61</v>
      </c>
      <c r="B423" s="169">
        <v>2</v>
      </c>
      <c r="C423" s="217" t="str">
        <f>IF(B423=0, -5, "0")</f>
        <v>0</v>
      </c>
      <c r="D423" s="4"/>
      <c r="E423" s="66"/>
      <c r="F423" s="66"/>
    </row>
    <row r="424" spans="1:6" ht="30" x14ac:dyDescent="0.25">
      <c r="A424" s="18" t="s">
        <v>199</v>
      </c>
      <c r="B424" s="169">
        <v>2</v>
      </c>
      <c r="C424" s="27"/>
      <c r="D424" s="4"/>
      <c r="E424" s="66"/>
      <c r="F424" s="66"/>
    </row>
    <row r="425" spans="1:6" ht="45" customHeight="1" x14ac:dyDescent="0.25">
      <c r="A425" s="18" t="s">
        <v>248</v>
      </c>
      <c r="B425" s="169">
        <v>2</v>
      </c>
      <c r="C425" s="27"/>
      <c r="D425" s="4"/>
      <c r="E425" s="66"/>
      <c r="F425" s="66"/>
    </row>
    <row r="426" spans="1:6" ht="18.75" customHeight="1" x14ac:dyDescent="0.25">
      <c r="A426" s="107" t="s">
        <v>168</v>
      </c>
      <c r="B426" s="169">
        <v>2</v>
      </c>
      <c r="C426" s="218" t="str">
        <f>IF(B426=0, -5, "0")</f>
        <v>0</v>
      </c>
      <c r="D426" s="145"/>
      <c r="E426" s="172"/>
      <c r="F426" s="172"/>
    </row>
    <row r="427" spans="1:6" x14ac:dyDescent="0.25">
      <c r="A427" s="24" t="s">
        <v>83</v>
      </c>
      <c r="B427" s="169">
        <v>2</v>
      </c>
      <c r="C427" s="27"/>
      <c r="D427" s="4"/>
      <c r="E427" s="66"/>
      <c r="F427" s="66"/>
    </row>
    <row r="428" spans="1:6" ht="45" x14ac:dyDescent="0.25">
      <c r="A428" s="101" t="s">
        <v>287</v>
      </c>
      <c r="B428" s="169">
        <v>0</v>
      </c>
      <c r="C428" s="29"/>
      <c r="D428" s="4">
        <v>0</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6" customFormat="1" ht="18" x14ac:dyDescent="0.35">
      <c r="A435" s="285" t="s">
        <v>374</v>
      </c>
      <c r="B435" s="285"/>
      <c r="C435" s="285"/>
      <c r="D435" s="285"/>
      <c r="E435" s="285"/>
      <c r="F435" s="285"/>
    </row>
    <row r="436" spans="1:7" s="166" customFormat="1" x14ac:dyDescent="0.25">
      <c r="A436" s="194">
        <f>+B11</f>
        <v>42821</v>
      </c>
      <c r="B436" s="6"/>
      <c r="C436" s="7"/>
      <c r="D436" s="6"/>
    </row>
    <row r="437" spans="1:7" ht="18" x14ac:dyDescent="0.25">
      <c r="A437" s="283" t="s">
        <v>375</v>
      </c>
      <c r="B437" s="284"/>
      <c r="C437" s="284"/>
      <c r="D437" s="284"/>
      <c r="E437" s="284"/>
      <c r="F437" s="284"/>
    </row>
    <row r="438" spans="1:7" ht="30" x14ac:dyDescent="0.25">
      <c r="A438" s="18" t="s">
        <v>305</v>
      </c>
      <c r="B438" s="152">
        <v>2</v>
      </c>
      <c r="C438" s="152"/>
      <c r="D438" s="141"/>
      <c r="E438" s="66"/>
      <c r="F438" s="66"/>
    </row>
    <row r="439" spans="1:7" s="166" customFormat="1" ht="16.5" x14ac:dyDescent="0.25">
      <c r="A439" s="107" t="s">
        <v>369</v>
      </c>
      <c r="B439" s="169">
        <v>2</v>
      </c>
      <c r="C439" s="217" t="str">
        <f>IF(B439=0, -5, "0")</f>
        <v>0</v>
      </c>
      <c r="D439" s="167"/>
      <c r="E439" s="146"/>
      <c r="F439" s="146"/>
    </row>
    <row r="440" spans="1:7" x14ac:dyDescent="0.25">
      <c r="A440" s="168" t="s">
        <v>315</v>
      </c>
      <c r="B440" s="169">
        <v>2</v>
      </c>
      <c r="C440" s="144"/>
      <c r="D440" s="146"/>
      <c r="E440" s="147"/>
      <c r="F440" s="146"/>
    </row>
    <row r="441" spans="1:7" ht="16.5" x14ac:dyDescent="0.3">
      <c r="A441" s="48" t="s">
        <v>195</v>
      </c>
      <c r="B441" s="169">
        <v>2</v>
      </c>
      <c r="C441" s="144"/>
      <c r="D441" s="145"/>
      <c r="E441" s="147"/>
      <c r="F441" s="6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52">
        <v>2</v>
      </c>
      <c r="C445" s="152"/>
      <c r="D445" s="141"/>
      <c r="E445" s="66"/>
      <c r="F445" s="66"/>
    </row>
    <row r="446" spans="1:7" x14ac:dyDescent="0.25">
      <c r="A446" s="32" t="s">
        <v>30</v>
      </c>
      <c r="B446" s="169">
        <v>2</v>
      </c>
      <c r="C446" s="152"/>
      <c r="D446" s="141"/>
      <c r="E446" s="66"/>
      <c r="F446" s="66"/>
    </row>
    <row r="447" spans="1:7" ht="45" x14ac:dyDescent="0.25">
      <c r="A447" s="116" t="s">
        <v>287</v>
      </c>
      <c r="B447" s="169">
        <v>0</v>
      </c>
      <c r="C447" s="153"/>
      <c r="D447" s="141"/>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52">
        <v>2</v>
      </c>
      <c r="C456" s="152"/>
      <c r="D456" s="141" t="s">
        <v>469</v>
      </c>
      <c r="E456" s="66"/>
      <c r="F456" s="66"/>
    </row>
    <row r="457" spans="1:6" ht="60" x14ac:dyDescent="0.25">
      <c r="A457" s="32" t="s">
        <v>245</v>
      </c>
      <c r="B457" s="169">
        <v>1</v>
      </c>
      <c r="C457" s="152"/>
      <c r="D457" s="155" t="s">
        <v>494</v>
      </c>
      <c r="E457" s="66"/>
      <c r="F457" s="66"/>
    </row>
    <row r="458" spans="1:6" ht="17.25" customHeight="1" x14ac:dyDescent="0.25">
      <c r="A458" s="32" t="s">
        <v>86</v>
      </c>
      <c r="B458" s="169">
        <v>2</v>
      </c>
      <c r="C458" s="144"/>
      <c r="D458" s="161"/>
      <c r="E458" s="147"/>
      <c r="F458" s="66"/>
    </row>
    <row r="459" spans="1:6" x14ac:dyDescent="0.25">
      <c r="A459" s="32" t="s">
        <v>16</v>
      </c>
      <c r="B459" s="169">
        <v>2</v>
      </c>
      <c r="C459" s="152"/>
      <c r="D459" s="155"/>
      <c r="E459" s="66"/>
      <c r="F459" s="66"/>
    </row>
    <row r="460" spans="1:6" ht="39.75" customHeight="1" x14ac:dyDescent="0.25">
      <c r="A460" s="116" t="s">
        <v>287</v>
      </c>
      <c r="B460" s="169">
        <v>0</v>
      </c>
      <c r="C460" s="153"/>
      <c r="D460" s="155"/>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44">
        <v>1</v>
      </c>
      <c r="C466" s="144"/>
      <c r="D466" s="145" t="s">
        <v>415</v>
      </c>
      <c r="E466" s="147"/>
      <c r="F466" s="66"/>
    </row>
    <row r="467" spans="1:7" ht="18" customHeight="1" x14ac:dyDescent="0.3">
      <c r="A467" s="180" t="s">
        <v>306</v>
      </c>
      <c r="B467" s="170" t="s">
        <v>34</v>
      </c>
      <c r="C467" s="218" t="str">
        <f>IF(B467=0, -5, "0")</f>
        <v>0</v>
      </c>
      <c r="D467" s="145"/>
      <c r="E467" s="31"/>
      <c r="F467" s="66"/>
      <c r="G467" s="171"/>
    </row>
    <row r="468" spans="1:7" ht="30" x14ac:dyDescent="0.25">
      <c r="A468" s="32" t="s">
        <v>196</v>
      </c>
      <c r="B468" s="170">
        <v>2</v>
      </c>
      <c r="C468" s="144"/>
      <c r="D468" s="161"/>
      <c r="E468" s="147"/>
      <c r="F468" s="66"/>
    </row>
    <row r="469" spans="1:7" ht="45" x14ac:dyDescent="0.25">
      <c r="A469" s="32" t="s">
        <v>287</v>
      </c>
      <c r="B469" s="170">
        <v>0</v>
      </c>
      <c r="C469" s="153"/>
      <c r="D469" s="142"/>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52">
        <v>2</v>
      </c>
      <c r="C475" s="152"/>
      <c r="D475" s="141"/>
      <c r="E475" s="66"/>
      <c r="F475" s="66"/>
    </row>
    <row r="476" spans="1:7" ht="36" x14ac:dyDescent="0.35">
      <c r="A476" s="83" t="s">
        <v>274</v>
      </c>
      <c r="B476" s="169">
        <v>2</v>
      </c>
      <c r="C476" s="217" t="str">
        <f>IF(B476=0, -5, "0")</f>
        <v>0</v>
      </c>
      <c r="D476" s="141"/>
      <c r="E476" s="66"/>
      <c r="F476" s="66"/>
    </row>
    <row r="477" spans="1:7" ht="36" x14ac:dyDescent="0.35">
      <c r="A477" s="83" t="s">
        <v>106</v>
      </c>
      <c r="B477" s="169">
        <v>2</v>
      </c>
      <c r="C477" s="217" t="str">
        <f>IF(B477=0, -5, "0")</f>
        <v>0</v>
      </c>
      <c r="D477" s="141"/>
      <c r="E477" s="66"/>
      <c r="F477" s="66"/>
    </row>
    <row r="478" spans="1:7" x14ac:dyDescent="0.25">
      <c r="A478" s="17" t="s">
        <v>179</v>
      </c>
      <c r="B478" s="169">
        <v>2</v>
      </c>
      <c r="C478" s="152"/>
      <c r="D478" s="141" t="s">
        <v>459</v>
      </c>
      <c r="E478" s="66"/>
      <c r="F478" s="66"/>
    </row>
    <row r="479" spans="1:7" x14ac:dyDescent="0.25">
      <c r="A479" s="18" t="s">
        <v>275</v>
      </c>
      <c r="B479" s="169" t="s">
        <v>34</v>
      </c>
      <c r="C479" s="152"/>
      <c r="D479" s="142"/>
      <c r="E479" s="4"/>
      <c r="F479" s="66"/>
    </row>
    <row r="480" spans="1:7" ht="27.75" customHeight="1" x14ac:dyDescent="0.25">
      <c r="A480" s="18" t="s">
        <v>49</v>
      </c>
      <c r="B480" s="169">
        <v>2</v>
      </c>
      <c r="C480" s="152"/>
      <c r="D480" s="141"/>
      <c r="E480" s="66"/>
      <c r="F480" s="66"/>
    </row>
    <row r="481" spans="1:14" x14ac:dyDescent="0.25">
      <c r="A481" s="18" t="s">
        <v>258</v>
      </c>
      <c r="B481" s="169">
        <v>2</v>
      </c>
      <c r="C481" s="152"/>
      <c r="D481" s="141"/>
      <c r="E481" s="66"/>
      <c r="F481" s="66"/>
    </row>
    <row r="482" spans="1:14" x14ac:dyDescent="0.25">
      <c r="A482" s="24" t="s">
        <v>120</v>
      </c>
      <c r="B482" s="169">
        <v>2</v>
      </c>
      <c r="C482" s="152"/>
      <c r="D482" s="141"/>
      <c r="E482" s="66"/>
      <c r="F482" s="66"/>
    </row>
    <row r="483" spans="1:14" x14ac:dyDescent="0.25">
      <c r="A483" s="18" t="s">
        <v>88</v>
      </c>
      <c r="B483" s="169">
        <v>2</v>
      </c>
      <c r="C483" s="152"/>
      <c r="D483" s="141"/>
      <c r="E483" s="66"/>
      <c r="F483" s="66"/>
    </row>
    <row r="484" spans="1:14" ht="45" x14ac:dyDescent="0.25">
      <c r="A484" s="17" t="s">
        <v>257</v>
      </c>
      <c r="B484" s="169">
        <v>1</v>
      </c>
      <c r="C484" s="152"/>
      <c r="D484" s="141" t="s">
        <v>484</v>
      </c>
      <c r="E484" s="66"/>
      <c r="F484" s="66"/>
      <c r="H484" s="166"/>
      <c r="I484" s="166"/>
      <c r="J484" s="166"/>
      <c r="K484" s="166"/>
      <c r="L484" s="166"/>
      <c r="M484" s="166"/>
      <c r="N484" s="166"/>
    </row>
    <row r="485" spans="1:14" ht="30" x14ac:dyDescent="0.25">
      <c r="A485" s="17" t="s">
        <v>210</v>
      </c>
      <c r="B485" s="169" t="s">
        <v>34</v>
      </c>
      <c r="C485" s="152"/>
      <c r="D485" s="141"/>
      <c r="E485" s="66"/>
      <c r="F485" s="66"/>
      <c r="H485" s="166"/>
      <c r="I485" s="166"/>
      <c r="J485" s="166"/>
      <c r="K485" s="166"/>
      <c r="L485" s="166"/>
      <c r="M485" s="166"/>
      <c r="N485" s="166"/>
    </row>
    <row r="486" spans="1:14" s="166" customFormat="1" x14ac:dyDescent="0.25">
      <c r="A486" s="193" t="s">
        <v>370</v>
      </c>
      <c r="B486" s="169" t="s">
        <v>34</v>
      </c>
      <c r="C486" s="169"/>
      <c r="D486" s="167" t="s">
        <v>485</v>
      </c>
      <c r="E486" s="146"/>
      <c r="F486" s="146"/>
    </row>
    <row r="487" spans="1:14" x14ac:dyDescent="0.25">
      <c r="A487" s="100" t="s">
        <v>408</v>
      </c>
      <c r="B487" s="169" t="s">
        <v>34</v>
      </c>
      <c r="C487" s="146"/>
      <c r="D487" s="146"/>
      <c r="E487" s="146"/>
      <c r="F487" s="146"/>
      <c r="G487" s="171"/>
      <c r="H487" s="166"/>
      <c r="J487" s="166"/>
      <c r="K487" s="166"/>
      <c r="L487" s="166"/>
      <c r="M487" s="166"/>
      <c r="N487" s="166"/>
    </row>
    <row r="488" spans="1:14" ht="36" customHeight="1" x14ac:dyDescent="0.25">
      <c r="A488" s="100" t="s">
        <v>409</v>
      </c>
      <c r="B488" s="169" t="s">
        <v>34</v>
      </c>
      <c r="C488" s="176"/>
      <c r="D488" s="174"/>
      <c r="E488" s="175"/>
      <c r="F488" s="175"/>
      <c r="H488" s="166"/>
      <c r="I488" s="166"/>
      <c r="J488" s="166"/>
      <c r="K488" s="166"/>
      <c r="L488" s="166"/>
      <c r="M488" s="166"/>
      <c r="N488" s="166"/>
    </row>
    <row r="489" spans="1:14" ht="45" x14ac:dyDescent="0.25">
      <c r="A489" s="100" t="s">
        <v>410</v>
      </c>
      <c r="B489" s="169" t="s">
        <v>34</v>
      </c>
      <c r="C489" s="153"/>
      <c r="D489" s="174"/>
      <c r="E489" s="146"/>
      <c r="F489" s="146"/>
      <c r="H489" s="166"/>
      <c r="I489" s="166"/>
      <c r="J489" s="166"/>
      <c r="K489" s="166"/>
      <c r="L489" s="166"/>
      <c r="M489" s="166"/>
      <c r="N489" s="166"/>
    </row>
    <row r="490" spans="1:14" s="166" customFormat="1" ht="45" x14ac:dyDescent="0.25">
      <c r="A490" s="100" t="s">
        <v>287</v>
      </c>
      <c r="B490" s="169">
        <v>0</v>
      </c>
      <c r="C490" s="153"/>
      <c r="D490" s="177"/>
      <c r="E490" s="102"/>
      <c r="F490" s="102"/>
    </row>
    <row r="491" spans="1:14" x14ac:dyDescent="0.25">
      <c r="A491" s="19" t="s">
        <v>38</v>
      </c>
      <c r="B491" s="19"/>
      <c r="C491" s="19"/>
      <c r="D491" s="19">
        <f>SUM(B475:C489)</f>
        <v>17</v>
      </c>
      <c r="H491" s="166"/>
      <c r="I491" s="166"/>
      <c r="J491" s="166"/>
      <c r="K491" s="166"/>
      <c r="L491" s="166"/>
      <c r="M491" s="166"/>
      <c r="N491" s="166"/>
    </row>
    <row r="492" spans="1:14" x14ac:dyDescent="0.25">
      <c r="A492" s="19" t="s">
        <v>37</v>
      </c>
      <c r="B492" s="20"/>
      <c r="C492" s="21"/>
      <c r="D492" s="63">
        <f>D491/(COUNT(B475:C489)*2)</f>
        <v>0.94444444444444442</v>
      </c>
      <c r="H492" s="166"/>
      <c r="I492" s="166"/>
      <c r="J492" s="166"/>
      <c r="K492" s="166"/>
      <c r="L492" s="166"/>
      <c r="M492" s="166"/>
      <c r="N492" s="166"/>
    </row>
    <row r="493" spans="1:14" x14ac:dyDescent="0.25">
      <c r="A493" s="9"/>
      <c r="B493" s="6"/>
      <c r="C493" s="7"/>
      <c r="D493" s="6"/>
      <c r="H493" s="166"/>
      <c r="I493" s="166"/>
      <c r="J493" s="166"/>
      <c r="K493" s="166"/>
      <c r="L493" s="166"/>
      <c r="M493" s="166"/>
      <c r="N493" s="166"/>
    </row>
    <row r="494" spans="1:14" ht="18" x14ac:dyDescent="0.35">
      <c r="A494" s="285" t="s">
        <v>152</v>
      </c>
      <c r="B494" s="285"/>
      <c r="C494" s="285"/>
      <c r="D494" s="285"/>
      <c r="E494" s="285"/>
      <c r="F494" s="285"/>
      <c r="H494" s="166"/>
      <c r="I494" s="166"/>
      <c r="J494" s="166"/>
      <c r="K494" s="166"/>
      <c r="L494" s="166"/>
      <c r="M494" s="166"/>
      <c r="N494" s="166"/>
    </row>
    <row r="495" spans="1:14" x14ac:dyDescent="0.25">
      <c r="A495" s="9"/>
      <c r="B495" s="6"/>
      <c r="C495" s="7"/>
      <c r="D495" s="6"/>
      <c r="H495" s="166"/>
      <c r="I495" s="166"/>
      <c r="J495" s="166"/>
      <c r="K495" s="166"/>
      <c r="L495" s="166"/>
      <c r="M495" s="166"/>
      <c r="N495" s="166"/>
    </row>
    <row r="496" spans="1:14" ht="30" x14ac:dyDescent="0.25">
      <c r="A496" s="17" t="s">
        <v>169</v>
      </c>
      <c r="B496" s="152">
        <v>2</v>
      </c>
      <c r="C496" s="152"/>
      <c r="D496" s="167" t="s">
        <v>490</v>
      </c>
      <c r="E496" s="66"/>
      <c r="F496" s="66"/>
      <c r="H496" s="166"/>
      <c r="I496" s="166"/>
      <c r="J496" s="166"/>
      <c r="K496" s="166"/>
      <c r="L496" s="166"/>
      <c r="M496" s="166"/>
      <c r="N496" s="166"/>
    </row>
    <row r="497" spans="1:6" x14ac:dyDescent="0.25">
      <c r="A497" s="18" t="s">
        <v>58</v>
      </c>
      <c r="B497" s="169">
        <v>2</v>
      </c>
      <c r="C497" s="152"/>
      <c r="D497" s="141" t="s">
        <v>491</v>
      </c>
      <c r="E497" s="66"/>
      <c r="F497" s="66"/>
    </row>
    <row r="498" spans="1:6" ht="16.5" x14ac:dyDescent="0.35">
      <c r="A498" s="117" t="s">
        <v>121</v>
      </c>
      <c r="B498" s="169">
        <v>2</v>
      </c>
      <c r="C498" s="217" t="str">
        <f>IF(B498=0, -5, "0")</f>
        <v>0</v>
      </c>
      <c r="D498" s="141"/>
      <c r="E498" s="66"/>
      <c r="F498" s="66"/>
    </row>
    <row r="499" spans="1:6" ht="45" x14ac:dyDescent="0.3">
      <c r="A499" s="123" t="s">
        <v>287</v>
      </c>
      <c r="B499" s="169" t="s">
        <v>34</v>
      </c>
      <c r="C499" s="152"/>
      <c r="D499" s="141"/>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0.8125</v>
      </c>
    </row>
    <row r="504" spans="1:6" ht="27.75" customHeight="1" x14ac:dyDescent="0.3">
      <c r="A504" s="71" t="s">
        <v>47</v>
      </c>
      <c r="B504" s="72"/>
      <c r="C504" s="73"/>
      <c r="D504" s="74">
        <f>SUM(D500,D491,D461,D451,D402,D349,D321,D40,D470,D288,D245,D149,D432,D189,D96)</f>
        <v>480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0.9125475285171103</v>
      </c>
    </row>
  </sheetData>
  <sheetProtection algorithmName="SHA-512" hashValue="bWBlggsCwmyWgwLGxHd0l7bE4MTaf7+vKIBhKt8o976lHcp3XthQs2n0qdC26SuYXOgLcaiC9vsOgEEW+mmukA==" saltValue="ZR3KYjz1PUujlP6hCjSymw==" spinCount="100000" sheet="1" objects="1" scenarios="1" formatCells="0" formatColumn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5" zoomScaleSheetLayoutView="100"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0" t="s">
        <v>52</v>
      </c>
      <c r="B6" s="290"/>
      <c r="C6" s="290"/>
      <c r="D6" s="290"/>
      <c r="E6" s="290"/>
      <c r="F6" s="290"/>
      <c r="G6" s="126"/>
      <c r="H6" s="126"/>
      <c r="I6" s="126"/>
    </row>
    <row r="7" spans="1:9" s="36" customFormat="1" ht="21.75" customHeight="1" x14ac:dyDescent="0.5">
      <c r="A7" s="291" t="str">
        <f>'A1 Exploitation'!A8:F8</f>
        <v>BEJA 3</v>
      </c>
      <c r="B7" s="291"/>
      <c r="C7" s="291"/>
      <c r="D7" s="291"/>
      <c r="E7" s="291"/>
      <c r="F7" s="291"/>
      <c r="G7" s="126"/>
      <c r="H7" s="126"/>
      <c r="I7" s="126"/>
    </row>
    <row r="8" spans="1:9" s="36" customFormat="1" ht="24.75" x14ac:dyDescent="0.5">
      <c r="A8" s="38" t="s">
        <v>44</v>
      </c>
      <c r="B8" s="314" t="str">
        <f>'A1 Exploitation'!B9:F9</f>
        <v>Mme Meriam CHOUCHENE et Mr Bilel HAMDI</v>
      </c>
      <c r="C8" s="314"/>
      <c r="D8" s="314"/>
      <c r="E8" s="314"/>
      <c r="F8" s="314"/>
      <c r="G8" s="126"/>
      <c r="H8" s="126"/>
      <c r="I8" s="126"/>
    </row>
    <row r="9" spans="1:9" s="36" customFormat="1" ht="24.75" x14ac:dyDescent="0.5">
      <c r="A9" s="39" t="s">
        <v>46</v>
      </c>
      <c r="B9" s="315" t="str">
        <f>'A1 Exploitation'!B10:F10</f>
        <v>Directeur magasin &amp; chefs rayons</v>
      </c>
      <c r="C9" s="315"/>
      <c r="D9" s="315"/>
      <c r="E9" s="315"/>
      <c r="F9" s="315"/>
      <c r="G9" s="126"/>
      <c r="H9" s="126"/>
      <c r="I9" s="126"/>
    </row>
    <row r="10" spans="1:9" s="36" customFormat="1" ht="24.75" x14ac:dyDescent="0.5">
      <c r="A10" s="38" t="s">
        <v>45</v>
      </c>
      <c r="B10" s="312">
        <f>'A1 Exploitation'!B11:F11</f>
        <v>42821</v>
      </c>
      <c r="C10" s="312"/>
      <c r="D10" s="312"/>
      <c r="E10" s="312"/>
      <c r="F10" s="312"/>
      <c r="G10" s="126"/>
      <c r="H10" s="126"/>
      <c r="I10" s="126"/>
    </row>
    <row r="11" spans="1:9" s="36" customFormat="1" ht="24.75" x14ac:dyDescent="0.5">
      <c r="A11" s="38" t="s">
        <v>341</v>
      </c>
      <c r="B11" s="304">
        <f>D198</f>
        <v>0.82407407407407407</v>
      </c>
      <c r="C11" s="304"/>
      <c r="D11" s="304"/>
      <c r="E11" s="304"/>
      <c r="F11" s="304"/>
      <c r="G11" s="126"/>
      <c r="H11" s="126"/>
      <c r="I11" s="12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1</v>
      </c>
      <c r="C17" s="221"/>
      <c r="D17" s="222" t="s">
        <v>428</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308"/>
      <c r="C22" s="309"/>
      <c r="D22" s="127">
        <f>SUM(B17:C21)</f>
        <v>9</v>
      </c>
    </row>
    <row r="23" spans="1:6" x14ac:dyDescent="0.3">
      <c r="A23" s="301" t="s">
        <v>342</v>
      </c>
      <c r="B23" s="302"/>
      <c r="C23" s="303"/>
      <c r="D23" s="65">
        <f>D22/(COUNT(B17:C21)*2)</f>
        <v>0.9</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v>2</v>
      </c>
      <c r="C26" s="248" t="str">
        <f>IF(B26=0, -5, "0")</f>
        <v>0</v>
      </c>
      <c r="D26" s="222"/>
      <c r="E26" s="222"/>
      <c r="F26" s="221"/>
    </row>
    <row r="27" spans="1:6" x14ac:dyDescent="0.3">
      <c r="A27" s="41" t="s">
        <v>99</v>
      </c>
      <c r="B27" s="221">
        <v>2</v>
      </c>
      <c r="C27" s="221"/>
      <c r="D27" s="222" t="s">
        <v>429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125">
        <f>SUM(B26:C31)</f>
        <v>12</v>
      </c>
    </row>
    <row r="33" spans="1:6" x14ac:dyDescent="0.3">
      <c r="A33" s="301" t="s">
        <v>342</v>
      </c>
      <c r="B33" s="302"/>
      <c r="C33" s="303"/>
      <c r="D33" s="65">
        <f>D32/(COUNT(B26:C31)*2)</f>
        <v>1</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1" t="s">
        <v>38</v>
      </c>
      <c r="B41" s="302"/>
      <c r="C41" s="303"/>
      <c r="D41" s="125">
        <f>SUM(B36:C40)</f>
        <v>10</v>
      </c>
      <c r="E41" s="37"/>
      <c r="F41" s="37"/>
    </row>
    <row r="42" spans="1:6" s="50" customFormat="1" x14ac:dyDescent="0.3">
      <c r="A42" s="301" t="s">
        <v>342</v>
      </c>
      <c r="B42" s="302"/>
      <c r="C42" s="303"/>
      <c r="D42" s="65">
        <f>D41/(COUNT(B36:C40)*2)</f>
        <v>1</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495</v>
      </c>
      <c r="E49" s="221"/>
      <c r="F49" s="221"/>
    </row>
    <row r="50" spans="1:6" ht="18" x14ac:dyDescent="0.35">
      <c r="A50" s="76" t="s">
        <v>343</v>
      </c>
      <c r="B50" s="221">
        <v>2</v>
      </c>
      <c r="C50" s="248" t="str">
        <f>IF(B50=0, -5, "0")</f>
        <v>0</v>
      </c>
      <c r="D50" s="225"/>
      <c r="E50" s="221"/>
      <c r="F50" s="221"/>
    </row>
    <row r="51" spans="1:6" x14ac:dyDescent="0.3">
      <c r="A51" s="301" t="s">
        <v>38</v>
      </c>
      <c r="B51" s="302"/>
      <c r="C51" s="303"/>
      <c r="D51" s="125">
        <f>SUM(B45:C50)</f>
        <v>12</v>
      </c>
    </row>
    <row r="52" spans="1:6" x14ac:dyDescent="0.3">
      <c r="A52" s="301" t="s">
        <v>342</v>
      </c>
      <c r="B52" s="302"/>
      <c r="C52" s="303"/>
      <c r="D52" s="65">
        <f>D51/(COUNT(B45:C50)*2)</f>
        <v>1</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488</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489</v>
      </c>
      <c r="E59" s="221"/>
      <c r="F59" s="221"/>
    </row>
    <row r="60" spans="1:6" ht="18" x14ac:dyDescent="0.35">
      <c r="A60" s="76" t="s">
        <v>344</v>
      </c>
      <c r="B60" s="221">
        <v>2</v>
      </c>
      <c r="C60" s="248" t="str">
        <f>IF(B60=0, -5, "0")</f>
        <v>0</v>
      </c>
      <c r="D60" s="222" t="s">
        <v>487</v>
      </c>
      <c r="E60" s="221"/>
      <c r="F60" s="221"/>
    </row>
    <row r="61" spans="1:6" x14ac:dyDescent="0.3">
      <c r="A61" s="41" t="s">
        <v>340</v>
      </c>
      <c r="B61" s="221">
        <v>2</v>
      </c>
      <c r="C61" s="221"/>
      <c r="D61" s="225"/>
      <c r="E61" s="221"/>
      <c r="F61" s="221"/>
    </row>
    <row r="62" spans="1:6" x14ac:dyDescent="0.3">
      <c r="A62" s="301" t="s">
        <v>38</v>
      </c>
      <c r="B62" s="302"/>
      <c r="C62" s="303"/>
      <c r="D62" s="125">
        <f>SUM(B55:C61)</f>
        <v>12</v>
      </c>
    </row>
    <row r="63" spans="1:6" x14ac:dyDescent="0.3">
      <c r="A63" s="301" t="s">
        <v>342</v>
      </c>
      <c r="B63" s="302"/>
      <c r="C63" s="303"/>
      <c r="D63" s="65">
        <f>D62/(COUNT(B55:C61)*2)</f>
        <v>0.8571428571428571</v>
      </c>
    </row>
    <row r="64" spans="1:6" s="50" customFormat="1" x14ac:dyDescent="0.3">
      <c r="A64" s="54"/>
      <c r="B64" s="55"/>
      <c r="C64" s="55"/>
      <c r="D64" s="56"/>
    </row>
    <row r="65" spans="1:6" ht="19.5" x14ac:dyDescent="0.4">
      <c r="A65" s="310" t="s">
        <v>143</v>
      </c>
      <c r="B65" s="311"/>
      <c r="C65" s="311"/>
      <c r="D65" s="311"/>
      <c r="E65" s="311"/>
      <c r="F65" s="311"/>
    </row>
    <row r="66" spans="1:6" ht="67.5" x14ac:dyDescent="0.4">
      <c r="A66" s="41" t="s">
        <v>318</v>
      </c>
      <c r="B66" s="227">
        <v>1</v>
      </c>
      <c r="C66" s="228"/>
      <c r="D66" s="237" t="s">
        <v>454</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34.5" x14ac:dyDescent="0.4">
      <c r="A69" s="48" t="s">
        <v>285</v>
      </c>
      <c r="B69" s="227">
        <v>1</v>
      </c>
      <c r="C69" s="228"/>
      <c r="D69" s="237" t="s">
        <v>430</v>
      </c>
      <c r="E69" s="230"/>
      <c r="F69" s="221"/>
    </row>
    <row r="70" spans="1:6" ht="19.5" x14ac:dyDescent="0.4">
      <c r="A70" s="41" t="s">
        <v>93</v>
      </c>
      <c r="B70" s="227" t="s">
        <v>34</v>
      </c>
      <c r="C70" s="228"/>
      <c r="D70" s="235" t="s">
        <v>447</v>
      </c>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5" t="s">
        <v>466</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5" t="s">
        <v>465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1" t="s">
        <v>38</v>
      </c>
      <c r="B83" s="302"/>
      <c r="C83" s="303"/>
      <c r="D83" s="125">
        <f>SUM(B66:C82)</f>
        <v>24</v>
      </c>
    </row>
    <row r="84" spans="1:6" x14ac:dyDescent="0.3">
      <c r="A84" s="301" t="s">
        <v>342</v>
      </c>
      <c r="B84" s="302"/>
      <c r="C84" s="303"/>
      <c r="D84" s="65">
        <f>D83/(COUNT(B66:C82)*2)</f>
        <v>0.92307692307692313</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50.25" x14ac:dyDescent="0.35">
      <c r="A92" s="89" t="s">
        <v>261</v>
      </c>
      <c r="B92" s="237">
        <v>2</v>
      </c>
      <c r="C92" s="248" t="str">
        <f>IF(B92=0, -5, "0")</f>
        <v>0</v>
      </c>
      <c r="D92" s="256" t="s">
        <v>462</v>
      </c>
      <c r="E92" s="221"/>
      <c r="F92" s="221"/>
    </row>
    <row r="93" spans="1:6" ht="18" x14ac:dyDescent="0.35">
      <c r="A93" s="76" t="s">
        <v>266</v>
      </c>
      <c r="B93" s="237">
        <v>2</v>
      </c>
      <c r="C93" s="238" t="str">
        <f>IF(B93=0, -5, "0")</f>
        <v>0</v>
      </c>
      <c r="D93" s="222" t="s">
        <v>463</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33" x14ac:dyDescent="0.3">
      <c r="A96" s="53" t="s">
        <v>330</v>
      </c>
      <c r="B96" s="237">
        <v>1</v>
      </c>
      <c r="C96" s="221"/>
      <c r="D96" s="222" t="s">
        <v>460</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461</v>
      </c>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01" t="s">
        <v>38</v>
      </c>
      <c r="B101" s="302"/>
      <c r="C101" s="303"/>
      <c r="D101" s="125">
        <f>SUM(B87:C100)</f>
        <v>25</v>
      </c>
    </row>
    <row r="102" spans="1:6" x14ac:dyDescent="0.3">
      <c r="A102" s="301" t="s">
        <v>342</v>
      </c>
      <c r="B102" s="302"/>
      <c r="C102" s="303"/>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v>2</v>
      </c>
      <c r="C111" s="248" t="str">
        <f>IF(B111=0, -5, "0")</f>
        <v>0</v>
      </c>
      <c r="D111" s="257"/>
      <c r="E111" s="221"/>
      <c r="F111" s="221"/>
    </row>
    <row r="112" spans="1:6" s="50" customFormat="1" ht="33" x14ac:dyDescent="0.3">
      <c r="A112" s="49" t="s">
        <v>182</v>
      </c>
      <c r="B112" s="237">
        <v>1</v>
      </c>
      <c r="C112" s="221"/>
      <c r="D112" s="222" t="s">
        <v>432</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431</v>
      </c>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125">
        <f>SUM(B106:C116)</f>
        <v>15</v>
      </c>
      <c r="E117" s="37"/>
      <c r="F117" s="37"/>
    </row>
    <row r="118" spans="1:6" s="50" customFormat="1" x14ac:dyDescent="0.3">
      <c r="A118" s="301" t="s">
        <v>342</v>
      </c>
      <c r="B118" s="302"/>
      <c r="C118" s="303"/>
      <c r="D118" s="65">
        <f>D117/(COUNT(B106:C116)*2)</f>
        <v>0.9375</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2</v>
      </c>
      <c r="C121" s="221"/>
      <c r="D121" s="240"/>
      <c r="E121" s="240"/>
      <c r="F121" s="221"/>
    </row>
    <row r="122" spans="1:6" ht="33" x14ac:dyDescent="0.3">
      <c r="A122" s="87" t="s">
        <v>319</v>
      </c>
      <c r="B122" s="238">
        <v>1</v>
      </c>
      <c r="C122" s="221"/>
      <c r="D122" s="222" t="s">
        <v>444</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50.25" x14ac:dyDescent="0.35">
      <c r="A126" s="83" t="s">
        <v>239</v>
      </c>
      <c r="B126" s="238">
        <v>2</v>
      </c>
      <c r="C126" s="249" t="str">
        <f>IF(B126=0, -5, "0")</f>
        <v>0</v>
      </c>
      <c r="D126" s="222" t="s">
        <v>452</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83.25" x14ac:dyDescent="0.35">
      <c r="A129" s="83" t="s">
        <v>217</v>
      </c>
      <c r="B129" s="238">
        <v>0</v>
      </c>
      <c r="C129" s="249">
        <f>IF(B129=0, -5, "0")</f>
        <v>-5</v>
      </c>
      <c r="D129" s="222" t="s">
        <v>479</v>
      </c>
      <c r="E129" s="222" t="s">
        <v>480</v>
      </c>
      <c r="F129" s="221"/>
    </row>
    <row r="130" spans="1:6" x14ac:dyDescent="0.3">
      <c r="A130" s="51" t="s">
        <v>323</v>
      </c>
      <c r="B130" s="238">
        <v>2</v>
      </c>
      <c r="C130" s="241"/>
      <c r="D130" s="222"/>
      <c r="E130" s="222"/>
      <c r="F130" s="221"/>
    </row>
    <row r="131" spans="1:6" ht="66.75" x14ac:dyDescent="0.35">
      <c r="A131" s="88" t="s">
        <v>366</v>
      </c>
      <c r="B131" s="238">
        <v>0</v>
      </c>
      <c r="C131" s="249">
        <f>IF(B131=0, -5, "0")</f>
        <v>-5</v>
      </c>
      <c r="D131" s="222" t="s">
        <v>477</v>
      </c>
      <c r="E131" s="222" t="s">
        <v>478</v>
      </c>
      <c r="F131" s="233"/>
    </row>
    <row r="132" spans="1:6" x14ac:dyDescent="0.3">
      <c r="A132" s="301" t="s">
        <v>38</v>
      </c>
      <c r="B132" s="302"/>
      <c r="C132" s="303"/>
      <c r="D132" s="125">
        <f>SUM(B121:C131)</f>
        <v>5</v>
      </c>
    </row>
    <row r="133" spans="1:6" x14ac:dyDescent="0.3">
      <c r="A133" s="301" t="s">
        <v>342</v>
      </c>
      <c r="B133" s="302"/>
      <c r="C133" s="303"/>
      <c r="D133" s="63">
        <f>D132/(COUNT(B121:C131)*2)</f>
        <v>0.20833333333333334</v>
      </c>
    </row>
    <row r="134" spans="1:6" s="50" customFormat="1" x14ac:dyDescent="0.3">
      <c r="A134" s="54"/>
      <c r="B134" s="55"/>
      <c r="C134" s="55"/>
      <c r="D134" s="61"/>
    </row>
    <row r="135" spans="1:6" ht="24.75" customHeight="1" x14ac:dyDescent="0.4">
      <c r="A135" s="310" t="s">
        <v>78</v>
      </c>
      <c r="B135" s="311"/>
      <c r="C135" s="311"/>
      <c r="D135" s="311"/>
      <c r="E135" s="311"/>
      <c r="F135" s="311"/>
    </row>
    <row r="136" spans="1:6" ht="19.5" x14ac:dyDescent="0.4">
      <c r="A136" s="51" t="s">
        <v>349</v>
      </c>
      <c r="B136" s="237">
        <v>2</v>
      </c>
      <c r="C136" s="228"/>
      <c r="D136" s="230"/>
      <c r="E136" s="221"/>
      <c r="F136" s="221"/>
    </row>
    <row r="137" spans="1:6" ht="33.75" x14ac:dyDescent="0.35">
      <c r="A137" s="76" t="s">
        <v>140</v>
      </c>
      <c r="B137" s="237">
        <v>1</v>
      </c>
      <c r="C137" s="250" t="str">
        <f>IF(B137=0, -5, "0")</f>
        <v>0</v>
      </c>
      <c r="D137" s="258" t="s">
        <v>455</v>
      </c>
      <c r="E137" s="221"/>
      <c r="F137" s="221"/>
    </row>
    <row r="138" spans="1:6" x14ac:dyDescent="0.3">
      <c r="A138" s="49" t="s">
        <v>324</v>
      </c>
      <c r="B138" s="237">
        <v>2</v>
      </c>
      <c r="C138" s="222"/>
      <c r="D138" s="237"/>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45" t="s">
        <v>433</v>
      </c>
      <c r="E144" s="221"/>
      <c r="F144" s="221"/>
    </row>
    <row r="145" spans="1:6" x14ac:dyDescent="0.3">
      <c r="A145" s="51" t="s">
        <v>104</v>
      </c>
      <c r="B145" s="237">
        <v>2</v>
      </c>
      <c r="C145" s="222"/>
      <c r="D145" s="225"/>
      <c r="E145" s="221"/>
      <c r="F145" s="221"/>
    </row>
    <row r="146" spans="1:6" ht="33" x14ac:dyDescent="0.3">
      <c r="A146" s="93" t="s">
        <v>240</v>
      </c>
      <c r="B146" s="237">
        <v>1</v>
      </c>
      <c r="C146" s="222"/>
      <c r="D146" s="237" t="s">
        <v>481</v>
      </c>
      <c r="E146" s="221"/>
      <c r="F146" s="221"/>
    </row>
    <row r="147" spans="1:6" x14ac:dyDescent="0.3">
      <c r="A147" s="41" t="s">
        <v>352</v>
      </c>
      <c r="B147" s="237">
        <v>2</v>
      </c>
      <c r="C147" s="222"/>
      <c r="D147" s="243"/>
      <c r="E147" s="221"/>
      <c r="F147" s="221"/>
    </row>
    <row r="148" spans="1:6" x14ac:dyDescent="0.3">
      <c r="A148" s="301" t="s">
        <v>38</v>
      </c>
      <c r="B148" s="302"/>
      <c r="C148" s="303"/>
      <c r="D148" s="125">
        <f>SUM(B136:C147)</f>
        <v>14</v>
      </c>
    </row>
    <row r="149" spans="1:6" x14ac:dyDescent="0.3">
      <c r="A149" s="301" t="s">
        <v>342</v>
      </c>
      <c r="B149" s="302"/>
      <c r="C149" s="303"/>
      <c r="D149" s="65">
        <f>D148/(COUNT(B136:C147)*2)</f>
        <v>0.875</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6" t="s">
        <v>219</v>
      </c>
      <c r="B157" s="221">
        <v>1</v>
      </c>
      <c r="C157" s="221"/>
      <c r="D157" s="259" t="s">
        <v>496</v>
      </c>
      <c r="E157" s="221"/>
      <c r="F157" s="221"/>
    </row>
    <row r="158" spans="1:6" x14ac:dyDescent="0.3">
      <c r="A158" s="195" t="s">
        <v>376</v>
      </c>
      <c r="B158" s="221">
        <v>2</v>
      </c>
      <c r="C158" s="221"/>
      <c r="D158" s="224"/>
      <c r="E158" s="221"/>
      <c r="F158" s="221"/>
    </row>
    <row r="159" spans="1:6" x14ac:dyDescent="0.3">
      <c r="A159" s="195" t="s">
        <v>181</v>
      </c>
      <c r="B159" s="221">
        <v>1</v>
      </c>
      <c r="C159" s="221"/>
      <c r="D159" s="222" t="s">
        <v>434</v>
      </c>
      <c r="E159" s="221"/>
      <c r="F159" s="221"/>
    </row>
    <row r="160" spans="1:6" x14ac:dyDescent="0.3">
      <c r="A160" s="301" t="s">
        <v>38</v>
      </c>
      <c r="B160" s="308"/>
      <c r="C160" s="309"/>
      <c r="D160" s="187">
        <f>SUM(B152:C159)</f>
        <v>14</v>
      </c>
    </row>
    <row r="161" spans="1:6" x14ac:dyDescent="0.3">
      <c r="A161" s="301" t="s">
        <v>342</v>
      </c>
      <c r="B161" s="302"/>
      <c r="C161" s="303"/>
      <c r="D161" s="65">
        <f>D160/(COUNT(B152:C159)*2)</f>
        <v>0.875</v>
      </c>
    </row>
    <row r="162" spans="1:6" s="50" customFormat="1" ht="28.15" customHeight="1" x14ac:dyDescent="0.3">
      <c r="A162" s="54"/>
      <c r="B162" s="55"/>
      <c r="C162" s="57"/>
      <c r="D162" s="58"/>
    </row>
    <row r="163" spans="1:6" ht="19.5" x14ac:dyDescent="0.4">
      <c r="A163" s="310" t="s">
        <v>85</v>
      </c>
      <c r="B163" s="311"/>
      <c r="C163" s="311"/>
      <c r="D163" s="311"/>
      <c r="E163" s="311"/>
      <c r="F163" s="311"/>
    </row>
    <row r="164" spans="1:6" ht="50.25" x14ac:dyDescent="0.35">
      <c r="A164" s="76" t="s">
        <v>333</v>
      </c>
      <c r="B164" s="221">
        <v>1</v>
      </c>
      <c r="C164" s="248" t="str">
        <f>IF(B164=0, -5, "0")</f>
        <v>0</v>
      </c>
      <c r="D164" s="222" t="s">
        <v>438</v>
      </c>
      <c r="E164" s="221"/>
      <c r="F164" s="221"/>
    </row>
    <row r="165" spans="1:6" ht="66" x14ac:dyDescent="0.3">
      <c r="A165" s="41" t="s">
        <v>334</v>
      </c>
      <c r="B165" s="221">
        <v>1</v>
      </c>
      <c r="C165" s="221"/>
      <c r="D165" s="222" t="s">
        <v>473</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1" t="s">
        <v>38</v>
      </c>
      <c r="B168" s="302"/>
      <c r="C168" s="303"/>
      <c r="D168" s="125">
        <f>SUM(B164:C167)</f>
        <v>6</v>
      </c>
    </row>
    <row r="169" spans="1:6" x14ac:dyDescent="0.3">
      <c r="A169" s="301" t="s">
        <v>342</v>
      </c>
      <c r="B169" s="302"/>
      <c r="C169" s="303"/>
      <c r="D169" s="65">
        <f>D168/(COUNT(B164:C167)*2)</f>
        <v>0.75</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1" t="s">
        <v>38</v>
      </c>
      <c r="B176" s="302"/>
      <c r="C176" s="303"/>
      <c r="D176" s="125">
        <f>SUM(B172:C175)</f>
        <v>8</v>
      </c>
    </row>
    <row r="177" spans="1:6" x14ac:dyDescent="0.3">
      <c r="A177" s="301" t="s">
        <v>342</v>
      </c>
      <c r="B177" s="302"/>
      <c r="C177" s="303"/>
      <c r="D177" s="65">
        <f>D176/(COUNT(B172:C175)*2)</f>
        <v>1</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1</v>
      </c>
      <c r="C180" s="221"/>
      <c r="D180" s="222" t="s">
        <v>435</v>
      </c>
      <c r="E180" s="222"/>
      <c r="F180" s="221"/>
    </row>
    <row r="181" spans="1:6" ht="33" x14ac:dyDescent="0.3">
      <c r="A181" s="95" t="s">
        <v>247</v>
      </c>
      <c r="B181" s="221">
        <v>1</v>
      </c>
      <c r="C181" s="221"/>
      <c r="D181" s="222" t="s">
        <v>457</v>
      </c>
      <c r="E181" s="167"/>
      <c r="F181" s="221"/>
    </row>
    <row r="182" spans="1:6" ht="49.5" x14ac:dyDescent="0.3">
      <c r="A182" s="41" t="s">
        <v>97</v>
      </c>
      <c r="B182" s="221">
        <v>1</v>
      </c>
      <c r="C182" s="221"/>
      <c r="D182" s="222" t="s">
        <v>436</v>
      </c>
      <c r="E182" s="221"/>
      <c r="F182" s="221"/>
    </row>
    <row r="183" spans="1:6" x14ac:dyDescent="0.3">
      <c r="A183" s="48" t="s">
        <v>269</v>
      </c>
      <c r="B183" s="221">
        <v>2</v>
      </c>
      <c r="C183" s="221"/>
      <c r="D183" s="222"/>
      <c r="E183" s="221"/>
      <c r="F183" s="221"/>
    </row>
    <row r="184" spans="1:6" ht="70.5" customHeight="1" x14ac:dyDescent="0.3">
      <c r="A184" s="41" t="s">
        <v>356</v>
      </c>
      <c r="B184" s="221">
        <v>1</v>
      </c>
      <c r="C184" s="221"/>
      <c r="D184" s="240" t="s">
        <v>498</v>
      </c>
      <c r="E184" s="221"/>
      <c r="F184" s="221"/>
    </row>
    <row r="185" spans="1:6" x14ac:dyDescent="0.3">
      <c r="A185" s="301" t="s">
        <v>38</v>
      </c>
      <c r="B185" s="302"/>
      <c r="C185" s="303"/>
      <c r="D185" s="125">
        <f>SUM(B180:C184)</f>
        <v>6</v>
      </c>
    </row>
    <row r="186" spans="1:6" x14ac:dyDescent="0.3">
      <c r="A186" s="301" t="s">
        <v>342</v>
      </c>
      <c r="B186" s="302"/>
      <c r="C186" s="303"/>
      <c r="D186" s="65">
        <f>D185/(COUNT(B180:C184)*2)</f>
        <v>0.6</v>
      </c>
    </row>
    <row r="187" spans="1:6" s="50" customFormat="1" x14ac:dyDescent="0.3">
      <c r="A187" s="54"/>
      <c r="B187" s="55"/>
      <c r="C187" s="55"/>
      <c r="D187" s="56"/>
    </row>
    <row r="188" spans="1:6" ht="19.5" x14ac:dyDescent="0.4">
      <c r="A188" s="310" t="s">
        <v>242</v>
      </c>
      <c r="B188" s="311"/>
      <c r="C188" s="311"/>
      <c r="D188" s="311"/>
      <c r="E188" s="311"/>
      <c r="F188" s="311"/>
    </row>
    <row r="189" spans="1:6" ht="66" x14ac:dyDescent="0.3">
      <c r="A189" s="41" t="s">
        <v>357</v>
      </c>
      <c r="B189" s="221">
        <v>1</v>
      </c>
      <c r="C189" s="221"/>
      <c r="D189" s="222" t="s">
        <v>443</v>
      </c>
      <c r="E189" s="221"/>
      <c r="F189" s="221"/>
    </row>
    <row r="190" spans="1:6" ht="66.75" x14ac:dyDescent="0.35">
      <c r="A190" s="159" t="s">
        <v>365</v>
      </c>
      <c r="B190" s="221">
        <v>1</v>
      </c>
      <c r="C190" s="248" t="str">
        <f>IF(B190=0, -5, "0")</f>
        <v>0</v>
      </c>
      <c r="D190" s="222" t="s">
        <v>497</v>
      </c>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1" t="s">
        <v>38</v>
      </c>
      <c r="B193" s="302"/>
      <c r="C193" s="303"/>
      <c r="D193" s="97">
        <f>SUM(B189:C192)</f>
        <v>6</v>
      </c>
    </row>
    <row r="194" spans="1:4" x14ac:dyDescent="0.3">
      <c r="A194" s="301" t="s">
        <v>342</v>
      </c>
      <c r="B194" s="302"/>
      <c r="C194" s="303"/>
      <c r="D194" s="65">
        <f>D193/(COUNT(B189:C192)*2)</f>
        <v>0.75</v>
      </c>
    </row>
    <row r="196" spans="1:4" ht="18" x14ac:dyDescent="0.35">
      <c r="A196" s="121" t="s">
        <v>437</v>
      </c>
      <c r="B196" s="120"/>
      <c r="C196" s="120"/>
      <c r="D196" s="220">
        <v>0.6</v>
      </c>
    </row>
    <row r="197" spans="1:4" ht="22.5" x14ac:dyDescent="0.3">
      <c r="A197" s="71" t="s">
        <v>47</v>
      </c>
      <c r="B197" s="72"/>
      <c r="C197" s="73"/>
      <c r="D197" s="74">
        <f>SUM(D193,D185,D176,D168,D160,D62,D51,D32,D22,D117,D148,D132,D101,D83,D41)</f>
        <v>178</v>
      </c>
    </row>
    <row r="198" spans="1:4" ht="22.5" x14ac:dyDescent="0.3">
      <c r="A198" s="71" t="s">
        <v>378</v>
      </c>
      <c r="B198" s="72"/>
      <c r="C198" s="73"/>
      <c r="D198" s="75">
        <f>D197/(COUNT(B189:C192,B180:C184,B172:C175,B164:C167,B152:C159,B55:C61,B45:C50,B26:C31,B17:C21,B106:C116,B136:C147,B121:C131,B87:C100,B66:C82,B36:C40)*2)</f>
        <v>0.82407407407407407</v>
      </c>
    </row>
  </sheetData>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4" zoomScaleNormal="100" zoomScaleSheetLayoutView="100" workbookViewId="0">
      <selection activeCell="D274" sqref="D27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BEJA 3</v>
      </c>
      <c r="B8" s="291"/>
      <c r="C8" s="291"/>
      <c r="D8" s="291"/>
      <c r="E8" s="291"/>
      <c r="F8" s="291"/>
      <c r="G8" s="216"/>
      <c r="H8" s="216"/>
      <c r="I8" s="213"/>
    </row>
    <row r="9" spans="1:9" ht="24.75" x14ac:dyDescent="0.5">
      <c r="A9" s="38" t="s">
        <v>44</v>
      </c>
      <c r="B9" s="292" t="s">
        <v>499</v>
      </c>
      <c r="C9" s="292"/>
      <c r="D9" s="292"/>
      <c r="E9" s="292"/>
      <c r="F9" s="292"/>
      <c r="G9" s="216"/>
      <c r="H9" s="216"/>
      <c r="I9" s="213"/>
    </row>
    <row r="10" spans="1:9" ht="24.75" x14ac:dyDescent="0.5">
      <c r="A10" s="39" t="s">
        <v>46</v>
      </c>
      <c r="B10" s="293" t="s">
        <v>500</v>
      </c>
      <c r="C10" s="293"/>
      <c r="D10" s="293"/>
      <c r="E10" s="293"/>
      <c r="F10" s="293"/>
      <c r="G10" s="216"/>
      <c r="H10" s="216"/>
      <c r="I10" s="213"/>
    </row>
    <row r="11" spans="1:9" ht="24.75" x14ac:dyDescent="0.5">
      <c r="A11" s="38" t="s">
        <v>45</v>
      </c>
      <c r="B11" s="288">
        <v>42873</v>
      </c>
      <c r="C11" s="288"/>
      <c r="D11" s="288"/>
      <c r="E11" s="288"/>
      <c r="F11" s="288"/>
      <c r="G11" s="216"/>
      <c r="H11" s="216"/>
      <c r="I11" s="213"/>
    </row>
    <row r="12" spans="1:9" ht="24.75" x14ac:dyDescent="0.5">
      <c r="A12" s="38" t="s">
        <v>276</v>
      </c>
      <c r="B12" s="294">
        <f>D505</f>
        <v>0.92545454545454542</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1">
        <f>B11</f>
        <v>42873</v>
      </c>
      <c r="B17" s="36"/>
      <c r="C17" s="36"/>
      <c r="D17" s="36"/>
      <c r="E17" s="36"/>
      <c r="F17" s="36"/>
      <c r="G17" s="36"/>
      <c r="H17" s="36"/>
    </row>
    <row r="18" spans="1:8" ht="18" x14ac:dyDescent="0.25">
      <c r="A18" s="299" t="s">
        <v>1</v>
      </c>
      <c r="B18" s="300"/>
      <c r="C18" s="300"/>
      <c r="D18" s="300"/>
      <c r="E18" s="300"/>
      <c r="F18" s="300"/>
    </row>
    <row r="19" spans="1:8" ht="60" x14ac:dyDescent="0.25">
      <c r="A19" s="168" t="s">
        <v>10</v>
      </c>
      <c r="B19" s="169">
        <v>1</v>
      </c>
      <c r="C19" s="169"/>
      <c r="D19" s="167" t="s">
        <v>542</v>
      </c>
      <c r="E19" s="146"/>
      <c r="F19" s="146"/>
    </row>
    <row r="20" spans="1:8" x14ac:dyDescent="0.25">
      <c r="A20" s="168" t="s">
        <v>211</v>
      </c>
      <c r="B20" s="169" t="s">
        <v>34</v>
      </c>
      <c r="C20" s="169"/>
      <c r="D20" s="167"/>
      <c r="E20" s="146"/>
      <c r="F20" s="146"/>
    </row>
    <row r="21" spans="1:8" x14ac:dyDescent="0.25">
      <c r="A21" s="168" t="s">
        <v>98</v>
      </c>
      <c r="B21" s="169">
        <v>1</v>
      </c>
      <c r="C21" s="169"/>
      <c r="D21" s="167"/>
      <c r="E21" s="146"/>
      <c r="F21" s="146"/>
    </row>
    <row r="22" spans="1:8" s="171" customFormat="1" x14ac:dyDescent="0.25">
      <c r="A22" s="100" t="s">
        <v>307</v>
      </c>
      <c r="B22" s="169">
        <v>2</v>
      </c>
      <c r="C22" s="170"/>
      <c r="E22" s="145"/>
      <c r="F22" s="172"/>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83" t="s">
        <v>18</v>
      </c>
      <c r="B26" s="284"/>
      <c r="C26" s="284"/>
      <c r="D26" s="284"/>
      <c r="E26" s="284"/>
      <c r="F26" s="284"/>
    </row>
    <row r="27" spans="1:8" x14ac:dyDescent="0.25">
      <c r="A27" s="18" t="s">
        <v>2</v>
      </c>
      <c r="B27" s="169">
        <v>2</v>
      </c>
      <c r="C27" s="169"/>
      <c r="D27" s="167"/>
      <c r="E27" s="146"/>
      <c r="F27" s="146"/>
    </row>
    <row r="28" spans="1:8" ht="18" x14ac:dyDescent="0.35">
      <c r="A28" s="76" t="s">
        <v>186</v>
      </c>
      <c r="B28" s="169">
        <v>2</v>
      </c>
      <c r="C28" s="217"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2</v>
      </c>
      <c r="C32" s="169"/>
      <c r="D32" s="155"/>
      <c r="E32" s="146"/>
      <c r="F32" s="146"/>
      <c r="G32" s="171"/>
    </row>
    <row r="33" spans="1:7" ht="79.5" customHeight="1" x14ac:dyDescent="0.25">
      <c r="A33" s="99" t="s">
        <v>11</v>
      </c>
      <c r="B33" s="169">
        <v>1</v>
      </c>
      <c r="C33" s="217" t="str">
        <f>IF(B33=0, -5, "0")</f>
        <v>0</v>
      </c>
      <c r="D33" s="129" t="s">
        <v>543</v>
      </c>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0.875</v>
      </c>
    </row>
    <row r="42" spans="1:7" x14ac:dyDescent="0.25">
      <c r="A42" s="9"/>
      <c r="B42" s="6"/>
      <c r="C42" s="7"/>
      <c r="D42" s="6"/>
    </row>
    <row r="43" spans="1:7" ht="18" x14ac:dyDescent="0.35">
      <c r="A43" s="285" t="s">
        <v>137</v>
      </c>
      <c r="B43" s="285"/>
      <c r="C43" s="285"/>
      <c r="D43" s="285"/>
      <c r="E43" s="285"/>
      <c r="F43" s="285"/>
    </row>
    <row r="44" spans="1:7" x14ac:dyDescent="0.25">
      <c r="A44" s="182">
        <f>B11</f>
        <v>42873</v>
      </c>
      <c r="B44" s="6"/>
      <c r="C44" s="7"/>
      <c r="D44" s="6"/>
    </row>
    <row r="45" spans="1:7" ht="16.5" x14ac:dyDescent="0.25">
      <c r="A45" s="286" t="s">
        <v>63</v>
      </c>
      <c r="B45" s="287"/>
      <c r="C45" s="287"/>
      <c r="D45" s="287"/>
      <c r="E45" s="287"/>
      <c r="F45" s="287"/>
    </row>
    <row r="46" spans="1:7" x14ac:dyDescent="0.25">
      <c r="A46" s="33" t="s">
        <v>109</v>
      </c>
      <c r="B46" s="169" t="s">
        <v>34</v>
      </c>
      <c r="C46" s="169"/>
      <c r="D46" s="155"/>
      <c r="E46" s="146"/>
      <c r="F46" s="146"/>
    </row>
    <row r="47" spans="1:7" ht="30" x14ac:dyDescent="0.25">
      <c r="A47" s="43" t="s">
        <v>259</v>
      </c>
      <c r="B47" s="169">
        <v>2</v>
      </c>
      <c r="C47" s="169"/>
      <c r="D47" s="155" t="s">
        <v>517</v>
      </c>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x14ac:dyDescent="0.25">
      <c r="A50" s="43" t="s">
        <v>141</v>
      </c>
      <c r="B50" s="169">
        <v>2</v>
      </c>
      <c r="C50" s="169"/>
      <c r="D50" s="155"/>
      <c r="E50" s="146"/>
      <c r="F50" s="146"/>
    </row>
    <row r="51" spans="1:6" ht="18" x14ac:dyDescent="0.35">
      <c r="A51" s="76" t="s">
        <v>7</v>
      </c>
      <c r="B51" s="169">
        <v>2</v>
      </c>
      <c r="C51" s="217" t="str">
        <f>IF(B51=0, -5, "0")</f>
        <v>0</v>
      </c>
      <c r="D51" s="156"/>
      <c r="E51" s="146"/>
      <c r="F51" s="146"/>
    </row>
    <row r="52" spans="1:6" x14ac:dyDescent="0.25">
      <c r="A52" s="23" t="s">
        <v>26</v>
      </c>
      <c r="B52" s="169">
        <v>2</v>
      </c>
      <c r="C52" s="137"/>
      <c r="D52" s="156"/>
      <c r="E52" s="146"/>
      <c r="F52" s="146"/>
    </row>
    <row r="53" spans="1:6" ht="36" x14ac:dyDescent="0.35">
      <c r="A53" s="83" t="s">
        <v>27</v>
      </c>
      <c r="B53" s="169">
        <v>2</v>
      </c>
      <c r="C53" s="217" t="str">
        <f>IF(B53=0, -5, "0")</f>
        <v>0</v>
      </c>
      <c r="D53" s="140"/>
      <c r="E53" s="146"/>
      <c r="F53" s="14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3" t="s">
        <v>65</v>
      </c>
      <c r="B57" s="284"/>
      <c r="C57" s="284"/>
      <c r="D57" s="284"/>
      <c r="E57" s="284"/>
      <c r="F57" s="284"/>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2</v>
      </c>
      <c r="C60" s="169"/>
      <c r="D60" s="142"/>
      <c r="E60" s="146"/>
      <c r="F60" s="146"/>
    </row>
    <row r="61" spans="1:6" x14ac:dyDescent="0.25">
      <c r="A61" s="24" t="s">
        <v>123</v>
      </c>
      <c r="B61" s="169">
        <v>2</v>
      </c>
      <c r="C61" s="169"/>
      <c r="D61" s="142"/>
      <c r="E61" s="146"/>
      <c r="F61" s="146"/>
    </row>
    <row r="62" spans="1:6" ht="18" x14ac:dyDescent="0.35">
      <c r="A62" s="76" t="s">
        <v>67</v>
      </c>
      <c r="B62" s="169">
        <v>2</v>
      </c>
      <c r="C62" s="217"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7" t="str">
        <f>IF(B64=0, -5, "0")</f>
        <v>0</v>
      </c>
      <c r="D64" s="167"/>
      <c r="E64" s="146"/>
      <c r="F64" s="146"/>
    </row>
    <row r="65" spans="1:6" ht="16.5" x14ac:dyDescent="0.3">
      <c r="A65" s="49" t="s">
        <v>271</v>
      </c>
      <c r="B65" s="169">
        <v>2</v>
      </c>
      <c r="C65" s="170"/>
      <c r="D65" s="145"/>
      <c r="E65" s="172"/>
      <c r="F65" s="146"/>
    </row>
    <row r="66" spans="1:6" x14ac:dyDescent="0.25">
      <c r="A66" s="168" t="s">
        <v>308</v>
      </c>
      <c r="B66" s="169" t="s">
        <v>34</v>
      </c>
      <c r="C66" s="169"/>
      <c r="D66" s="156"/>
      <c r="E66" s="172"/>
      <c r="F66" s="146"/>
    </row>
    <row r="67" spans="1:6" x14ac:dyDescent="0.25">
      <c r="A67" s="168" t="s">
        <v>187</v>
      </c>
      <c r="B67" s="169" t="s">
        <v>34</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2</v>
      </c>
      <c r="C70" s="218" t="str">
        <f>IF(B70=0, -5, "0")</f>
        <v>0</v>
      </c>
      <c r="D70" s="151"/>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t="s">
        <v>515</v>
      </c>
      <c r="E73" s="172"/>
      <c r="F73" s="172"/>
    </row>
    <row r="74" spans="1:6" s="171" customFormat="1" x14ac:dyDescent="0.25">
      <c r="A74" s="168" t="s">
        <v>188</v>
      </c>
      <c r="B74" s="169">
        <v>2</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32</v>
      </c>
    </row>
    <row r="82" spans="1:6" x14ac:dyDescent="0.25">
      <c r="A82" s="19" t="s">
        <v>37</v>
      </c>
      <c r="B82" s="20"/>
      <c r="C82" s="21"/>
      <c r="D82" s="63">
        <f>D81/(COUNT(B58:C80)*2)</f>
        <v>1</v>
      </c>
    </row>
    <row r="83" spans="1:6" x14ac:dyDescent="0.25">
      <c r="A83" s="9"/>
      <c r="B83" s="6"/>
      <c r="C83" s="7"/>
      <c r="D83" s="6"/>
    </row>
    <row r="84" spans="1:6" ht="18" x14ac:dyDescent="0.25">
      <c r="A84" s="283" t="s">
        <v>25</v>
      </c>
      <c r="B84" s="284"/>
      <c r="C84" s="284"/>
      <c r="D84" s="284"/>
      <c r="E84" s="284"/>
      <c r="F84" s="284"/>
    </row>
    <row r="85" spans="1:6" x14ac:dyDescent="0.25">
      <c r="A85" s="168" t="s">
        <v>314</v>
      </c>
      <c r="B85" s="169">
        <v>2</v>
      </c>
      <c r="C85" s="169"/>
      <c r="D85" s="156"/>
      <c r="E85" s="146"/>
      <c r="F85" s="146"/>
    </row>
    <row r="86" spans="1:6" x14ac:dyDescent="0.25">
      <c r="A86" s="18" t="s">
        <v>105</v>
      </c>
      <c r="B86" s="169">
        <v>2</v>
      </c>
      <c r="C86" s="169"/>
      <c r="D86" s="154"/>
      <c r="E86" s="146"/>
      <c r="F86" s="146"/>
    </row>
    <row r="87" spans="1:6" ht="18" x14ac:dyDescent="0.35">
      <c r="A87" s="76" t="s">
        <v>59</v>
      </c>
      <c r="B87" s="169">
        <v>2</v>
      </c>
      <c r="C87" s="217" t="str">
        <f>IF(B87=0, -5, "0")</f>
        <v>0</v>
      </c>
      <c r="D87" s="156"/>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ht="45" x14ac:dyDescent="0.25">
      <c r="A90" s="168" t="s">
        <v>293</v>
      </c>
      <c r="B90" s="169">
        <v>2</v>
      </c>
      <c r="C90" s="169"/>
      <c r="D90" s="155" t="s">
        <v>544</v>
      </c>
      <c r="E90" s="172"/>
      <c r="F90" s="146"/>
    </row>
    <row r="91" spans="1:6" ht="30" x14ac:dyDescent="0.25">
      <c r="A91" s="18" t="s">
        <v>260</v>
      </c>
      <c r="B91" s="169">
        <v>2</v>
      </c>
      <c r="C91" s="169"/>
      <c r="D91" s="156"/>
      <c r="E91" s="146"/>
      <c r="F91" s="146"/>
    </row>
    <row r="92" spans="1:6" ht="45" x14ac:dyDescent="0.25">
      <c r="A92" s="109" t="s">
        <v>287</v>
      </c>
      <c r="B92" s="169">
        <v>2</v>
      </c>
      <c r="C92" s="153"/>
      <c r="D92" s="252">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1</v>
      </c>
    </row>
    <row r="98" spans="1:6" x14ac:dyDescent="0.25">
      <c r="A98" s="5"/>
      <c r="B98" s="6"/>
      <c r="C98" s="7"/>
      <c r="D98" s="6"/>
    </row>
    <row r="99" spans="1:6" ht="18" x14ac:dyDescent="0.35">
      <c r="A99" s="285" t="s">
        <v>129</v>
      </c>
      <c r="B99" s="285"/>
      <c r="C99" s="285"/>
      <c r="D99" s="285"/>
      <c r="E99" s="285"/>
      <c r="F99" s="285"/>
    </row>
    <row r="100" spans="1:6" x14ac:dyDescent="0.25">
      <c r="A100" s="182">
        <f>B11</f>
        <v>42873</v>
      </c>
      <c r="B100" s="6"/>
      <c r="C100" s="7"/>
      <c r="D100" s="6"/>
    </row>
    <row r="101" spans="1:6" ht="16.5" x14ac:dyDescent="0.25">
      <c r="A101" s="286" t="s">
        <v>63</v>
      </c>
      <c r="B101" s="287"/>
      <c r="C101" s="287"/>
      <c r="D101" s="287"/>
      <c r="E101" s="287"/>
      <c r="F101" s="287"/>
    </row>
    <row r="102" spans="1:6" ht="30" x14ac:dyDescent="0.25">
      <c r="A102" s="23" t="s">
        <v>57</v>
      </c>
      <c r="B102" s="169">
        <v>1</v>
      </c>
      <c r="C102" s="169"/>
      <c r="D102" s="167" t="s">
        <v>516</v>
      </c>
      <c r="E102" s="167"/>
      <c r="F102" s="146"/>
    </row>
    <row r="103" spans="1:6" x14ac:dyDescent="0.25">
      <c r="A103" s="23" t="s">
        <v>297</v>
      </c>
      <c r="B103" s="169">
        <v>2</v>
      </c>
      <c r="C103" s="169"/>
      <c r="D103" s="167"/>
      <c r="E103" s="146"/>
      <c r="F103" s="146"/>
    </row>
    <row r="104" spans="1:6" x14ac:dyDescent="0.25">
      <c r="A104" s="33" t="s">
        <v>100</v>
      </c>
      <c r="B104" s="169">
        <v>2</v>
      </c>
      <c r="C104" s="170"/>
      <c r="D104" s="145"/>
      <c r="E104" s="172"/>
      <c r="F104" s="146"/>
    </row>
    <row r="105" spans="1:6" x14ac:dyDescent="0.25">
      <c r="A105" s="33" t="s">
        <v>28</v>
      </c>
      <c r="B105" s="169">
        <v>2</v>
      </c>
      <c r="C105" s="169"/>
      <c r="D105" s="148"/>
      <c r="E105" s="146"/>
      <c r="F105" s="146"/>
    </row>
    <row r="106" spans="1:6" ht="30" x14ac:dyDescent="0.25">
      <c r="A106" s="33" t="s">
        <v>174</v>
      </c>
      <c r="B106" s="169">
        <v>2</v>
      </c>
      <c r="C106" s="169"/>
      <c r="D106" s="129"/>
      <c r="E106" s="146"/>
      <c r="F106" s="146"/>
    </row>
    <row r="107" spans="1:6" ht="18" x14ac:dyDescent="0.35">
      <c r="A107" s="76" t="s">
        <v>59</v>
      </c>
      <c r="B107" s="169">
        <v>2</v>
      </c>
      <c r="C107" s="217"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7" t="str">
        <f>IF(B109=0, -5, "0")</f>
        <v>0</v>
      </c>
      <c r="D109" s="10"/>
      <c r="E109" s="146"/>
      <c r="F109" s="14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3" t="s">
        <v>133</v>
      </c>
      <c r="B113" s="284"/>
      <c r="C113" s="284"/>
      <c r="D113" s="284"/>
      <c r="E113" s="284"/>
      <c r="F113" s="284"/>
    </row>
    <row r="114" spans="1:6" x14ac:dyDescent="0.25">
      <c r="A114" s="168" t="s">
        <v>314</v>
      </c>
      <c r="B114" s="169">
        <v>2</v>
      </c>
      <c r="C114" s="169"/>
      <c r="D114" s="167"/>
      <c r="E114" s="167"/>
      <c r="F114" s="146"/>
    </row>
    <row r="115" spans="1:6" ht="45" x14ac:dyDescent="0.25">
      <c r="A115" s="18" t="s">
        <v>294</v>
      </c>
      <c r="B115" s="169">
        <v>1</v>
      </c>
      <c r="C115" s="169"/>
      <c r="D115" s="142" t="s">
        <v>545</v>
      </c>
      <c r="E115" s="142"/>
      <c r="F115" s="146"/>
    </row>
    <row r="116" spans="1:6" x14ac:dyDescent="0.25">
      <c r="A116" s="18" t="s">
        <v>71</v>
      </c>
      <c r="B116" s="169">
        <v>2</v>
      </c>
      <c r="C116" s="169"/>
      <c r="D116" s="142"/>
      <c r="E116" s="172"/>
      <c r="F116" s="146"/>
    </row>
    <row r="117" spans="1:6" x14ac:dyDescent="0.25">
      <c r="A117" s="168" t="s">
        <v>295</v>
      </c>
      <c r="B117" s="169">
        <v>2</v>
      </c>
      <c r="C117" s="169"/>
      <c r="D117" s="11"/>
      <c r="E117" s="172"/>
      <c r="F117" s="146"/>
    </row>
    <row r="118" spans="1:6" x14ac:dyDescent="0.25">
      <c r="A118" s="18" t="s">
        <v>64</v>
      </c>
      <c r="B118" s="169">
        <v>2</v>
      </c>
      <c r="C118" s="169"/>
      <c r="D118" s="12"/>
      <c r="E118" s="167"/>
      <c r="F118" s="146"/>
    </row>
    <row r="119" spans="1:6" ht="30" x14ac:dyDescent="0.25">
      <c r="A119" s="168" t="s">
        <v>175</v>
      </c>
      <c r="B119" s="169">
        <v>2</v>
      </c>
      <c r="C119" s="169"/>
      <c r="D119" s="12" t="s">
        <v>556</v>
      </c>
      <c r="E119" s="146"/>
      <c r="F119" s="146"/>
    </row>
    <row r="120" spans="1:6" x14ac:dyDescent="0.25">
      <c r="A120" s="168" t="s">
        <v>291</v>
      </c>
      <c r="B120" s="169">
        <v>2</v>
      </c>
      <c r="C120" s="169"/>
      <c r="D120" s="12"/>
      <c r="E120" s="146"/>
      <c r="F120" s="146"/>
    </row>
    <row r="121" spans="1:6" ht="18" x14ac:dyDescent="0.35">
      <c r="A121" s="76" t="s">
        <v>74</v>
      </c>
      <c r="B121" s="169">
        <v>2</v>
      </c>
      <c r="C121" s="217" t="str">
        <f>IF(B121=0, -5, "0")</f>
        <v>0</v>
      </c>
      <c r="D121" s="167"/>
      <c r="E121" s="146"/>
      <c r="F121" s="146"/>
    </row>
    <row r="122" spans="1:6" x14ac:dyDescent="0.25">
      <c r="A122" s="18" t="s">
        <v>188</v>
      </c>
      <c r="B122" s="169">
        <v>2</v>
      </c>
      <c r="C122" s="169"/>
      <c r="D122" s="167"/>
      <c r="E122" s="146"/>
      <c r="F122" s="146"/>
    </row>
    <row r="123" spans="1:6" ht="16.5" x14ac:dyDescent="0.3">
      <c r="A123" s="48" t="s">
        <v>189</v>
      </c>
      <c r="B123" s="176">
        <v>2</v>
      </c>
      <c r="C123" s="176"/>
      <c r="D123" s="183"/>
      <c r="E123" s="167"/>
      <c r="F123" s="146"/>
    </row>
    <row r="124" spans="1:6" x14ac:dyDescent="0.25">
      <c r="A124" s="168" t="s">
        <v>278</v>
      </c>
      <c r="B124" s="169">
        <v>2</v>
      </c>
      <c r="C124" s="169"/>
      <c r="D124" s="148"/>
      <c r="E124" s="172"/>
      <c r="F124" s="146"/>
    </row>
    <row r="125" spans="1:6" ht="36" x14ac:dyDescent="0.25">
      <c r="A125" s="108" t="s">
        <v>272</v>
      </c>
      <c r="B125" s="169">
        <v>2</v>
      </c>
      <c r="C125" s="217" t="str">
        <f>IF(B125=0, -5, "0")</f>
        <v>0</v>
      </c>
      <c r="D125" s="167"/>
      <c r="E125" s="167"/>
      <c r="F125" s="146"/>
    </row>
    <row r="126" spans="1:6" ht="16.5" x14ac:dyDescent="0.3">
      <c r="A126" s="49" t="s">
        <v>271</v>
      </c>
      <c r="B126" s="176">
        <v>2</v>
      </c>
      <c r="C126" s="176"/>
      <c r="D126" s="183" t="s">
        <v>371</v>
      </c>
      <c r="E126" s="146"/>
      <c r="F126" s="146"/>
    </row>
    <row r="127" spans="1:6" ht="18" x14ac:dyDescent="0.35">
      <c r="A127" s="76" t="s">
        <v>173</v>
      </c>
      <c r="B127" s="169">
        <v>2</v>
      </c>
      <c r="C127" s="217"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70">
        <v>2</v>
      </c>
      <c r="C129" s="218" t="str">
        <f>IF(B129=0, -5, "0")</f>
        <v>0</v>
      </c>
      <c r="D129" s="145"/>
      <c r="E129" s="172"/>
      <c r="F129" s="172"/>
    </row>
    <row r="130" spans="1:6" x14ac:dyDescent="0.25">
      <c r="A130" s="24" t="s">
        <v>83</v>
      </c>
      <c r="B130" s="170">
        <v>2</v>
      </c>
      <c r="C130" s="169"/>
      <c r="D130" s="167"/>
      <c r="E130" s="146"/>
      <c r="F130" s="146"/>
    </row>
    <row r="131" spans="1:6" ht="33" x14ac:dyDescent="0.3">
      <c r="A131" s="49" t="s">
        <v>222</v>
      </c>
      <c r="B131" s="170">
        <v>2</v>
      </c>
      <c r="C131" s="169"/>
      <c r="D131" s="167"/>
      <c r="E131" s="146"/>
      <c r="F131" s="146"/>
    </row>
    <row r="132" spans="1:6" x14ac:dyDescent="0.25">
      <c r="A132" s="24" t="s">
        <v>248</v>
      </c>
      <c r="B132" s="170">
        <v>2</v>
      </c>
      <c r="C132" s="169"/>
      <c r="D132" s="167"/>
      <c r="E132" s="167"/>
      <c r="F132" s="146"/>
    </row>
    <row r="133" spans="1:6" ht="30" x14ac:dyDescent="0.25">
      <c r="A133" s="24" t="s">
        <v>199</v>
      </c>
      <c r="B133" s="170">
        <v>2</v>
      </c>
      <c r="C133" s="169"/>
      <c r="D133" s="167"/>
      <c r="E133" s="146"/>
      <c r="F133" s="146"/>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3" t="s">
        <v>73</v>
      </c>
      <c r="B137" s="284"/>
      <c r="C137" s="284"/>
      <c r="D137" s="284"/>
      <c r="E137" s="284"/>
      <c r="F137" s="284"/>
    </row>
    <row r="138" spans="1:6" ht="30" x14ac:dyDescent="0.25">
      <c r="A138" s="168" t="s">
        <v>372</v>
      </c>
      <c r="B138" s="169">
        <v>2</v>
      </c>
      <c r="C138" s="169"/>
      <c r="D138" s="167"/>
      <c r="E138" s="145"/>
      <c r="F138" s="146"/>
    </row>
    <row r="139" spans="1:6" x14ac:dyDescent="0.25">
      <c r="A139" s="18" t="s">
        <v>144</v>
      </c>
      <c r="B139" s="169">
        <v>2</v>
      </c>
      <c r="C139" s="169"/>
      <c r="D139" s="142"/>
      <c r="E139" s="146"/>
      <c r="F139" s="146"/>
    </row>
    <row r="140" spans="1:6" ht="18" x14ac:dyDescent="0.35">
      <c r="A140" s="76" t="s">
        <v>59</v>
      </c>
      <c r="B140" s="169">
        <v>2</v>
      </c>
      <c r="C140" s="217" t="str">
        <f>IF(B140=0, -5, "0")</f>
        <v>0</v>
      </c>
      <c r="D140" s="167"/>
      <c r="E140" s="167"/>
      <c r="F140" s="146"/>
    </row>
    <row r="141" spans="1:6" ht="36" x14ac:dyDescent="0.35">
      <c r="A141" s="83" t="s">
        <v>55</v>
      </c>
      <c r="B141" s="169">
        <v>2</v>
      </c>
      <c r="C141" s="217" t="str">
        <f>IF(B141=0, -5, "0")</f>
        <v>0</v>
      </c>
      <c r="D141" s="12"/>
      <c r="E141" s="167"/>
      <c r="F141" s="146"/>
    </row>
    <row r="142" spans="1:6" ht="16.5" x14ac:dyDescent="0.3">
      <c r="A142" s="53" t="s">
        <v>149</v>
      </c>
      <c r="B142" s="169">
        <v>2</v>
      </c>
      <c r="C142" s="169"/>
      <c r="D142" s="148"/>
      <c r="E142" s="146"/>
      <c r="F142" s="146"/>
    </row>
    <row r="143" spans="1:6" ht="18" x14ac:dyDescent="0.35">
      <c r="A143" s="83" t="s">
        <v>440</v>
      </c>
      <c r="B143" s="169">
        <v>2</v>
      </c>
      <c r="C143" s="217"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2</v>
      </c>
      <c r="C145" s="153"/>
      <c r="D145" s="133">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85" t="s">
        <v>130</v>
      </c>
      <c r="B152" s="285"/>
      <c r="C152" s="285"/>
      <c r="D152" s="285"/>
      <c r="E152" s="285"/>
      <c r="F152" s="285"/>
    </row>
    <row r="153" spans="1:6" x14ac:dyDescent="0.25">
      <c r="A153" s="182">
        <f>B11</f>
        <v>42873</v>
      </c>
      <c r="B153" s="6"/>
      <c r="C153" s="7"/>
      <c r="D153" s="59"/>
    </row>
    <row r="154" spans="1:6" ht="16.5" x14ac:dyDescent="0.25">
      <c r="A154" s="286" t="s">
        <v>63</v>
      </c>
      <c r="B154" s="287"/>
      <c r="C154" s="287"/>
      <c r="D154" s="287"/>
      <c r="E154" s="287"/>
      <c r="F154" s="287"/>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7"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3" t="s">
        <v>134</v>
      </c>
      <c r="B166" s="284"/>
      <c r="C166" s="284"/>
      <c r="D166" s="284"/>
      <c r="E166" s="284"/>
      <c r="F166" s="284"/>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x14ac:dyDescent="0.25">
      <c r="A169" s="18" t="s">
        <v>135</v>
      </c>
      <c r="B169" s="169">
        <v>2</v>
      </c>
      <c r="C169" s="169"/>
      <c r="D169" s="142"/>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7"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7" t="str">
        <f>IF(B174=0, -5, "0")</f>
        <v>0</v>
      </c>
      <c r="D174" s="12"/>
      <c r="E174" s="167"/>
      <c r="F174" s="146"/>
    </row>
    <row r="175" spans="1:6" x14ac:dyDescent="0.25">
      <c r="A175" s="168" t="s">
        <v>313</v>
      </c>
      <c r="B175" s="169">
        <v>2</v>
      </c>
      <c r="C175" s="169"/>
      <c r="D175" s="148"/>
      <c r="E175" s="146"/>
      <c r="F175" s="146"/>
    </row>
    <row r="176" spans="1:6" ht="66" customHeight="1" x14ac:dyDescent="0.35">
      <c r="A176" s="86" t="s">
        <v>209</v>
      </c>
      <c r="B176" s="169">
        <v>1</v>
      </c>
      <c r="C176" s="217" t="str">
        <f>IF(B176=0, -5, "0")</f>
        <v>0</v>
      </c>
      <c r="D176" s="142" t="s">
        <v>557</v>
      </c>
      <c r="E176" s="146"/>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t="s">
        <v>34</v>
      </c>
      <c r="C180" s="218" t="str">
        <f>IF(B180=0, -5, "0")</f>
        <v>0</v>
      </c>
      <c r="D180" s="145"/>
      <c r="E180" s="172"/>
      <c r="F180" s="146"/>
    </row>
    <row r="181" spans="1:7" ht="45" x14ac:dyDescent="0.25">
      <c r="A181" s="24" t="s">
        <v>83</v>
      </c>
      <c r="B181" s="169">
        <v>1</v>
      </c>
      <c r="C181" s="169"/>
      <c r="D181" s="167" t="s">
        <v>527</v>
      </c>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2</v>
      </c>
      <c r="C185" s="153"/>
      <c r="D185" s="133">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85" t="s">
        <v>167</v>
      </c>
      <c r="B192" s="285"/>
      <c r="C192" s="285"/>
      <c r="D192" s="285"/>
      <c r="E192" s="285"/>
      <c r="F192" s="285"/>
    </row>
    <row r="193" spans="1:7" x14ac:dyDescent="0.25">
      <c r="A193" s="188">
        <f>B11</f>
        <v>42873</v>
      </c>
      <c r="B193" s="6"/>
      <c r="C193" s="7"/>
      <c r="D193" s="6"/>
    </row>
    <row r="194" spans="1:7" ht="18" x14ac:dyDescent="0.25">
      <c r="A194" s="283" t="s">
        <v>158</v>
      </c>
      <c r="B194" s="284"/>
      <c r="C194" s="284"/>
      <c r="D194" s="284"/>
      <c r="E194" s="284"/>
      <c r="F194" s="284"/>
    </row>
    <row r="195" spans="1:7" ht="36" x14ac:dyDescent="0.35">
      <c r="A195" s="83" t="s">
        <v>27</v>
      </c>
      <c r="B195" s="169">
        <v>1</v>
      </c>
      <c r="C195" s="217" t="str">
        <f>IF(B195=0, -5, "0")</f>
        <v>0</v>
      </c>
      <c r="D195" s="167" t="s">
        <v>558</v>
      </c>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ht="105" x14ac:dyDescent="0.25">
      <c r="A201" s="33" t="s">
        <v>28</v>
      </c>
      <c r="B201" s="169">
        <v>0</v>
      </c>
      <c r="C201" s="169"/>
      <c r="D201" s="167" t="s">
        <v>559</v>
      </c>
      <c r="E201" s="167" t="s">
        <v>504</v>
      </c>
      <c r="F201" s="146"/>
    </row>
    <row r="202" spans="1:7" x14ac:dyDescent="0.25">
      <c r="A202" s="33" t="s">
        <v>155</v>
      </c>
      <c r="B202" s="169">
        <v>2</v>
      </c>
      <c r="C202" s="169"/>
      <c r="D202" s="148"/>
      <c r="E202" s="146"/>
      <c r="F202" s="146"/>
    </row>
    <row r="203" spans="1:7" ht="18" x14ac:dyDescent="0.35">
      <c r="A203" s="189" t="s">
        <v>298</v>
      </c>
      <c r="B203" s="169">
        <v>2</v>
      </c>
      <c r="C203" s="217" t="str">
        <f>IF(B203=0, -5, "0")</f>
        <v>0</v>
      </c>
      <c r="D203" s="167"/>
      <c r="E203" s="146"/>
      <c r="F203" s="146"/>
    </row>
    <row r="204" spans="1:7" ht="16.5" x14ac:dyDescent="0.3">
      <c r="A204" s="190" t="s">
        <v>362</v>
      </c>
      <c r="B204" s="169">
        <v>2</v>
      </c>
      <c r="C204" s="217"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83" t="s">
        <v>76</v>
      </c>
      <c r="B209" s="284"/>
      <c r="C209" s="284"/>
      <c r="D209" s="284"/>
      <c r="E209" s="284"/>
      <c r="F209" s="284"/>
    </row>
    <row r="210" spans="1:7" x14ac:dyDescent="0.25">
      <c r="A210" s="168" t="s">
        <v>314</v>
      </c>
      <c r="B210" s="169">
        <v>2</v>
      </c>
      <c r="C210" s="169"/>
      <c r="D210" s="167"/>
      <c r="E210" s="172"/>
      <c r="F210" s="146"/>
    </row>
    <row r="211" spans="1:7" ht="54" x14ac:dyDescent="0.35">
      <c r="A211" s="83" t="s">
        <v>363</v>
      </c>
      <c r="B211" s="169">
        <v>0</v>
      </c>
      <c r="C211" s="217">
        <f>IF(B211=0, -5, "0")</f>
        <v>-5</v>
      </c>
      <c r="D211" s="167" t="s">
        <v>560</v>
      </c>
      <c r="E211" s="167" t="s">
        <v>528</v>
      </c>
      <c r="F211" s="146"/>
    </row>
    <row r="212" spans="1:7" x14ac:dyDescent="0.25">
      <c r="A212" s="18" t="s">
        <v>192</v>
      </c>
      <c r="B212" s="169">
        <v>2</v>
      </c>
      <c r="C212" s="169"/>
      <c r="D212" s="142"/>
      <c r="E212" s="146"/>
      <c r="F212" s="146"/>
    </row>
    <row r="213" spans="1:7" ht="45" x14ac:dyDescent="0.25">
      <c r="A213" s="168" t="s">
        <v>176</v>
      </c>
      <c r="B213" s="169">
        <v>1</v>
      </c>
      <c r="C213" s="169"/>
      <c r="D213" s="142" t="s">
        <v>501</v>
      </c>
      <c r="E213" s="167"/>
      <c r="F213" s="146"/>
    </row>
    <row r="214" spans="1:7" ht="18" x14ac:dyDescent="0.35">
      <c r="A214" s="83" t="s">
        <v>359</v>
      </c>
      <c r="B214" s="169">
        <v>2</v>
      </c>
      <c r="C214" s="217" t="str">
        <f>IF(B214=0, -5, "0")</f>
        <v>0</v>
      </c>
      <c r="D214" s="11"/>
      <c r="E214" s="146"/>
      <c r="F214" s="146"/>
    </row>
    <row r="215" spans="1:7" ht="30" x14ac:dyDescent="0.25">
      <c r="A215" s="168" t="s">
        <v>64</v>
      </c>
      <c r="B215" s="169">
        <v>1</v>
      </c>
      <c r="C215" s="169"/>
      <c r="D215" s="155" t="s">
        <v>561</v>
      </c>
      <c r="E215" s="146"/>
      <c r="F215" s="146"/>
    </row>
    <row r="216" spans="1:7" x14ac:dyDescent="0.25">
      <c r="A216" s="18" t="s">
        <v>70</v>
      </c>
      <c r="B216" s="169">
        <v>2</v>
      </c>
      <c r="C216" s="169"/>
      <c r="D216" s="12"/>
      <c r="E216" s="167"/>
      <c r="F216" s="146"/>
    </row>
    <row r="217" spans="1:7" ht="50.25" customHeight="1" x14ac:dyDescent="0.25">
      <c r="A217" s="168" t="s">
        <v>291</v>
      </c>
      <c r="B217" s="169">
        <v>1</v>
      </c>
      <c r="C217" s="169"/>
      <c r="D217" s="12" t="s">
        <v>562</v>
      </c>
      <c r="E217" s="146"/>
      <c r="F217" s="146"/>
    </row>
    <row r="218" spans="1:7" ht="30" x14ac:dyDescent="0.25">
      <c r="A218" s="18" t="s">
        <v>188</v>
      </c>
      <c r="B218" s="169">
        <v>1</v>
      </c>
      <c r="C218" s="169"/>
      <c r="D218" s="167" t="s">
        <v>546</v>
      </c>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18" x14ac:dyDescent="0.25">
      <c r="A222" s="108" t="s">
        <v>72</v>
      </c>
      <c r="B222" s="169">
        <v>2</v>
      </c>
      <c r="C222" s="217" t="str">
        <f>IF(B222=0, -5, "0")</f>
        <v>0</v>
      </c>
      <c r="D222" s="167"/>
      <c r="E222" s="146"/>
      <c r="F222" s="146"/>
    </row>
    <row r="223" spans="1:7" ht="46.5" x14ac:dyDescent="0.35">
      <c r="A223" s="48" t="s">
        <v>289</v>
      </c>
      <c r="B223" s="169">
        <v>1</v>
      </c>
      <c r="C223" s="169"/>
      <c r="D223" s="167" t="s">
        <v>547</v>
      </c>
      <c r="E223" s="159"/>
      <c r="F223" s="146"/>
      <c r="G223" s="171"/>
    </row>
    <row r="224" spans="1:7" ht="16.5" x14ac:dyDescent="0.25">
      <c r="A224" s="107" t="s">
        <v>168</v>
      </c>
      <c r="B224" s="169">
        <v>2</v>
      </c>
      <c r="C224" s="218" t="str">
        <f>IF(B224=0, -5, "0")</f>
        <v>0</v>
      </c>
      <c r="D224" s="145"/>
      <c r="E224" s="146"/>
      <c r="F224" s="146"/>
    </row>
    <row r="225" spans="1:6" ht="55.5" customHeight="1" x14ac:dyDescent="0.25">
      <c r="A225" s="24" t="s">
        <v>83</v>
      </c>
      <c r="B225" s="169">
        <v>1</v>
      </c>
      <c r="C225" s="169"/>
      <c r="D225" s="167" t="s">
        <v>548</v>
      </c>
      <c r="E225" s="146"/>
      <c r="F225" s="146"/>
    </row>
    <row r="226" spans="1:6" ht="37.5" customHeight="1" x14ac:dyDescent="0.25">
      <c r="A226" s="24" t="s">
        <v>244</v>
      </c>
      <c r="B226" s="169">
        <v>2</v>
      </c>
      <c r="C226" s="169"/>
      <c r="D226" s="156"/>
      <c r="E226" s="146"/>
      <c r="F226" s="146"/>
    </row>
    <row r="227" spans="1:6" x14ac:dyDescent="0.25">
      <c r="A227" s="24" t="s">
        <v>248</v>
      </c>
      <c r="B227" s="169">
        <v>2</v>
      </c>
      <c r="C227" s="169"/>
      <c r="D227" s="167"/>
      <c r="E227" s="146"/>
      <c r="F227" s="146"/>
    </row>
    <row r="228" spans="1:6" ht="45" x14ac:dyDescent="0.25">
      <c r="A228" s="24" t="s">
        <v>199</v>
      </c>
      <c r="B228" s="169">
        <v>1</v>
      </c>
      <c r="C228" s="24"/>
      <c r="D228" s="60" t="s">
        <v>549</v>
      </c>
      <c r="E228" s="146"/>
      <c r="F228" s="146"/>
    </row>
    <row r="229" spans="1:6" x14ac:dyDescent="0.25">
      <c r="A229" s="19" t="s">
        <v>38</v>
      </c>
      <c r="B229" s="19"/>
      <c r="C229" s="19"/>
      <c r="D229" s="19">
        <f>SUM(B210:C228)</f>
        <v>24</v>
      </c>
    </row>
    <row r="230" spans="1:6" x14ac:dyDescent="0.25">
      <c r="A230" s="19" t="s">
        <v>37</v>
      </c>
      <c r="B230" s="20"/>
      <c r="C230" s="21"/>
      <c r="D230" s="63">
        <f>D229/(COUNT(B210:C228)*2)</f>
        <v>0.6</v>
      </c>
    </row>
    <row r="231" spans="1:6" x14ac:dyDescent="0.25">
      <c r="A231" s="9"/>
      <c r="B231" s="6"/>
      <c r="C231" s="7"/>
      <c r="D231" s="6"/>
    </row>
    <row r="232" spans="1:6" ht="18" x14ac:dyDescent="0.25">
      <c r="A232" s="283" t="s">
        <v>191</v>
      </c>
      <c r="B232" s="284"/>
      <c r="C232" s="284"/>
      <c r="D232" s="284"/>
      <c r="E232" s="284"/>
      <c r="F232" s="284"/>
    </row>
    <row r="233" spans="1:6" x14ac:dyDescent="0.25">
      <c r="A233" s="168" t="s">
        <v>314</v>
      </c>
      <c r="B233" s="170">
        <v>2</v>
      </c>
      <c r="C233" s="170"/>
      <c r="D233" s="151"/>
      <c r="E233" s="146"/>
      <c r="F233" s="146"/>
    </row>
    <row r="234" spans="1:6" ht="45" x14ac:dyDescent="0.25">
      <c r="A234" s="18" t="s">
        <v>205</v>
      </c>
      <c r="B234" s="170">
        <v>1</v>
      </c>
      <c r="C234" s="169"/>
      <c r="D234" s="154" t="s">
        <v>563</v>
      </c>
      <c r="E234" s="146"/>
      <c r="F234" s="146"/>
    </row>
    <row r="235" spans="1:6" ht="18" x14ac:dyDescent="0.35">
      <c r="A235" s="76" t="s">
        <v>59</v>
      </c>
      <c r="B235" s="170">
        <v>2</v>
      </c>
      <c r="C235" s="217" t="str">
        <f>IF(B235=0, -5, "0")</f>
        <v>0</v>
      </c>
      <c r="D235" s="156"/>
      <c r="E235" s="146"/>
      <c r="F235" s="146"/>
    </row>
    <row r="236" spans="1:6" ht="36" x14ac:dyDescent="0.35">
      <c r="A236" s="83" t="s">
        <v>564</v>
      </c>
      <c r="B236" s="170">
        <v>2</v>
      </c>
      <c r="C236" s="217"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x14ac:dyDescent="0.25">
      <c r="A240" s="168" t="s">
        <v>156</v>
      </c>
      <c r="B240" s="170">
        <v>2</v>
      </c>
      <c r="C240" s="169"/>
      <c r="D240" s="155"/>
      <c r="E240" s="146"/>
      <c r="F240" s="146"/>
    </row>
    <row r="241" spans="1:6" ht="45" x14ac:dyDescent="0.25">
      <c r="A241" s="100" t="s">
        <v>287</v>
      </c>
      <c r="B241" s="170">
        <v>2</v>
      </c>
      <c r="C241" s="153"/>
      <c r="D241" s="252">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0.74358974358974361</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2">
        <f>B11</f>
        <v>42873</v>
      </c>
      <c r="B249" s="6"/>
      <c r="C249" s="7"/>
      <c r="D249" s="6"/>
    </row>
    <row r="250" spans="1:6" s="3" customFormat="1" ht="18" x14ac:dyDescent="0.25">
      <c r="A250" s="283" t="s">
        <v>79</v>
      </c>
      <c r="B250" s="284"/>
      <c r="C250" s="284"/>
      <c r="D250" s="284"/>
      <c r="E250" s="284"/>
      <c r="F250" s="284"/>
    </row>
    <row r="251" spans="1:6" s="3" customFormat="1" ht="36" x14ac:dyDescent="0.35">
      <c r="A251" s="83" t="s">
        <v>27</v>
      </c>
      <c r="B251" s="169">
        <v>2</v>
      </c>
      <c r="C251" s="217" t="str">
        <f>IF(B251=0, -5, "0")</f>
        <v>0</v>
      </c>
      <c r="D251" s="167"/>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21.75" customHeight="1" x14ac:dyDescent="0.35">
      <c r="A256" s="83" t="s">
        <v>161</v>
      </c>
      <c r="B256" s="169">
        <v>2</v>
      </c>
      <c r="C256" s="217"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7"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ht="30" x14ac:dyDescent="0.25">
      <c r="A267" s="151" t="s">
        <v>441</v>
      </c>
      <c r="B267" s="170">
        <v>1</v>
      </c>
      <c r="C267" s="170"/>
      <c r="D267" s="260" t="s">
        <v>511</v>
      </c>
      <c r="E267" s="172"/>
      <c r="F267" s="172"/>
    </row>
    <row r="268" spans="1:6" s="3" customFormat="1" ht="30" x14ac:dyDescent="0.25">
      <c r="A268" s="18" t="s">
        <v>206</v>
      </c>
      <c r="B268" s="170">
        <v>1</v>
      </c>
      <c r="C268" s="169"/>
      <c r="D268" s="11" t="s">
        <v>550</v>
      </c>
      <c r="E268" s="172"/>
      <c r="F268" s="172"/>
    </row>
    <row r="269" spans="1:6" s="3" customFormat="1" x14ac:dyDescent="0.25">
      <c r="A269" s="168" t="s">
        <v>312</v>
      </c>
      <c r="B269" s="170">
        <v>2</v>
      </c>
      <c r="C269" s="169"/>
      <c r="D269" s="163"/>
      <c r="E269" s="172"/>
      <c r="F269" s="172"/>
    </row>
    <row r="270" spans="1:6" s="3" customFormat="1" ht="135.75" customHeight="1" x14ac:dyDescent="0.25">
      <c r="A270" s="168" t="s">
        <v>149</v>
      </c>
      <c r="B270" s="170">
        <v>0</v>
      </c>
      <c r="C270" s="169"/>
      <c r="D270" s="11" t="s">
        <v>565</v>
      </c>
      <c r="E270" s="145" t="s">
        <v>566</v>
      </c>
      <c r="F270" s="172"/>
    </row>
    <row r="271" spans="1:6" s="3" customFormat="1" ht="18" x14ac:dyDescent="0.35">
      <c r="A271" s="76" t="s">
        <v>7</v>
      </c>
      <c r="B271" s="170">
        <v>2</v>
      </c>
      <c r="C271" s="217"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69.75" customHeight="1" x14ac:dyDescent="0.25">
      <c r="A274" s="168" t="s">
        <v>302</v>
      </c>
      <c r="B274" s="170">
        <v>1</v>
      </c>
      <c r="C274" s="169"/>
      <c r="D274" s="11" t="s">
        <v>551</v>
      </c>
      <c r="E274" s="172"/>
      <c r="F274" s="172"/>
    </row>
    <row r="275" spans="1:6" s="3" customFormat="1" x14ac:dyDescent="0.25">
      <c r="A275" s="168" t="s">
        <v>188</v>
      </c>
      <c r="B275" s="170">
        <v>2</v>
      </c>
      <c r="C275" s="169"/>
      <c r="D275" s="11"/>
      <c r="E275" s="145"/>
      <c r="F275" s="172"/>
    </row>
    <row r="276" spans="1:6" s="3" customFormat="1" ht="30" x14ac:dyDescent="0.25">
      <c r="A276" s="168" t="s">
        <v>291</v>
      </c>
      <c r="B276" s="170">
        <v>1</v>
      </c>
      <c r="C276" s="170"/>
      <c r="D276" s="163" t="s">
        <v>529</v>
      </c>
      <c r="E276" s="172"/>
      <c r="F276" s="172"/>
    </row>
    <row r="277" spans="1:6" s="3" customFormat="1" ht="18" x14ac:dyDescent="0.25">
      <c r="A277" s="108" t="s">
        <v>173</v>
      </c>
      <c r="B277" s="170">
        <v>2</v>
      </c>
      <c r="C277" s="218"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8"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12" t="s">
        <v>567</v>
      </c>
      <c r="B283" s="170">
        <v>2</v>
      </c>
      <c r="C283" s="169"/>
      <c r="D283" s="11"/>
      <c r="E283" s="172"/>
      <c r="F283" s="172"/>
    </row>
    <row r="284" spans="1:6" s="3" customFormat="1" ht="45" x14ac:dyDescent="0.25">
      <c r="A284" s="101" t="s">
        <v>287</v>
      </c>
      <c r="B284" s="170">
        <v>2</v>
      </c>
      <c r="C284" s="153"/>
      <c r="D284" s="261">
        <v>1</v>
      </c>
    </row>
    <row r="285" spans="1:6" s="3" customFormat="1" x14ac:dyDescent="0.25">
      <c r="A285" s="19" t="s">
        <v>38</v>
      </c>
      <c r="B285" s="19"/>
      <c r="C285" s="19"/>
      <c r="D285" s="19">
        <f>SUM(B267:C283)</f>
        <v>28</v>
      </c>
    </row>
    <row r="286" spans="1:6" s="3" customFormat="1" x14ac:dyDescent="0.25">
      <c r="A286" s="19" t="s">
        <v>37</v>
      </c>
      <c r="B286" s="20"/>
      <c r="C286" s="21"/>
      <c r="D286" s="63">
        <f>D285/(COUNT(B267:C283)*2)</f>
        <v>0.82352941176470584</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0.89655172413793105</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1">
        <f>B11</f>
        <v>42873</v>
      </c>
      <c r="B292" s="6"/>
      <c r="C292" s="7"/>
      <c r="D292" s="59"/>
    </row>
    <row r="293" spans="1:7" ht="18" x14ac:dyDescent="0.25">
      <c r="A293" s="283" t="s">
        <v>19</v>
      </c>
      <c r="B293" s="284"/>
      <c r="C293" s="284"/>
      <c r="D293" s="284"/>
      <c r="E293" s="284"/>
      <c r="F293" s="284"/>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7"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3" t="s">
        <v>122</v>
      </c>
      <c r="B305" s="284"/>
      <c r="C305" s="284"/>
      <c r="D305" s="284"/>
      <c r="E305" s="284"/>
      <c r="F305" s="284"/>
    </row>
    <row r="306" spans="1:6" x14ac:dyDescent="0.25">
      <c r="A306" s="168" t="s">
        <v>303</v>
      </c>
      <c r="B306" s="170">
        <v>2</v>
      </c>
      <c r="C306" s="170"/>
      <c r="D306" s="145"/>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2</v>
      </c>
      <c r="C309" s="217" t="str">
        <f>IF(B309=0, -5, "0")</f>
        <v>0</v>
      </c>
      <c r="D309" s="98"/>
      <c r="E309" s="146"/>
      <c r="F309" s="146"/>
    </row>
    <row r="310" spans="1:6" x14ac:dyDescent="0.25">
      <c r="A310" s="168" t="s">
        <v>108</v>
      </c>
      <c r="B310" s="170">
        <v>2</v>
      </c>
      <c r="C310" s="169"/>
      <c r="D310" s="155"/>
      <c r="E310" s="167"/>
      <c r="F310" s="146"/>
    </row>
    <row r="311" spans="1:6" ht="18" x14ac:dyDescent="0.35">
      <c r="A311" s="76" t="s">
        <v>61</v>
      </c>
      <c r="B311" s="170">
        <v>2</v>
      </c>
      <c r="C311" s="217" t="str">
        <f>IF(B311=0, -5, "0")</f>
        <v>0</v>
      </c>
      <c r="D311" s="156"/>
      <c r="E311" s="167"/>
      <c r="F311" s="146"/>
    </row>
    <row r="312" spans="1:6" x14ac:dyDescent="0.25">
      <c r="A312" s="18" t="s">
        <v>254</v>
      </c>
      <c r="B312" s="170">
        <v>2</v>
      </c>
      <c r="C312" s="169"/>
      <c r="D312" s="98"/>
      <c r="E312" s="146"/>
      <c r="F312" s="146"/>
    </row>
    <row r="313" spans="1:6" ht="30" x14ac:dyDescent="0.25">
      <c r="A313" s="18" t="s">
        <v>199</v>
      </c>
      <c r="B313" s="170">
        <v>2</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8" t="str">
        <f>IF(B315=0, -5, "0")</f>
        <v>0</v>
      </c>
      <c r="D315" s="145"/>
      <c r="E315" s="146"/>
      <c r="F315" s="146"/>
    </row>
    <row r="316" spans="1:6" x14ac:dyDescent="0.25">
      <c r="A316" s="24" t="s">
        <v>83</v>
      </c>
      <c r="B316" s="170">
        <v>2</v>
      </c>
      <c r="C316" s="169"/>
      <c r="D316" s="167"/>
      <c r="E316" s="146"/>
      <c r="F316" s="146"/>
    </row>
    <row r="317" spans="1:6" ht="45" x14ac:dyDescent="0.25">
      <c r="A317" s="101" t="s">
        <v>287</v>
      </c>
      <c r="B317" s="170">
        <v>2</v>
      </c>
      <c r="C317" s="153"/>
      <c r="D317" s="133">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5" t="s">
        <v>21</v>
      </c>
      <c r="B324" s="285"/>
      <c r="C324" s="285"/>
      <c r="D324" s="285"/>
      <c r="E324" s="285"/>
      <c r="F324" s="285"/>
    </row>
    <row r="325" spans="1:9" x14ac:dyDescent="0.25">
      <c r="A325" s="192">
        <f>B11</f>
        <v>42873</v>
      </c>
      <c r="B325" s="6"/>
      <c r="C325" s="7"/>
      <c r="D325" s="6"/>
    </row>
    <row r="326" spans="1:9" ht="18" x14ac:dyDescent="0.25">
      <c r="A326" s="283" t="s">
        <v>12</v>
      </c>
      <c r="B326" s="284"/>
      <c r="C326" s="284"/>
      <c r="D326" s="284"/>
      <c r="E326" s="284"/>
      <c r="F326" s="284"/>
    </row>
    <row r="327" spans="1:9" ht="30" x14ac:dyDescent="0.25">
      <c r="A327" s="168" t="s">
        <v>109</v>
      </c>
      <c r="B327" s="169">
        <v>1</v>
      </c>
      <c r="C327" s="169"/>
      <c r="D327" s="142" t="s">
        <v>523</v>
      </c>
      <c r="E327" s="146"/>
      <c r="F327" s="146"/>
    </row>
    <row r="328" spans="1:9" ht="30" x14ac:dyDescent="0.25">
      <c r="A328" s="168" t="s">
        <v>51</v>
      </c>
      <c r="B328" s="169">
        <v>1</v>
      </c>
      <c r="C328" s="169"/>
      <c r="D328" s="6" t="s">
        <v>522</v>
      </c>
      <c r="E328" s="146"/>
      <c r="F328" s="146"/>
    </row>
    <row r="329" spans="1:9" x14ac:dyDescent="0.25">
      <c r="A329" s="168" t="s">
        <v>100</v>
      </c>
      <c r="B329" s="169">
        <v>2</v>
      </c>
      <c r="C329" s="169"/>
      <c r="D329" s="142"/>
      <c r="E329" s="146"/>
      <c r="F329" s="146"/>
    </row>
    <row r="330" spans="1:9" ht="18" x14ac:dyDescent="0.35">
      <c r="A330" s="76" t="s">
        <v>22</v>
      </c>
      <c r="B330" s="169">
        <v>2</v>
      </c>
      <c r="C330" s="217" t="str">
        <f>IF(B330=0, -5, "0")</f>
        <v>0</v>
      </c>
      <c r="D330" s="167"/>
      <c r="E330" s="146"/>
      <c r="F330" s="146"/>
    </row>
    <row r="331" spans="1:9" ht="18" x14ac:dyDescent="0.35">
      <c r="A331" s="76" t="s">
        <v>60</v>
      </c>
      <c r="B331" s="169">
        <v>2</v>
      </c>
      <c r="C331" s="217" t="str">
        <f>IF(B331=0, -5, "0")</f>
        <v>0</v>
      </c>
      <c r="D331" s="167"/>
      <c r="E331" s="146"/>
      <c r="F331" s="146"/>
    </row>
    <row r="332" spans="1:9" x14ac:dyDescent="0.25">
      <c r="A332" s="168" t="s">
        <v>145</v>
      </c>
      <c r="B332" s="169">
        <v>2</v>
      </c>
      <c r="C332" s="169"/>
      <c r="D332" s="167"/>
      <c r="E332" s="146"/>
      <c r="F332" s="146"/>
    </row>
    <row r="333" spans="1:9" ht="36" x14ac:dyDescent="0.35">
      <c r="A333" s="83" t="s">
        <v>23</v>
      </c>
      <c r="B333" s="169">
        <v>1</v>
      </c>
      <c r="C333" s="217" t="str">
        <f>IF(B333=0, -5, "0")</f>
        <v>0</v>
      </c>
      <c r="D333" s="129" t="s">
        <v>524</v>
      </c>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83" t="s">
        <v>25</v>
      </c>
      <c r="B339" s="284"/>
      <c r="C339" s="284"/>
      <c r="D339" s="284"/>
      <c r="E339" s="284"/>
      <c r="F339" s="284"/>
    </row>
    <row r="340" spans="1:6" x14ac:dyDescent="0.25">
      <c r="A340" s="168" t="s">
        <v>110</v>
      </c>
      <c r="B340" s="169">
        <v>2</v>
      </c>
      <c r="C340" s="169"/>
      <c r="D340" s="167"/>
      <c r="E340" s="146"/>
      <c r="F340" s="146"/>
    </row>
    <row r="341" spans="1:6" ht="76.5" x14ac:dyDescent="0.35">
      <c r="A341" s="76" t="s">
        <v>7</v>
      </c>
      <c r="B341" s="169">
        <v>1</v>
      </c>
      <c r="C341" s="217" t="str">
        <f>IF(B341=0, -5, "0")</f>
        <v>0</v>
      </c>
      <c r="D341" s="167" t="s">
        <v>552</v>
      </c>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1</v>
      </c>
      <c r="C345" s="153"/>
      <c r="D345" s="133">
        <v>0.5</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1">
        <f>D349/(COUNT(B340:C344,B327:C335)*2)</f>
        <v>0.8571428571428571</v>
      </c>
    </row>
    <row r="351" spans="1:6" x14ac:dyDescent="0.25">
      <c r="A351" s="9"/>
      <c r="B351" s="6"/>
      <c r="C351" s="7"/>
      <c r="D351" s="6"/>
    </row>
    <row r="352" spans="1:6" ht="18" x14ac:dyDescent="0.35">
      <c r="A352" s="285" t="s">
        <v>8</v>
      </c>
      <c r="B352" s="285"/>
      <c r="C352" s="285"/>
      <c r="D352" s="285"/>
      <c r="E352" s="285"/>
      <c r="F352" s="285"/>
    </row>
    <row r="353" spans="1:6" x14ac:dyDescent="0.25">
      <c r="A353" s="182">
        <f>B11</f>
        <v>42873</v>
      </c>
      <c r="B353" s="6"/>
      <c r="C353" s="7"/>
      <c r="D353" s="59"/>
    </row>
    <row r="354" spans="1:6" ht="16.5" x14ac:dyDescent="0.25">
      <c r="A354" s="286" t="s">
        <v>113</v>
      </c>
      <c r="B354" s="287"/>
      <c r="C354" s="287"/>
      <c r="D354" s="287"/>
      <c r="E354" s="287"/>
      <c r="F354" s="287"/>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7"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x14ac:dyDescent="0.25">
      <c r="A362" s="23" t="s">
        <v>27</v>
      </c>
      <c r="B362" s="169">
        <v>2</v>
      </c>
      <c r="C362" s="169"/>
      <c r="D362" s="10"/>
      <c r="E362" s="146"/>
      <c r="F362" s="14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3" t="s">
        <v>25</v>
      </c>
      <c r="B366" s="284"/>
      <c r="C366" s="284"/>
      <c r="D366" s="284"/>
      <c r="E366" s="284"/>
      <c r="F366" s="284"/>
    </row>
    <row r="367" spans="1:6" x14ac:dyDescent="0.25">
      <c r="A367" s="168" t="s">
        <v>314</v>
      </c>
      <c r="B367" s="170">
        <v>2</v>
      </c>
      <c r="C367" s="170"/>
      <c r="D367" s="151"/>
      <c r="E367" s="146"/>
      <c r="F367" s="146"/>
    </row>
    <row r="368" spans="1:6" x14ac:dyDescent="0.25">
      <c r="A368" s="18" t="s">
        <v>105</v>
      </c>
      <c r="B368" s="170">
        <v>2</v>
      </c>
      <c r="C368" s="169"/>
      <c r="D368" s="142"/>
      <c r="E368" s="146"/>
      <c r="F368" s="146"/>
    </row>
    <row r="369" spans="1:6" ht="18" x14ac:dyDescent="0.35">
      <c r="A369" s="76" t="s">
        <v>59</v>
      </c>
      <c r="B369" s="170">
        <v>2</v>
      </c>
      <c r="C369" s="217" t="str">
        <f>IF(B369=0, -5, "0")</f>
        <v>0</v>
      </c>
      <c r="D369" s="167"/>
      <c r="E369" s="146"/>
      <c r="F369" s="146"/>
    </row>
    <row r="370" spans="1:6" x14ac:dyDescent="0.25">
      <c r="A370" s="18" t="s">
        <v>253</v>
      </c>
      <c r="B370" s="170">
        <v>2</v>
      </c>
      <c r="C370" s="169"/>
      <c r="D370" s="167"/>
      <c r="E370" s="146"/>
      <c r="F370" s="146"/>
    </row>
    <row r="371" spans="1:6" x14ac:dyDescent="0.25">
      <c r="A371" s="18" t="s">
        <v>55</v>
      </c>
      <c r="B371" s="170">
        <v>2</v>
      </c>
      <c r="C371" s="169"/>
      <c r="D371" s="12"/>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t="s">
        <v>34</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t="s">
        <v>34</v>
      </c>
      <c r="C378" s="169"/>
      <c r="D378" s="167"/>
      <c r="E378" s="146"/>
      <c r="F378" s="146"/>
    </row>
    <row r="379" spans="1:6" x14ac:dyDescent="0.25">
      <c r="A379" s="19" t="s">
        <v>38</v>
      </c>
      <c r="B379" s="19"/>
      <c r="C379" s="19"/>
      <c r="D379" s="19">
        <f>SUM(B367:C378)</f>
        <v>18</v>
      </c>
    </row>
    <row r="380" spans="1:6" x14ac:dyDescent="0.25">
      <c r="A380" s="19" t="s">
        <v>37</v>
      </c>
      <c r="B380" s="20"/>
      <c r="C380" s="20"/>
      <c r="D380" s="64">
        <f>D379/(COUNT(B367:C378)*2)</f>
        <v>1</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9">
        <v>2</v>
      </c>
      <c r="C383" s="169"/>
      <c r="D383" s="167"/>
      <c r="E383" s="146"/>
      <c r="F383" s="146"/>
    </row>
    <row r="384" spans="1:6" ht="18" x14ac:dyDescent="0.35">
      <c r="A384" s="76" t="s">
        <v>59</v>
      </c>
      <c r="B384" s="169">
        <v>2</v>
      </c>
      <c r="C384" s="217" t="str">
        <f>IF(B384=0, -5, "0")</f>
        <v>0</v>
      </c>
      <c r="D384" s="167"/>
      <c r="E384" s="146"/>
      <c r="F384" s="146"/>
    </row>
    <row r="385" spans="1:16384" x14ac:dyDescent="0.25">
      <c r="A385" s="18" t="s">
        <v>255</v>
      </c>
      <c r="B385" s="169">
        <v>2</v>
      </c>
      <c r="C385" s="169"/>
      <c r="D385" s="167"/>
      <c r="E385" s="146"/>
      <c r="F385" s="146"/>
    </row>
    <row r="386" spans="1:16384" ht="20.25" customHeight="1" x14ac:dyDescent="0.25">
      <c r="A386" s="168" t="s">
        <v>310</v>
      </c>
      <c r="B386" s="169">
        <v>2</v>
      </c>
      <c r="C386" s="170"/>
      <c r="D386" s="145"/>
      <c r="E386" s="172"/>
      <c r="F386" s="146"/>
    </row>
    <row r="387" spans="1:16384" ht="13.5" customHeight="1" x14ac:dyDescent="0.35">
      <c r="A387" s="76" t="s">
        <v>115</v>
      </c>
      <c r="B387" s="169">
        <v>2</v>
      </c>
      <c r="C387" s="217"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8" t="s">
        <v>314</v>
      </c>
      <c r="B392" s="170">
        <v>2</v>
      </c>
      <c r="C392" s="170"/>
      <c r="D392" s="151"/>
      <c r="E392" s="146"/>
      <c r="F392" s="146"/>
    </row>
    <row r="393" spans="1:16384" x14ac:dyDescent="0.25">
      <c r="A393" s="168" t="s">
        <v>56</v>
      </c>
      <c r="B393" s="170">
        <v>2</v>
      </c>
      <c r="C393" s="169"/>
      <c r="D393" s="156"/>
      <c r="E393" s="146"/>
      <c r="F393" s="146"/>
    </row>
    <row r="394" spans="1:16384" x14ac:dyDescent="0.25">
      <c r="A394" s="24" t="s">
        <v>311</v>
      </c>
      <c r="B394" s="170">
        <v>2</v>
      </c>
      <c r="C394" s="169"/>
      <c r="D394" s="156"/>
      <c r="E394" s="167"/>
      <c r="F394" s="146"/>
    </row>
    <row r="395" spans="1:16384" ht="18" x14ac:dyDescent="0.35">
      <c r="A395" s="76" t="s">
        <v>150</v>
      </c>
      <c r="B395" s="170">
        <v>2</v>
      </c>
      <c r="C395" s="217" t="str">
        <f>IF(B395=0, -5, "0")</f>
        <v>0</v>
      </c>
      <c r="D395" s="156"/>
      <c r="E395" s="146"/>
      <c r="F395" s="146"/>
    </row>
    <row r="396" spans="1:16384" ht="18" x14ac:dyDescent="0.35">
      <c r="A396" s="76" t="s">
        <v>119</v>
      </c>
      <c r="B396" s="170">
        <v>2</v>
      </c>
      <c r="C396" s="217" t="str">
        <f>IF(B396=0, -5, "0")</f>
        <v>0</v>
      </c>
      <c r="D396" s="156"/>
      <c r="E396" s="146"/>
      <c r="F396" s="146"/>
    </row>
    <row r="397" spans="1:16384" ht="32.25" customHeight="1" x14ac:dyDescent="0.25">
      <c r="A397" s="18" t="s">
        <v>256</v>
      </c>
      <c r="B397" s="170">
        <v>2</v>
      </c>
      <c r="C397" s="169"/>
      <c r="D397" s="156"/>
      <c r="E397" s="146"/>
      <c r="F397" s="146"/>
    </row>
    <row r="398" spans="1:16384" ht="27.75" customHeight="1" x14ac:dyDescent="0.25">
      <c r="A398" s="109" t="s">
        <v>287</v>
      </c>
      <c r="B398" s="170">
        <v>2</v>
      </c>
      <c r="C398" s="153"/>
      <c r="D398" s="25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1"/>
    </row>
    <row r="404" spans="1:6" x14ac:dyDescent="0.25">
      <c r="A404" s="5"/>
      <c r="B404" s="6"/>
      <c r="C404" s="7"/>
      <c r="D404" s="6"/>
    </row>
    <row r="405" spans="1:6" ht="18" x14ac:dyDescent="0.35">
      <c r="A405" s="285" t="s">
        <v>125</v>
      </c>
      <c r="B405" s="285"/>
      <c r="C405" s="285"/>
      <c r="D405" s="285"/>
      <c r="E405" s="285"/>
      <c r="F405" s="285"/>
    </row>
    <row r="406" spans="1:6" x14ac:dyDescent="0.25">
      <c r="A406" s="191">
        <f>B11</f>
        <v>42873</v>
      </c>
      <c r="B406" s="6"/>
      <c r="C406" s="7"/>
      <c r="D406" s="6"/>
    </row>
    <row r="407" spans="1:6" ht="16.5" x14ac:dyDescent="0.25">
      <c r="A407" s="286" t="s">
        <v>19</v>
      </c>
      <c r="B407" s="287"/>
      <c r="C407" s="287"/>
      <c r="D407" s="287"/>
      <c r="E407" s="287"/>
      <c r="F407" s="287"/>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ht="30" x14ac:dyDescent="0.25">
      <c r="A411" s="22" t="s">
        <v>126</v>
      </c>
      <c r="B411" s="169">
        <v>1</v>
      </c>
      <c r="C411" s="169"/>
      <c r="D411" s="167" t="s">
        <v>519</v>
      </c>
      <c r="E411" s="146"/>
      <c r="F411" s="146"/>
    </row>
    <row r="412" spans="1:6" x14ac:dyDescent="0.25">
      <c r="A412" s="32" t="s">
        <v>194</v>
      </c>
      <c r="B412" s="169">
        <v>2</v>
      </c>
      <c r="C412" s="169"/>
      <c r="D412" s="167"/>
      <c r="E412" s="146"/>
      <c r="F412" s="146"/>
    </row>
    <row r="413" spans="1:6" ht="18" x14ac:dyDescent="0.35">
      <c r="A413" s="76" t="s">
        <v>54</v>
      </c>
      <c r="B413" s="169">
        <v>2</v>
      </c>
      <c r="C413" s="217"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9">
        <v>2</v>
      </c>
      <c r="C419" s="217" t="str">
        <f>IF(B419=0, -5, "0")</f>
        <v>0</v>
      </c>
      <c r="D419" s="167"/>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2</v>
      </c>
      <c r="C422" s="169"/>
      <c r="D422" s="148"/>
      <c r="E422" s="146"/>
      <c r="F422" s="146"/>
    </row>
    <row r="423" spans="1:6" ht="18" x14ac:dyDescent="0.35">
      <c r="A423" s="76" t="s">
        <v>61</v>
      </c>
      <c r="B423" s="169">
        <v>2</v>
      </c>
      <c r="C423" s="217"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8" t="str">
        <f>IF(B426=0, -5, "0")</f>
        <v>0</v>
      </c>
      <c r="D426" s="145"/>
      <c r="E426" s="172"/>
      <c r="F426" s="172"/>
    </row>
    <row r="427" spans="1:6" x14ac:dyDescent="0.25">
      <c r="A427" s="24" t="s">
        <v>83</v>
      </c>
      <c r="B427" s="169">
        <v>2</v>
      </c>
      <c r="C427" s="169"/>
      <c r="D427" s="167"/>
      <c r="E427" s="146"/>
      <c r="F427" s="146"/>
    </row>
    <row r="428" spans="1:6" ht="45" x14ac:dyDescent="0.25">
      <c r="A428" s="101" t="s">
        <v>287</v>
      </c>
      <c r="B428" s="169">
        <v>2</v>
      </c>
      <c r="C428" s="153"/>
      <c r="D428" s="13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5" t="s">
        <v>374</v>
      </c>
      <c r="B435" s="285"/>
      <c r="C435" s="285"/>
      <c r="D435" s="285"/>
      <c r="E435" s="285"/>
      <c r="F435" s="285"/>
    </row>
    <row r="436" spans="1:7" x14ac:dyDescent="0.25">
      <c r="A436" s="194">
        <f>+B11</f>
        <v>42873</v>
      </c>
      <c r="B436" s="6"/>
      <c r="C436" s="7"/>
      <c r="D436" s="6"/>
    </row>
    <row r="437" spans="1:7" ht="18" x14ac:dyDescent="0.25">
      <c r="A437" s="283" t="s">
        <v>375</v>
      </c>
      <c r="B437" s="284"/>
      <c r="C437" s="284"/>
      <c r="D437" s="284"/>
      <c r="E437" s="284"/>
      <c r="F437" s="284"/>
    </row>
    <row r="438" spans="1:7" ht="30" x14ac:dyDescent="0.25">
      <c r="A438" s="18" t="s">
        <v>305</v>
      </c>
      <c r="B438" s="169">
        <v>2</v>
      </c>
      <c r="C438" s="169"/>
      <c r="D438" s="167"/>
      <c r="E438" s="146"/>
      <c r="F438" s="146"/>
    </row>
    <row r="439" spans="1:7" ht="16.5" x14ac:dyDescent="0.25">
      <c r="A439" s="107" t="s">
        <v>369</v>
      </c>
      <c r="B439" s="169">
        <v>2</v>
      </c>
      <c r="C439" s="217" t="str">
        <f>IF(B439=0, -5, "0")</f>
        <v>0</v>
      </c>
      <c r="D439" s="167"/>
      <c r="E439" s="146"/>
      <c r="F439" s="146"/>
    </row>
    <row r="440" spans="1:7" x14ac:dyDescent="0.25">
      <c r="A440" s="168" t="s">
        <v>568</v>
      </c>
      <c r="B440" s="169">
        <v>2</v>
      </c>
      <c r="C440" s="170"/>
      <c r="D440" s="146"/>
      <c r="E440" s="172"/>
      <c r="F440" s="146"/>
    </row>
    <row r="441" spans="1:7" ht="16.5" x14ac:dyDescent="0.3">
      <c r="A441" s="48" t="s">
        <v>503</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ht="33" customHeight="1" x14ac:dyDescent="0.25">
      <c r="A456" s="22" t="s">
        <v>15</v>
      </c>
      <c r="B456" s="169">
        <v>1</v>
      </c>
      <c r="C456" s="169"/>
      <c r="D456" s="142" t="s">
        <v>553</v>
      </c>
      <c r="E456" s="146"/>
      <c r="F456" s="146"/>
    </row>
    <row r="457" spans="1:6" ht="105" x14ac:dyDescent="0.25">
      <c r="A457" s="32" t="s">
        <v>245</v>
      </c>
      <c r="B457" s="169">
        <v>1</v>
      </c>
      <c r="C457" s="169"/>
      <c r="D457" s="155" t="s">
        <v>569</v>
      </c>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1</v>
      </c>
      <c r="C460" s="153"/>
      <c r="D460" s="252">
        <v>0.5</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0">
        <v>1</v>
      </c>
      <c r="C466" s="170"/>
      <c r="D466" s="145" t="s">
        <v>540</v>
      </c>
      <c r="E466" s="172"/>
      <c r="F466" s="146"/>
    </row>
    <row r="467" spans="1:7" ht="15.75" x14ac:dyDescent="0.3">
      <c r="A467" s="180" t="s">
        <v>306</v>
      </c>
      <c r="B467" s="170">
        <v>2</v>
      </c>
      <c r="C467" s="218"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69">
        <v>2</v>
      </c>
      <c r="C475" s="169"/>
      <c r="D475" s="167"/>
      <c r="E475" s="146"/>
      <c r="F475" s="146"/>
    </row>
    <row r="476" spans="1:7" ht="36" x14ac:dyDescent="0.35">
      <c r="A476" s="83" t="s">
        <v>274</v>
      </c>
      <c r="B476" s="169">
        <v>2</v>
      </c>
      <c r="C476" s="217" t="str">
        <f>IF(B476=0, -5, "0")</f>
        <v>0</v>
      </c>
      <c r="D476" s="167"/>
      <c r="E476" s="146"/>
      <c r="F476" s="146"/>
    </row>
    <row r="477" spans="1:7" ht="36" x14ac:dyDescent="0.35">
      <c r="A477" s="83" t="s">
        <v>106</v>
      </c>
      <c r="B477" s="169">
        <v>2</v>
      </c>
      <c r="C477" s="217" t="str">
        <f>IF(B477=0, -5, "0")</f>
        <v>0</v>
      </c>
      <c r="D477" s="167"/>
      <c r="E477" s="146"/>
      <c r="F477" s="146"/>
    </row>
    <row r="478" spans="1:7" x14ac:dyDescent="0.25">
      <c r="A478" s="168" t="s">
        <v>179</v>
      </c>
      <c r="B478" s="169">
        <v>2</v>
      </c>
      <c r="C478" s="169"/>
      <c r="D478" s="167"/>
      <c r="E478" s="146"/>
      <c r="F478" s="146"/>
    </row>
    <row r="479" spans="1:7" ht="45" x14ac:dyDescent="0.25">
      <c r="A479" s="18" t="s">
        <v>275</v>
      </c>
      <c r="B479" s="169">
        <v>1</v>
      </c>
      <c r="C479" s="169"/>
      <c r="D479" s="142" t="s">
        <v>554</v>
      </c>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ht="30" x14ac:dyDescent="0.25">
      <c r="A483" s="18" t="s">
        <v>88</v>
      </c>
      <c r="B483" s="169">
        <v>1</v>
      </c>
      <c r="C483" s="169"/>
      <c r="D483" s="167" t="s">
        <v>555</v>
      </c>
      <c r="E483" s="146"/>
      <c r="F483" s="146"/>
    </row>
    <row r="484" spans="1:7" ht="30" x14ac:dyDescent="0.25">
      <c r="A484" s="168" t="s">
        <v>257</v>
      </c>
      <c r="B484" s="169">
        <v>2</v>
      </c>
      <c r="C484" s="169"/>
      <c r="D484" s="167"/>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t="s">
        <v>34</v>
      </c>
      <c r="C487" s="146"/>
      <c r="D487" s="146"/>
      <c r="E487" s="146"/>
      <c r="F487" s="146"/>
      <c r="G487" s="171"/>
    </row>
    <row r="488" spans="1:7" ht="30" x14ac:dyDescent="0.25">
      <c r="A488" s="100" t="s">
        <v>409</v>
      </c>
      <c r="B488" s="169">
        <v>2</v>
      </c>
      <c r="C488" s="176"/>
      <c r="D488" s="174"/>
      <c r="E488" s="175"/>
      <c r="F488" s="175"/>
    </row>
    <row r="489" spans="1:7" ht="45" x14ac:dyDescent="0.25">
      <c r="A489" s="100" t="s">
        <v>410</v>
      </c>
      <c r="B489" s="169" t="s">
        <v>34</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8" t="s">
        <v>169</v>
      </c>
      <c r="B496" s="169">
        <v>2</v>
      </c>
      <c r="C496" s="169"/>
      <c r="D496" s="148"/>
      <c r="E496" s="146"/>
      <c r="F496" s="146"/>
    </row>
    <row r="497" spans="1:6" x14ac:dyDescent="0.25">
      <c r="A497" s="18" t="s">
        <v>58</v>
      </c>
      <c r="B497" s="169">
        <v>2</v>
      </c>
      <c r="C497" s="169"/>
      <c r="D497" s="167"/>
      <c r="E497" s="146"/>
      <c r="F497" s="146"/>
    </row>
    <row r="498" spans="1:6" ht="16.5" x14ac:dyDescent="0.35">
      <c r="A498" s="117" t="s">
        <v>121</v>
      </c>
      <c r="B498" s="169">
        <v>2</v>
      </c>
      <c r="C498" s="217" t="str">
        <f>IF(B498=0, -5, "0")</f>
        <v>0</v>
      </c>
      <c r="D498" s="167"/>
      <c r="E498" s="146"/>
      <c r="F498" s="146"/>
    </row>
    <row r="499" spans="1:6" ht="45" x14ac:dyDescent="0.3">
      <c r="A499" s="123" t="s">
        <v>287</v>
      </c>
      <c r="B499" s="169">
        <v>2</v>
      </c>
      <c r="C499" s="169"/>
      <c r="D499" s="13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0.93333333333333335</v>
      </c>
    </row>
    <row r="504" spans="1:6" ht="22.5" x14ac:dyDescent="0.3">
      <c r="A504" s="71" t="s">
        <v>47</v>
      </c>
      <c r="B504" s="72"/>
      <c r="C504" s="73"/>
      <c r="D504" s="74">
        <f>SUM(D500,D491,D461,D451,D402,D349,D321,D40,D470,D288,D245,D149,D432,D189,D96)</f>
        <v>509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0.92545454545454542</v>
      </c>
    </row>
  </sheetData>
  <sheetProtection algorithmName="SHA-512" hashValue="NZD5m+cngf5mWvsbAyUTYsoVqEHiiR2A5+tWe/bXY3zGT/wTiyJVH+OaVhTRxBEaCadniWu83yZ0eSsF3e3+0w==" saltValue="/XoWENF3msH/yxfsW1FXt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8" orientation="portrait" r:id="rId1"/>
  <rowBreaks count="2" manualBreakCount="2">
    <brk id="149" max="6" man="1"/>
    <brk id="230"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45" zoomScale="80" zoomScaleNormal="80" workbookViewId="0">
      <selection activeCell="D157" sqref="D15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BEJA 3</v>
      </c>
      <c r="B7" s="291"/>
      <c r="C7" s="291"/>
      <c r="D7" s="291"/>
      <c r="E7" s="291"/>
      <c r="F7" s="291"/>
      <c r="G7" s="216"/>
      <c r="H7" s="216"/>
      <c r="I7" s="216"/>
    </row>
    <row r="8" spans="1:9" s="36" customFormat="1" ht="24.75" x14ac:dyDescent="0.5">
      <c r="A8" s="38" t="s">
        <v>44</v>
      </c>
      <c r="B8" s="314" t="str">
        <f>'A2 Exploitation'!B9:F9</f>
        <v>Meriam CHOUCHENE</v>
      </c>
      <c r="C8" s="314"/>
      <c r="D8" s="314"/>
      <c r="E8" s="314"/>
      <c r="F8" s="314"/>
      <c r="G8" s="216"/>
      <c r="H8" s="216"/>
      <c r="I8" s="216"/>
    </row>
    <row r="9" spans="1:9" s="36" customFormat="1" ht="24.75" x14ac:dyDescent="0.5">
      <c r="A9" s="39" t="s">
        <v>46</v>
      </c>
      <c r="B9" s="315" t="str">
        <f>'A2 Exploitation'!B10:F10</f>
        <v>Chefs rayons</v>
      </c>
      <c r="C9" s="315"/>
      <c r="D9" s="315"/>
      <c r="E9" s="315"/>
      <c r="F9" s="315"/>
      <c r="G9" s="216"/>
      <c r="H9" s="216"/>
      <c r="I9" s="216"/>
    </row>
    <row r="10" spans="1:9" s="36" customFormat="1" ht="24.75" x14ac:dyDescent="0.5">
      <c r="A10" s="38" t="s">
        <v>45</v>
      </c>
      <c r="B10" s="312">
        <f>'A2 Exploitation'!B11:F11</f>
        <v>42873</v>
      </c>
      <c r="C10" s="312"/>
      <c r="D10" s="312"/>
      <c r="E10" s="312"/>
      <c r="F10" s="312"/>
      <c r="G10" s="216"/>
      <c r="H10" s="216"/>
      <c r="I10" s="216"/>
    </row>
    <row r="11" spans="1:9" s="36" customFormat="1" ht="24.75" x14ac:dyDescent="0.5">
      <c r="A11" s="38" t="s">
        <v>341</v>
      </c>
      <c r="B11" s="304">
        <f>D198</f>
        <v>0.8705357142857143</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ht="33" x14ac:dyDescent="0.3">
      <c r="A17" s="41" t="s">
        <v>316</v>
      </c>
      <c r="B17" s="221">
        <v>1</v>
      </c>
      <c r="C17" s="221"/>
      <c r="D17" s="222" t="s">
        <v>570</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3" x14ac:dyDescent="0.3">
      <c r="A20" s="41" t="s">
        <v>164</v>
      </c>
      <c r="B20" s="221">
        <v>1</v>
      </c>
      <c r="C20" s="221"/>
      <c r="D20" s="222" t="s">
        <v>520</v>
      </c>
      <c r="E20" s="221"/>
      <c r="F20" s="221"/>
    </row>
    <row r="21" spans="1:6" x14ac:dyDescent="0.3">
      <c r="A21" s="87" t="s">
        <v>236</v>
      </c>
      <c r="B21" s="221">
        <v>2</v>
      </c>
      <c r="C21" s="221"/>
      <c r="D21" s="224"/>
      <c r="E21" s="221"/>
      <c r="F21" s="221"/>
    </row>
    <row r="22" spans="1:6" x14ac:dyDescent="0.3">
      <c r="A22" s="307" t="s">
        <v>38</v>
      </c>
      <c r="B22" s="308"/>
      <c r="C22" s="309"/>
      <c r="D22" s="215">
        <f>SUM(B17:C21)</f>
        <v>8</v>
      </c>
    </row>
    <row r="23" spans="1:6" x14ac:dyDescent="0.3">
      <c r="A23" s="301" t="s">
        <v>342</v>
      </c>
      <c r="B23" s="302"/>
      <c r="C23" s="303"/>
      <c r="D23" s="65">
        <f>D22/(COUNT(B17:C21)*2)</f>
        <v>0.8</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12</v>
      </c>
    </row>
    <row r="33" spans="1:6" x14ac:dyDescent="0.3">
      <c r="A33" s="301" t="s">
        <v>342</v>
      </c>
      <c r="B33" s="302"/>
      <c r="C33" s="303"/>
      <c r="D33" s="65">
        <f>D32/(COUNT(B26:C31)*2)</f>
        <v>1</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1" t="s">
        <v>38</v>
      </c>
      <c r="B41" s="302"/>
      <c r="C41" s="303"/>
      <c r="D41" s="214">
        <f>SUM(B36:C40)</f>
        <v>10</v>
      </c>
      <c r="E41" s="37"/>
      <c r="F41" s="37"/>
    </row>
    <row r="42" spans="1:6" s="50" customFormat="1" x14ac:dyDescent="0.3">
      <c r="A42" s="301" t="s">
        <v>342</v>
      </c>
      <c r="B42" s="302"/>
      <c r="C42" s="303"/>
      <c r="D42" s="65">
        <f>D41/(COUNT(B36:C40)*2)</f>
        <v>1</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521</v>
      </c>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10</v>
      </c>
    </row>
    <row r="52" spans="1:6" x14ac:dyDescent="0.3">
      <c r="A52" s="301" t="s">
        <v>342</v>
      </c>
      <c r="B52" s="302"/>
      <c r="C52" s="303"/>
      <c r="D52" s="65">
        <f>D51/(COUNT(B45:C50)*2)</f>
        <v>1</v>
      </c>
    </row>
    <row r="53" spans="1:6" s="50" customFormat="1" x14ac:dyDescent="0.3">
      <c r="A53" s="54"/>
      <c r="B53" s="55"/>
      <c r="C53" s="55"/>
      <c r="D53" s="56"/>
    </row>
    <row r="54" spans="1:6" ht="19.5" x14ac:dyDescent="0.4">
      <c r="A54" s="310" t="s">
        <v>8</v>
      </c>
      <c r="B54" s="311"/>
      <c r="C54" s="311"/>
      <c r="D54" s="311"/>
      <c r="E54" s="311"/>
      <c r="F54" s="311"/>
    </row>
    <row r="55" spans="1:6" ht="94.5" customHeight="1" x14ac:dyDescent="0.35">
      <c r="A55" s="83" t="s">
        <v>197</v>
      </c>
      <c r="B55" s="221">
        <v>1</v>
      </c>
      <c r="C55" s="248" t="str">
        <f>IF(B55=0, -5, "0")</f>
        <v>0</v>
      </c>
      <c r="D55" s="240" t="s">
        <v>530</v>
      </c>
      <c r="E55" s="221"/>
      <c r="F55" s="221"/>
    </row>
    <row r="56" spans="1:6" ht="49.5" x14ac:dyDescent="0.3">
      <c r="A56" s="49" t="s">
        <v>185</v>
      </c>
      <c r="B56" s="221">
        <v>1</v>
      </c>
      <c r="C56" s="221"/>
      <c r="D56" s="222" t="s">
        <v>525</v>
      </c>
      <c r="E56" s="226"/>
      <c r="F56" s="221"/>
    </row>
    <row r="57" spans="1:6" ht="33" x14ac:dyDescent="0.3">
      <c r="A57" s="51" t="s">
        <v>282</v>
      </c>
      <c r="B57" s="221">
        <v>1</v>
      </c>
      <c r="C57" s="221"/>
      <c r="D57" s="222" t="s">
        <v>531</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526</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11</v>
      </c>
    </row>
    <row r="63" spans="1:6" x14ac:dyDescent="0.3">
      <c r="A63" s="301" t="s">
        <v>342</v>
      </c>
      <c r="B63" s="302"/>
      <c r="C63" s="303"/>
      <c r="D63" s="65">
        <f>D62/(COUNT(B55:C61)*2)</f>
        <v>0.7857142857142857</v>
      </c>
    </row>
    <row r="64" spans="1:6" s="50" customFormat="1" x14ac:dyDescent="0.3">
      <c r="A64" s="54"/>
      <c r="B64" s="55"/>
      <c r="C64" s="55"/>
      <c r="D64" s="56"/>
    </row>
    <row r="65" spans="1:6" ht="19.5" x14ac:dyDescent="0.4">
      <c r="A65" s="310" t="s">
        <v>143</v>
      </c>
      <c r="B65" s="311"/>
      <c r="C65" s="311"/>
      <c r="D65" s="311"/>
      <c r="E65" s="311"/>
      <c r="F65" s="311"/>
    </row>
    <row r="66" spans="1:6" ht="34.5" x14ac:dyDescent="0.4">
      <c r="A66" s="41" t="s">
        <v>318</v>
      </c>
      <c r="B66" s="227">
        <v>1</v>
      </c>
      <c r="C66" s="228"/>
      <c r="D66" s="222" t="s">
        <v>532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533</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1" t="s">
        <v>38</v>
      </c>
      <c r="B83" s="302"/>
      <c r="C83" s="303"/>
      <c r="D83" s="214">
        <f>SUM(B66:C82)</f>
        <v>23</v>
      </c>
    </row>
    <row r="84" spans="1:6" x14ac:dyDescent="0.3">
      <c r="A84" s="301" t="s">
        <v>342</v>
      </c>
      <c r="B84" s="302"/>
      <c r="C84" s="303"/>
      <c r="D84" s="65">
        <f>D83/(COUNT(B66:C82)*2)</f>
        <v>0.95833333333333337</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512</v>
      </c>
      <c r="E93" s="221"/>
      <c r="F93" s="221"/>
    </row>
    <row r="94" spans="1:6" x14ac:dyDescent="0.3">
      <c r="A94" s="48" t="s">
        <v>182</v>
      </c>
      <c r="B94" s="237">
        <v>2</v>
      </c>
      <c r="C94" s="221"/>
      <c r="D94" s="222" t="s">
        <v>514</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513</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1" t="s">
        <v>38</v>
      </c>
      <c r="B101" s="302"/>
      <c r="C101" s="303"/>
      <c r="D101" s="214">
        <f>SUM(B87:C100)</f>
        <v>27</v>
      </c>
    </row>
    <row r="102" spans="1:6" x14ac:dyDescent="0.3">
      <c r="A102" s="301" t="s">
        <v>342</v>
      </c>
      <c r="B102" s="302"/>
      <c r="C102" s="303"/>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22</v>
      </c>
      <c r="E117" s="37"/>
      <c r="F117" s="37"/>
    </row>
    <row r="118" spans="1:6" s="50" customFormat="1" x14ac:dyDescent="0.3">
      <c r="A118" s="301" t="s">
        <v>342</v>
      </c>
      <c r="B118" s="302"/>
      <c r="C118" s="303"/>
      <c r="D118" s="65">
        <f>D117/(COUNT(B106:C116)*2)</f>
        <v>1</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ht="49.5" x14ac:dyDescent="0.3">
      <c r="A121" s="87" t="s">
        <v>322</v>
      </c>
      <c r="B121" s="238">
        <v>1</v>
      </c>
      <c r="C121" s="221"/>
      <c r="D121" s="240" t="s">
        <v>505</v>
      </c>
      <c r="E121" s="240"/>
      <c r="F121" s="221"/>
    </row>
    <row r="122" spans="1:6" x14ac:dyDescent="0.3">
      <c r="A122" s="87" t="s">
        <v>319</v>
      </c>
      <c r="B122" s="238">
        <v>2</v>
      </c>
      <c r="C122" s="221"/>
      <c r="D122" s="222"/>
      <c r="E122" s="222"/>
      <c r="F122" s="221"/>
    </row>
    <row r="123" spans="1:6" ht="51" x14ac:dyDescent="0.4">
      <c r="A123" s="41" t="s">
        <v>340</v>
      </c>
      <c r="B123" s="238">
        <v>1</v>
      </c>
      <c r="C123" s="228"/>
      <c r="D123" s="222" t="s">
        <v>534</v>
      </c>
      <c r="E123" s="222"/>
      <c r="F123" s="221"/>
    </row>
    <row r="124" spans="1:6" ht="19.5" x14ac:dyDescent="0.4">
      <c r="A124" s="48" t="s">
        <v>285</v>
      </c>
      <c r="B124" s="238">
        <v>2</v>
      </c>
      <c r="C124" s="228"/>
      <c r="D124" s="222"/>
      <c r="E124" s="222"/>
      <c r="F124" s="221"/>
    </row>
    <row r="125" spans="1:6" ht="34.5" x14ac:dyDescent="0.4">
      <c r="A125" s="41" t="s">
        <v>339</v>
      </c>
      <c r="B125" s="238">
        <v>1</v>
      </c>
      <c r="C125" s="228"/>
      <c r="D125" s="222" t="s">
        <v>571</v>
      </c>
      <c r="E125" s="229"/>
      <c r="F125" s="221"/>
    </row>
    <row r="126" spans="1:6" ht="36"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535</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507</v>
      </c>
      <c r="E129" s="222"/>
      <c r="F129" s="221"/>
    </row>
    <row r="130" spans="1:6" ht="66" x14ac:dyDescent="0.3">
      <c r="A130" s="51" t="s">
        <v>323</v>
      </c>
      <c r="B130" s="238">
        <v>0</v>
      </c>
      <c r="C130" s="241"/>
      <c r="D130" s="222" t="s">
        <v>572</v>
      </c>
      <c r="E130" s="222" t="s">
        <v>506</v>
      </c>
      <c r="F130" s="221"/>
    </row>
    <row r="131" spans="1:6" ht="18" x14ac:dyDescent="0.35">
      <c r="A131" s="88" t="s">
        <v>366</v>
      </c>
      <c r="B131" s="238">
        <v>2</v>
      </c>
      <c r="C131" s="249" t="str">
        <f>IF(B131=0, -5, "0")</f>
        <v>0</v>
      </c>
      <c r="D131" s="234"/>
      <c r="E131" s="229"/>
      <c r="F131" s="233"/>
    </row>
    <row r="132" spans="1:6" x14ac:dyDescent="0.3">
      <c r="A132" s="301" t="s">
        <v>38</v>
      </c>
      <c r="B132" s="302"/>
      <c r="C132" s="303"/>
      <c r="D132" s="214">
        <f>SUM(B121:C131)</f>
        <v>17</v>
      </c>
    </row>
    <row r="133" spans="1:6" x14ac:dyDescent="0.3">
      <c r="A133" s="301" t="s">
        <v>342</v>
      </c>
      <c r="B133" s="302"/>
      <c r="C133" s="303"/>
      <c r="D133" s="63">
        <f>D132/(COUNT(B121:C131)*2)</f>
        <v>0.77272727272727271</v>
      </c>
    </row>
    <row r="134" spans="1:6" s="50" customFormat="1" x14ac:dyDescent="0.3">
      <c r="A134" s="54"/>
      <c r="B134" s="55"/>
      <c r="C134" s="55"/>
      <c r="D134" s="61"/>
    </row>
    <row r="135" spans="1:6" ht="19.5" x14ac:dyDescent="0.4">
      <c r="A135" s="310" t="s">
        <v>78</v>
      </c>
      <c r="B135" s="311"/>
      <c r="C135" s="311"/>
      <c r="D135" s="311"/>
      <c r="E135" s="311"/>
      <c r="F135" s="311"/>
    </row>
    <row r="136" spans="1:6" ht="34.5" x14ac:dyDescent="0.4">
      <c r="A136" s="51" t="s">
        <v>349</v>
      </c>
      <c r="B136" s="237">
        <v>1</v>
      </c>
      <c r="C136" s="228"/>
      <c r="D136" s="222" t="s">
        <v>573</v>
      </c>
      <c r="E136" s="221"/>
      <c r="F136" s="221"/>
    </row>
    <row r="137" spans="1:6" ht="18" x14ac:dyDescent="0.35">
      <c r="A137" s="76" t="s">
        <v>140</v>
      </c>
      <c r="B137" s="237">
        <v>2</v>
      </c>
      <c r="C137" s="250" t="str">
        <f>IF(B137=0, -5, "0")</f>
        <v>0</v>
      </c>
      <c r="D137" s="222" t="s">
        <v>509</v>
      </c>
      <c r="E137" s="221"/>
      <c r="F137" s="221"/>
    </row>
    <row r="138" spans="1:6" x14ac:dyDescent="0.3">
      <c r="A138" s="49" t="s">
        <v>324</v>
      </c>
      <c r="B138" s="237">
        <v>1</v>
      </c>
      <c r="C138" s="222"/>
      <c r="D138" s="222" t="s">
        <v>508</v>
      </c>
      <c r="E138" s="221"/>
      <c r="F138" s="221"/>
    </row>
    <row r="139" spans="1:6" ht="49.5" x14ac:dyDescent="0.3">
      <c r="A139" s="95" t="s">
        <v>325</v>
      </c>
      <c r="B139" s="237">
        <v>1</v>
      </c>
      <c r="C139" s="222"/>
      <c r="D139" s="259" t="s">
        <v>510</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1" t="s">
        <v>38</v>
      </c>
      <c r="B148" s="302"/>
      <c r="C148" s="303"/>
      <c r="D148" s="214">
        <f>SUM(B136:C147)</f>
        <v>21</v>
      </c>
    </row>
    <row r="149" spans="1:6" x14ac:dyDescent="0.3">
      <c r="A149" s="301" t="s">
        <v>342</v>
      </c>
      <c r="B149" s="302"/>
      <c r="C149" s="303"/>
      <c r="D149" s="65">
        <f>D148/(COUNT(B136:C147)*2)</f>
        <v>0.875</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2</v>
      </c>
      <c r="C152" s="221"/>
      <c r="D152" s="222"/>
      <c r="E152" s="222"/>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49.5" x14ac:dyDescent="0.3">
      <c r="A157" s="196" t="s">
        <v>219</v>
      </c>
      <c r="B157" s="221">
        <v>1</v>
      </c>
      <c r="C157" s="221"/>
      <c r="D157" s="259" t="s">
        <v>536</v>
      </c>
      <c r="E157" s="221"/>
      <c r="F157" s="221"/>
    </row>
    <row r="158" spans="1:6" x14ac:dyDescent="0.3">
      <c r="A158" s="195" t="s">
        <v>376</v>
      </c>
      <c r="B158" s="221">
        <v>2</v>
      </c>
      <c r="C158" s="221"/>
      <c r="D158" s="246"/>
      <c r="E158" s="221"/>
      <c r="F158" s="221"/>
    </row>
    <row r="159" spans="1:6" x14ac:dyDescent="0.3">
      <c r="A159" s="195" t="s">
        <v>181</v>
      </c>
      <c r="B159" s="221">
        <v>2</v>
      </c>
      <c r="C159" s="221"/>
      <c r="D159" s="246"/>
      <c r="E159" s="221"/>
      <c r="F159" s="221"/>
    </row>
    <row r="160" spans="1:6" x14ac:dyDescent="0.3">
      <c r="A160" s="301" t="s">
        <v>38</v>
      </c>
      <c r="B160" s="308"/>
      <c r="C160" s="309"/>
      <c r="D160" s="215">
        <f>SUM(B152:C159)</f>
        <v>15</v>
      </c>
    </row>
    <row r="161" spans="1:6" x14ac:dyDescent="0.3">
      <c r="A161" s="301" t="s">
        <v>342</v>
      </c>
      <c r="B161" s="302"/>
      <c r="C161" s="303"/>
      <c r="D161" s="65">
        <f>D160/(COUNT(B152:C159)*2)</f>
        <v>0.9375</v>
      </c>
    </row>
    <row r="162" spans="1:6" s="50" customFormat="1" x14ac:dyDescent="0.3">
      <c r="A162" s="54"/>
      <c r="B162" s="55"/>
      <c r="C162" s="57"/>
      <c r="D162" s="58"/>
    </row>
    <row r="163" spans="1:6" ht="19.5" x14ac:dyDescent="0.4">
      <c r="A163" s="310" t="s">
        <v>85</v>
      </c>
      <c r="B163" s="311"/>
      <c r="C163" s="311"/>
      <c r="D163" s="311"/>
      <c r="E163" s="311"/>
      <c r="F163" s="311"/>
    </row>
    <row r="164" spans="1:6" ht="116.25" x14ac:dyDescent="0.35">
      <c r="A164" s="76" t="s">
        <v>333</v>
      </c>
      <c r="B164" s="221">
        <v>0</v>
      </c>
      <c r="C164" s="248">
        <f>IF(B164=0, -5, "0")</f>
        <v>-5</v>
      </c>
      <c r="D164" s="222" t="s">
        <v>537</v>
      </c>
      <c r="E164" s="222" t="s">
        <v>538</v>
      </c>
      <c r="F164" s="221"/>
    </row>
    <row r="165" spans="1:6" ht="33" x14ac:dyDescent="0.3">
      <c r="A165" s="41" t="s">
        <v>334</v>
      </c>
      <c r="B165" s="221">
        <v>1</v>
      </c>
      <c r="C165" s="221"/>
      <c r="D165" s="222" t="s">
        <v>502</v>
      </c>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49.5" x14ac:dyDescent="0.3">
      <c r="A174" s="87" t="s">
        <v>220</v>
      </c>
      <c r="B174" s="221">
        <v>1</v>
      </c>
      <c r="C174" s="221"/>
      <c r="D174" s="222" t="s">
        <v>518</v>
      </c>
      <c r="E174" s="221"/>
      <c r="F174" s="221"/>
    </row>
    <row r="175" spans="1:6" x14ac:dyDescent="0.3">
      <c r="A175" s="41" t="s">
        <v>163</v>
      </c>
      <c r="B175" s="221">
        <v>2</v>
      </c>
      <c r="C175" s="221"/>
      <c r="D175" s="222"/>
      <c r="E175" s="222"/>
      <c r="F175" s="221"/>
    </row>
    <row r="176" spans="1:6" x14ac:dyDescent="0.3">
      <c r="A176" s="301" t="s">
        <v>38</v>
      </c>
      <c r="B176" s="302"/>
      <c r="C176" s="303"/>
      <c r="D176" s="214">
        <f>SUM(B172:C175)</f>
        <v>7</v>
      </c>
    </row>
    <row r="177" spans="1:6" x14ac:dyDescent="0.3">
      <c r="A177" s="301" t="s">
        <v>342</v>
      </c>
      <c r="B177" s="302"/>
      <c r="C177" s="303"/>
      <c r="D177" s="65">
        <f>D176/(COUNT(B172:C175)*2)</f>
        <v>0.875</v>
      </c>
    </row>
    <row r="178" spans="1:6" s="50" customFormat="1" x14ac:dyDescent="0.3">
      <c r="A178" s="54"/>
      <c r="B178" s="55"/>
      <c r="C178" s="55"/>
      <c r="D178" s="56"/>
    </row>
    <row r="179" spans="1:6" ht="19.5" x14ac:dyDescent="0.4">
      <c r="A179" s="310" t="s">
        <v>87</v>
      </c>
      <c r="B179" s="311"/>
      <c r="C179" s="311"/>
      <c r="D179" s="311"/>
      <c r="E179" s="311"/>
      <c r="F179" s="311"/>
    </row>
    <row r="180" spans="1:6" ht="66" x14ac:dyDescent="0.3">
      <c r="A180" s="87" t="s">
        <v>364</v>
      </c>
      <c r="B180" s="221">
        <v>0</v>
      </c>
      <c r="C180" s="221"/>
      <c r="D180" s="222" t="s">
        <v>541</v>
      </c>
      <c r="E180" s="222" t="s">
        <v>539</v>
      </c>
      <c r="F180" s="221"/>
    </row>
    <row r="181" spans="1:6" x14ac:dyDescent="0.3">
      <c r="A181" s="95" t="s">
        <v>247</v>
      </c>
      <c r="B181" s="221">
        <v>2</v>
      </c>
      <c r="C181" s="221"/>
      <c r="D181" s="222"/>
      <c r="E181" s="167"/>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214">
        <f>SUM(B180:C184)</f>
        <v>8</v>
      </c>
    </row>
    <row r="186" spans="1:6" x14ac:dyDescent="0.3">
      <c r="A186" s="301" t="s">
        <v>342</v>
      </c>
      <c r="B186" s="302"/>
      <c r="C186" s="303"/>
      <c r="D186" s="65">
        <f>D185/(COUNT(B180:C184)*2)</f>
        <v>0.8</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2</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1" t="s">
        <v>38</v>
      </c>
      <c r="B193" s="302"/>
      <c r="C193" s="303"/>
      <c r="D193" s="97">
        <f>SUM(B189:C192)</f>
        <v>4</v>
      </c>
    </row>
    <row r="194" spans="1:4" x14ac:dyDescent="0.3">
      <c r="A194" s="301" t="s">
        <v>342</v>
      </c>
      <c r="B194" s="302"/>
      <c r="C194" s="303"/>
      <c r="D194" s="65">
        <f>D193/(COUNT(B189:C192)*2)</f>
        <v>1</v>
      </c>
    </row>
    <row r="196" spans="1:4" ht="18" x14ac:dyDescent="0.35">
      <c r="A196" s="121" t="s">
        <v>437</v>
      </c>
      <c r="B196" s="120"/>
      <c r="C196" s="120"/>
      <c r="D196" s="220">
        <v>0.4</v>
      </c>
    </row>
    <row r="197" spans="1:4" ht="22.5" x14ac:dyDescent="0.3">
      <c r="A197" s="71" t="s">
        <v>47</v>
      </c>
      <c r="B197" s="72"/>
      <c r="C197" s="73"/>
      <c r="D197" s="74">
        <f>SUM(D193,D185,D176,D168,D160,D62,D51,D32,D22,D117,D148,D132,D101,D83,D41)</f>
        <v>195</v>
      </c>
    </row>
    <row r="198" spans="1:4" ht="22.5" x14ac:dyDescent="0.3">
      <c r="A198" s="71" t="s">
        <v>378</v>
      </c>
      <c r="B198" s="72"/>
      <c r="C198" s="73"/>
      <c r="D198" s="75">
        <f>D197/(COUNT(B189:C192,B180:C184,B172:C175,B164:C167,B152:C159,B55:C61,B45:C50,B26:C31,B17:C21,B106:C116,B136:C147,B121:C131,B87:C100,B66:C82,B36:C40)*2)</f>
        <v>0.8705357142857143</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333" zoomScale="90" zoomScaleNormal="90" zoomScaleSheetLayoutView="80" workbookViewId="0">
      <selection activeCell="D344" sqref="D34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6" customWidth="1"/>
    <col min="5" max="5" width="26.42578125" style="166" customWidth="1"/>
    <col min="6" max="6" width="11.42578125" style="166"/>
    <col min="7" max="7" width="5" style="166" customWidth="1"/>
    <col min="8" max="16384" width="11.42578125" style="166"/>
  </cols>
  <sheetData>
    <row r="1" spans="1:9" ht="20.25" x14ac:dyDescent="0.3">
      <c r="A1"/>
      <c r="C1" s="42">
        <v>0</v>
      </c>
      <c r="D1" s="289"/>
      <c r="E1" s="289"/>
      <c r="F1" s="289"/>
      <c r="G1" s="289"/>
      <c r="H1" s="289"/>
      <c r="I1" s="289"/>
    </row>
    <row r="2" spans="1:9" ht="20.25" x14ac:dyDescent="0.3">
      <c r="C2" s="42">
        <v>1</v>
      </c>
      <c r="D2" s="270"/>
      <c r="E2" s="213"/>
      <c r="F2" s="213"/>
      <c r="G2" s="213"/>
      <c r="H2" s="213"/>
      <c r="I2" s="213"/>
    </row>
    <row r="3" spans="1:9" ht="20.25" x14ac:dyDescent="0.3">
      <c r="C3" s="42">
        <v>2</v>
      </c>
      <c r="D3" s="270"/>
      <c r="E3" s="213"/>
      <c r="F3" s="213"/>
      <c r="G3" s="213"/>
      <c r="H3" s="213"/>
      <c r="I3" s="213"/>
    </row>
    <row r="4" spans="1:9" ht="20.25" x14ac:dyDescent="0.3">
      <c r="C4" s="42" t="s">
        <v>34</v>
      </c>
      <c r="D4" s="270"/>
      <c r="E4" s="213"/>
      <c r="F4" s="213"/>
      <c r="G4" s="213"/>
      <c r="H4" s="213"/>
      <c r="I4" s="213"/>
    </row>
    <row r="5" spans="1:9" ht="20.25" x14ac:dyDescent="0.3">
      <c r="D5" s="270"/>
      <c r="E5" s="213"/>
      <c r="F5" s="213"/>
      <c r="G5" s="213"/>
      <c r="H5" s="213"/>
      <c r="I5" s="213"/>
    </row>
    <row r="6" spans="1:9" ht="20.25" x14ac:dyDescent="0.3">
      <c r="D6" s="270"/>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BEJA 3</v>
      </c>
      <c r="B8" s="291"/>
      <c r="C8" s="291"/>
      <c r="D8" s="291"/>
      <c r="E8" s="291"/>
      <c r="F8" s="291"/>
      <c r="G8" s="216"/>
      <c r="H8" s="216"/>
      <c r="I8" s="213"/>
    </row>
    <row r="9" spans="1:9" ht="24.75" x14ac:dyDescent="0.5">
      <c r="A9" s="38" t="s">
        <v>44</v>
      </c>
      <c r="B9" s="292" t="s">
        <v>574</v>
      </c>
      <c r="C9" s="292"/>
      <c r="D9" s="292"/>
      <c r="E9" s="292"/>
      <c r="F9" s="292"/>
      <c r="G9" s="216"/>
      <c r="H9" s="216"/>
      <c r="I9" s="213"/>
    </row>
    <row r="10" spans="1:9" ht="24.75" x14ac:dyDescent="0.5">
      <c r="A10" s="39" t="s">
        <v>46</v>
      </c>
      <c r="B10" s="293" t="s">
        <v>575</v>
      </c>
      <c r="C10" s="293"/>
      <c r="D10" s="293"/>
      <c r="E10" s="293"/>
      <c r="F10" s="293"/>
      <c r="G10" s="216"/>
      <c r="H10" s="216"/>
      <c r="I10" s="213"/>
    </row>
    <row r="11" spans="1:9" ht="24.75" x14ac:dyDescent="0.5">
      <c r="A11" s="38" t="s">
        <v>45</v>
      </c>
      <c r="B11" s="288">
        <v>42963</v>
      </c>
      <c r="C11" s="288"/>
      <c r="D11" s="288"/>
      <c r="E11" s="288"/>
      <c r="F11" s="288"/>
      <c r="G11" s="216"/>
      <c r="H11" s="216"/>
      <c r="I11" s="213"/>
    </row>
    <row r="12" spans="1:9" ht="24.75" x14ac:dyDescent="0.5">
      <c r="A12" s="38" t="s">
        <v>276</v>
      </c>
      <c r="B12" s="294">
        <f>D505</f>
        <v>0.93055555555555558</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320" t="s">
        <v>48</v>
      </c>
      <c r="E14" s="298" t="s">
        <v>358</v>
      </c>
      <c r="F14" s="297" t="s">
        <v>214</v>
      </c>
      <c r="G14" s="36"/>
      <c r="H14" s="36"/>
    </row>
    <row r="15" spans="1:9" ht="16.5" customHeight="1" x14ac:dyDescent="0.3">
      <c r="A15" s="296"/>
      <c r="B15" s="77" t="s">
        <v>36</v>
      </c>
      <c r="C15" s="77" t="s">
        <v>35</v>
      </c>
      <c r="D15" s="320"/>
      <c r="E15" s="298"/>
      <c r="F15" s="297"/>
      <c r="G15" s="36"/>
      <c r="H15" s="36"/>
    </row>
    <row r="16" spans="1:9" ht="18" x14ac:dyDescent="0.35">
      <c r="A16" s="285" t="s">
        <v>0</v>
      </c>
      <c r="B16" s="285"/>
      <c r="C16" s="285"/>
      <c r="D16" s="285"/>
      <c r="E16" s="285"/>
      <c r="F16" s="285"/>
      <c r="G16" s="36"/>
      <c r="H16" s="36"/>
    </row>
    <row r="17" spans="1:8" ht="18" x14ac:dyDescent="0.3">
      <c r="A17" s="181">
        <f>B11</f>
        <v>42963</v>
      </c>
      <c r="B17" s="36"/>
      <c r="C17" s="36"/>
      <c r="D17" s="256"/>
      <c r="E17" s="36"/>
      <c r="F17" s="36"/>
      <c r="G17" s="36"/>
      <c r="H17" s="36"/>
    </row>
    <row r="18" spans="1:8" ht="18" x14ac:dyDescent="0.25">
      <c r="A18" s="299" t="s">
        <v>1</v>
      </c>
      <c r="B18" s="300"/>
      <c r="C18" s="300"/>
      <c r="D18" s="300"/>
      <c r="E18" s="300"/>
      <c r="F18" s="300"/>
    </row>
    <row r="19" spans="1:8" x14ac:dyDescent="0.25">
      <c r="A19" s="168" t="s">
        <v>10</v>
      </c>
      <c r="B19" s="169">
        <v>2</v>
      </c>
      <c r="C19" s="169"/>
      <c r="D19" s="167"/>
      <c r="E19" s="146"/>
      <c r="F19" s="146"/>
    </row>
    <row r="20" spans="1:8" x14ac:dyDescent="0.25">
      <c r="A20" s="168" t="s">
        <v>211</v>
      </c>
      <c r="B20" s="169">
        <v>2</v>
      </c>
      <c r="C20" s="169"/>
      <c r="D20" s="167"/>
      <c r="E20" s="146"/>
      <c r="F20" s="146"/>
    </row>
    <row r="21" spans="1:8" x14ac:dyDescent="0.25">
      <c r="A21" s="168" t="s">
        <v>98</v>
      </c>
      <c r="B21" s="169">
        <v>2</v>
      </c>
      <c r="C21" s="169"/>
      <c r="D21" s="167"/>
      <c r="E21" s="146"/>
      <c r="F21" s="146"/>
    </row>
    <row r="22" spans="1:8" s="171" customFormat="1" x14ac:dyDescent="0.25">
      <c r="A22" s="100" t="s">
        <v>307</v>
      </c>
      <c r="B22" s="169">
        <v>2</v>
      </c>
      <c r="C22" s="170"/>
      <c r="D22" s="59"/>
      <c r="E22" s="145"/>
      <c r="F22" s="172"/>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row>
    <row r="26" spans="1:8" ht="18" x14ac:dyDescent="0.25">
      <c r="A26" s="283" t="s">
        <v>18</v>
      </c>
      <c r="B26" s="284"/>
      <c r="C26" s="284"/>
      <c r="D26" s="284"/>
      <c r="E26" s="284"/>
      <c r="F26" s="284"/>
    </row>
    <row r="27" spans="1:8" x14ac:dyDescent="0.25">
      <c r="A27" s="18" t="s">
        <v>2</v>
      </c>
      <c r="B27" s="169">
        <v>2</v>
      </c>
      <c r="C27" s="169"/>
      <c r="D27" s="167"/>
      <c r="E27" s="146"/>
      <c r="F27" s="146"/>
    </row>
    <row r="28" spans="1:8" ht="18" x14ac:dyDescent="0.35">
      <c r="A28" s="76" t="s">
        <v>186</v>
      </c>
      <c r="B28" s="169">
        <v>2</v>
      </c>
      <c r="C28" s="217"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2</v>
      </c>
      <c r="C32" s="169"/>
      <c r="D32" s="155"/>
      <c r="E32" s="146"/>
      <c r="F32" s="146"/>
      <c r="G32" s="171"/>
    </row>
    <row r="33" spans="1:7" ht="36" x14ac:dyDescent="0.25">
      <c r="A33" s="99" t="s">
        <v>11</v>
      </c>
      <c r="B33" s="169">
        <v>2</v>
      </c>
      <c r="C33" s="217" t="str">
        <f>IF(B33=0, -5, "0")</f>
        <v>0</v>
      </c>
      <c r="D33" s="129"/>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row>
    <row r="43" spans="1:7" ht="18" x14ac:dyDescent="0.35">
      <c r="A43" s="285" t="s">
        <v>137</v>
      </c>
      <c r="B43" s="285"/>
      <c r="C43" s="285"/>
      <c r="D43" s="285"/>
      <c r="E43" s="285"/>
      <c r="F43" s="285"/>
    </row>
    <row r="44" spans="1:7" x14ac:dyDescent="0.25">
      <c r="A44" s="182">
        <f>B11</f>
        <v>42963</v>
      </c>
      <c r="B44" s="6"/>
      <c r="C44" s="7"/>
    </row>
    <row r="45" spans="1:7" ht="16.5" x14ac:dyDescent="0.25">
      <c r="A45" s="286" t="s">
        <v>63</v>
      </c>
      <c r="B45" s="287"/>
      <c r="C45" s="287"/>
      <c r="D45" s="287"/>
      <c r="E45" s="287"/>
      <c r="F45" s="287"/>
    </row>
    <row r="46" spans="1:7" x14ac:dyDescent="0.25">
      <c r="A46" s="33" t="s">
        <v>109</v>
      </c>
      <c r="B46" s="169">
        <v>2</v>
      </c>
      <c r="C46" s="169"/>
      <c r="D46" s="155"/>
      <c r="E46" s="146"/>
      <c r="F46" s="146"/>
    </row>
    <row r="47" spans="1:7" ht="30" x14ac:dyDescent="0.25">
      <c r="A47" s="43" t="s">
        <v>259</v>
      </c>
      <c r="B47" s="169">
        <v>2</v>
      </c>
      <c r="C47" s="169"/>
      <c r="D47" s="155"/>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x14ac:dyDescent="0.25">
      <c r="A50" s="43" t="s">
        <v>141</v>
      </c>
      <c r="B50" s="169">
        <v>2</v>
      </c>
      <c r="C50" s="169"/>
      <c r="D50" s="155"/>
      <c r="E50" s="146"/>
      <c r="F50" s="146"/>
    </row>
    <row r="51" spans="1:6" ht="18" x14ac:dyDescent="0.35">
      <c r="A51" s="76" t="s">
        <v>7</v>
      </c>
      <c r="B51" s="169">
        <v>2</v>
      </c>
      <c r="C51" s="217" t="str">
        <f>IF(B51=0, -5, "0")</f>
        <v>0</v>
      </c>
      <c r="D51" s="156"/>
      <c r="E51" s="146"/>
      <c r="F51" s="146"/>
    </row>
    <row r="52" spans="1:6" x14ac:dyDescent="0.25">
      <c r="A52" s="23" t="s">
        <v>26</v>
      </c>
      <c r="B52" s="169">
        <v>2</v>
      </c>
      <c r="C52" s="137"/>
      <c r="D52" s="156"/>
      <c r="E52" s="146"/>
      <c r="F52" s="146"/>
    </row>
    <row r="53" spans="1:6" ht="46.5" x14ac:dyDescent="0.35">
      <c r="A53" s="83" t="s">
        <v>27</v>
      </c>
      <c r="B53" s="169">
        <v>1</v>
      </c>
      <c r="C53" s="217" t="str">
        <f>IF(B53=0, -5, "0")</f>
        <v>0</v>
      </c>
      <c r="D53" s="140" t="s">
        <v>576</v>
      </c>
      <c r="E53" s="146"/>
      <c r="F53" s="14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row>
    <row r="57" spans="1:6" ht="18" x14ac:dyDescent="0.25">
      <c r="A57" s="283" t="s">
        <v>65</v>
      </c>
      <c r="B57" s="284"/>
      <c r="C57" s="284"/>
      <c r="D57" s="284"/>
      <c r="E57" s="284"/>
      <c r="F57" s="284"/>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2</v>
      </c>
      <c r="C60" s="169"/>
      <c r="D60" s="142"/>
      <c r="E60" s="146"/>
      <c r="F60" s="146"/>
    </row>
    <row r="61" spans="1:6" ht="30" x14ac:dyDescent="0.25">
      <c r="A61" s="24" t="s">
        <v>123</v>
      </c>
      <c r="B61" s="169">
        <v>1</v>
      </c>
      <c r="C61" s="169"/>
      <c r="D61" s="142" t="s">
        <v>577</v>
      </c>
      <c r="E61" s="146"/>
      <c r="F61" s="146"/>
    </row>
    <row r="62" spans="1:6" ht="18" x14ac:dyDescent="0.35">
      <c r="A62" s="76" t="s">
        <v>67</v>
      </c>
      <c r="B62" s="169">
        <v>2</v>
      </c>
      <c r="C62" s="217"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7" t="str">
        <f>IF(B64=0, -5, "0")</f>
        <v>0</v>
      </c>
      <c r="D64" s="167"/>
      <c r="E64" s="146"/>
      <c r="F64" s="146"/>
    </row>
    <row r="65" spans="1:6" ht="16.5" x14ac:dyDescent="0.3">
      <c r="A65" s="49" t="s">
        <v>271</v>
      </c>
      <c r="B65" s="169">
        <v>2</v>
      </c>
      <c r="C65" s="170"/>
      <c r="D65" s="145"/>
      <c r="E65" s="172"/>
      <c r="F65" s="146"/>
    </row>
    <row r="66" spans="1:6" x14ac:dyDescent="0.25">
      <c r="A66" s="168" t="s">
        <v>308</v>
      </c>
      <c r="B66" s="169">
        <v>2</v>
      </c>
      <c r="C66" s="169"/>
      <c r="D66" s="156"/>
      <c r="E66" s="172"/>
      <c r="F66" s="146"/>
    </row>
    <row r="67" spans="1:6" x14ac:dyDescent="0.25">
      <c r="A67" s="168" t="s">
        <v>187</v>
      </c>
      <c r="B67" s="169">
        <v>2</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2</v>
      </c>
      <c r="C70" s="218" t="str">
        <f>IF(B70=0, -5, "0")</f>
        <v>0</v>
      </c>
      <c r="D70" s="151"/>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c r="E73" s="172"/>
      <c r="F73" s="172"/>
    </row>
    <row r="74" spans="1:6" s="171" customFormat="1" x14ac:dyDescent="0.25">
      <c r="A74" s="168" t="s">
        <v>188</v>
      </c>
      <c r="B74" s="169">
        <v>2</v>
      </c>
      <c r="C74" s="170"/>
      <c r="D74" s="151"/>
      <c r="E74" s="172"/>
      <c r="F74" s="172"/>
    </row>
    <row r="75" spans="1:6" s="171" customFormat="1" ht="18" x14ac:dyDescent="0.35">
      <c r="A75" s="178" t="s">
        <v>289</v>
      </c>
      <c r="B75" s="169">
        <v>2</v>
      </c>
      <c r="C75" s="218" t="str">
        <f>IF(B75=0, -5, "0")</f>
        <v>0</v>
      </c>
      <c r="D75" s="151"/>
      <c r="E75" s="159"/>
      <c r="F75" s="172"/>
    </row>
    <row r="76" spans="1:6" s="171" customFormat="1" ht="16.5" x14ac:dyDescent="0.25">
      <c r="A76" s="107" t="s">
        <v>168</v>
      </c>
      <c r="B76" s="169">
        <v>2</v>
      </c>
      <c r="C76" s="218"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39</v>
      </c>
    </row>
    <row r="82" spans="1:6" x14ac:dyDescent="0.25">
      <c r="A82" s="19" t="s">
        <v>37</v>
      </c>
      <c r="B82" s="20"/>
      <c r="C82" s="21"/>
      <c r="D82" s="63">
        <f>D81/(COUNT(B58:C80)*2)</f>
        <v>0.97499999999999998</v>
      </c>
    </row>
    <row r="83" spans="1:6" x14ac:dyDescent="0.25">
      <c r="A83" s="9"/>
      <c r="B83" s="6"/>
      <c r="C83" s="7"/>
    </row>
    <row r="84" spans="1:6" ht="18" x14ac:dyDescent="0.25">
      <c r="A84" s="283" t="s">
        <v>25</v>
      </c>
      <c r="B84" s="284"/>
      <c r="C84" s="284"/>
      <c r="D84" s="284"/>
      <c r="E84" s="284"/>
      <c r="F84" s="284"/>
    </row>
    <row r="85" spans="1:6" x14ac:dyDescent="0.25">
      <c r="A85" s="168" t="s">
        <v>314</v>
      </c>
      <c r="B85" s="169">
        <v>2</v>
      </c>
      <c r="C85" s="169"/>
      <c r="D85" s="156"/>
      <c r="E85" s="146"/>
      <c r="F85" s="146"/>
    </row>
    <row r="86" spans="1:6" x14ac:dyDescent="0.25">
      <c r="A86" s="18" t="s">
        <v>105</v>
      </c>
      <c r="B86" s="169">
        <v>2</v>
      </c>
      <c r="C86" s="169"/>
      <c r="D86" s="154"/>
      <c r="E86" s="146"/>
      <c r="F86" s="146"/>
    </row>
    <row r="87" spans="1:6" ht="18" x14ac:dyDescent="0.35">
      <c r="A87" s="76" t="s">
        <v>59</v>
      </c>
      <c r="B87" s="169">
        <v>2</v>
      </c>
      <c r="C87" s="217" t="str">
        <f>IF(B87=0, -5, "0")</f>
        <v>0</v>
      </c>
      <c r="D87" s="156"/>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x14ac:dyDescent="0.25">
      <c r="A90" s="168" t="s">
        <v>293</v>
      </c>
      <c r="B90" s="169">
        <v>2</v>
      </c>
      <c r="C90" s="169"/>
      <c r="D90" s="155"/>
      <c r="E90" s="172"/>
      <c r="F90" s="146"/>
    </row>
    <row r="91" spans="1:6" ht="30" x14ac:dyDescent="0.25">
      <c r="A91" s="18" t="s">
        <v>260</v>
      </c>
      <c r="B91" s="169">
        <v>2</v>
      </c>
      <c r="C91" s="169"/>
      <c r="D91" s="156"/>
      <c r="E91" s="146"/>
      <c r="F91" s="146"/>
    </row>
    <row r="92" spans="1:6" ht="45" x14ac:dyDescent="0.25">
      <c r="A92" s="109" t="s">
        <v>287</v>
      </c>
      <c r="B92" s="169">
        <v>2</v>
      </c>
      <c r="C92" s="153"/>
      <c r="D92" s="252"/>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row>
    <row r="96" spans="1:6" ht="18" x14ac:dyDescent="0.25">
      <c r="A96" s="78" t="s">
        <v>66</v>
      </c>
      <c r="B96" s="84"/>
      <c r="C96" s="85"/>
      <c r="D96" s="81">
        <f>SUM(D81,D93,D54)</f>
        <v>68</v>
      </c>
    </row>
    <row r="97" spans="1:6" ht="18" x14ac:dyDescent="0.25">
      <c r="A97" s="78" t="s">
        <v>224</v>
      </c>
      <c r="B97" s="84"/>
      <c r="C97" s="85"/>
      <c r="D97" s="82">
        <f>D96/(COUNT(B85:C91,B46:C53,B58:C80)*2)</f>
        <v>0.97142857142857142</v>
      </c>
    </row>
    <row r="98" spans="1:6" x14ac:dyDescent="0.25">
      <c r="A98" s="5"/>
      <c r="B98" s="6"/>
      <c r="C98" s="7"/>
    </row>
    <row r="99" spans="1:6" ht="18" x14ac:dyDescent="0.35">
      <c r="A99" s="285" t="s">
        <v>129</v>
      </c>
      <c r="B99" s="285"/>
      <c r="C99" s="285"/>
      <c r="D99" s="285"/>
      <c r="E99" s="285"/>
      <c r="F99" s="285"/>
    </row>
    <row r="100" spans="1:6" x14ac:dyDescent="0.25">
      <c r="A100" s="182">
        <f>B11</f>
        <v>42963</v>
      </c>
      <c r="B100" s="6"/>
      <c r="C100" s="7"/>
    </row>
    <row r="101" spans="1:6" ht="16.5" x14ac:dyDescent="0.25">
      <c r="A101" s="286" t="s">
        <v>63</v>
      </c>
      <c r="B101" s="287"/>
      <c r="C101" s="287"/>
      <c r="D101" s="287"/>
      <c r="E101" s="287"/>
      <c r="F101" s="287"/>
    </row>
    <row r="102" spans="1:6" x14ac:dyDescent="0.25">
      <c r="A102" s="23" t="s">
        <v>57</v>
      </c>
      <c r="B102" s="169">
        <v>2</v>
      </c>
      <c r="C102" s="169"/>
      <c r="D102" s="167"/>
      <c r="E102" s="167"/>
      <c r="F102" s="146"/>
    </row>
    <row r="103" spans="1:6" x14ac:dyDescent="0.25">
      <c r="A103" s="23" t="s">
        <v>297</v>
      </c>
      <c r="B103" s="169">
        <v>2</v>
      </c>
      <c r="C103" s="169"/>
      <c r="D103" s="167"/>
      <c r="E103" s="146"/>
      <c r="F103" s="146"/>
    </row>
    <row r="104" spans="1:6" x14ac:dyDescent="0.25">
      <c r="A104" s="33" t="s">
        <v>100</v>
      </c>
      <c r="B104" s="169">
        <v>2</v>
      </c>
      <c r="C104" s="170"/>
      <c r="D104" s="145"/>
      <c r="E104" s="172"/>
      <c r="F104" s="146"/>
    </row>
    <row r="105" spans="1:6" x14ac:dyDescent="0.25">
      <c r="A105" s="33" t="s">
        <v>28</v>
      </c>
      <c r="B105" s="169">
        <v>2</v>
      </c>
      <c r="C105" s="169"/>
      <c r="D105" s="148"/>
      <c r="E105" s="146"/>
      <c r="F105" s="146"/>
    </row>
    <row r="106" spans="1:6" ht="30" x14ac:dyDescent="0.25">
      <c r="A106" s="33" t="s">
        <v>174</v>
      </c>
      <c r="B106" s="169">
        <v>2</v>
      </c>
      <c r="C106" s="169"/>
      <c r="D106" s="129"/>
      <c r="E106" s="146"/>
      <c r="F106" s="146"/>
    </row>
    <row r="107" spans="1:6" ht="18" x14ac:dyDescent="0.35">
      <c r="A107" s="76" t="s">
        <v>59</v>
      </c>
      <c r="B107" s="169">
        <v>2</v>
      </c>
      <c r="C107" s="217" t="str">
        <f>IF(B107=0, -5, "0")</f>
        <v>0</v>
      </c>
      <c r="D107" s="167"/>
      <c r="E107" s="146"/>
      <c r="F107" s="146"/>
    </row>
    <row r="108" spans="1:6" ht="30" x14ac:dyDescent="0.25">
      <c r="A108" s="23" t="s">
        <v>131</v>
      </c>
      <c r="B108" s="169">
        <v>2</v>
      </c>
      <c r="C108" s="137"/>
      <c r="D108" s="167"/>
      <c r="E108" s="146"/>
      <c r="F108" s="146"/>
    </row>
    <row r="109" spans="1:6" ht="46.5" x14ac:dyDescent="0.35">
      <c r="A109" s="83" t="s">
        <v>27</v>
      </c>
      <c r="B109" s="169">
        <v>1</v>
      </c>
      <c r="C109" s="217" t="str">
        <f>IF(B109=0, -5, "0")</f>
        <v>0</v>
      </c>
      <c r="D109" s="10" t="s">
        <v>576</v>
      </c>
      <c r="E109" s="146"/>
      <c r="F109" s="14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row>
    <row r="113" spans="1:6" ht="18" x14ac:dyDescent="0.25">
      <c r="A113" s="283" t="s">
        <v>133</v>
      </c>
      <c r="B113" s="284"/>
      <c r="C113" s="284"/>
      <c r="D113" s="284"/>
      <c r="E113" s="284"/>
      <c r="F113" s="284"/>
    </row>
    <row r="114" spans="1:6" x14ac:dyDescent="0.25">
      <c r="A114" s="168" t="s">
        <v>314</v>
      </c>
      <c r="B114" s="169">
        <v>2</v>
      </c>
      <c r="C114" s="169"/>
      <c r="D114" s="167"/>
      <c r="E114" s="167"/>
      <c r="F114" s="146"/>
    </row>
    <row r="115" spans="1:6" x14ac:dyDescent="0.25">
      <c r="A115" s="18" t="s">
        <v>294</v>
      </c>
      <c r="B115" s="169">
        <v>2</v>
      </c>
      <c r="C115" s="169"/>
      <c r="D115" s="142"/>
      <c r="E115" s="142"/>
      <c r="F115" s="146"/>
    </row>
    <row r="116" spans="1:6" x14ac:dyDescent="0.25">
      <c r="A116" s="18" t="s">
        <v>71</v>
      </c>
      <c r="B116" s="169">
        <v>2</v>
      </c>
      <c r="C116" s="169"/>
      <c r="D116" s="142"/>
      <c r="E116" s="172"/>
      <c r="F116" s="146"/>
    </row>
    <row r="117" spans="1:6" x14ac:dyDescent="0.25">
      <c r="A117" s="168" t="s">
        <v>295</v>
      </c>
      <c r="B117" s="169">
        <v>2</v>
      </c>
      <c r="C117" s="169"/>
      <c r="D117" s="11"/>
      <c r="E117" s="172"/>
      <c r="F117" s="146"/>
    </row>
    <row r="118" spans="1:6" x14ac:dyDescent="0.25">
      <c r="A118" s="18" t="s">
        <v>64</v>
      </c>
      <c r="B118" s="169">
        <v>2</v>
      </c>
      <c r="C118" s="169"/>
      <c r="D118" s="12"/>
      <c r="E118" s="167"/>
      <c r="F118" s="146"/>
    </row>
    <row r="119" spans="1:6" ht="30" x14ac:dyDescent="0.25">
      <c r="A119" s="168" t="s">
        <v>175</v>
      </c>
      <c r="B119" s="169">
        <v>2</v>
      </c>
      <c r="C119" s="169"/>
      <c r="D119" s="12"/>
      <c r="E119" s="146"/>
      <c r="F119" s="146"/>
    </row>
    <row r="120" spans="1:6" x14ac:dyDescent="0.25">
      <c r="A120" s="168" t="s">
        <v>291</v>
      </c>
      <c r="B120" s="169">
        <v>2</v>
      </c>
      <c r="C120" s="169"/>
      <c r="D120" s="12"/>
      <c r="E120" s="146"/>
      <c r="F120" s="146"/>
    </row>
    <row r="121" spans="1:6" ht="31.5" x14ac:dyDescent="0.35">
      <c r="A121" s="76" t="s">
        <v>74</v>
      </c>
      <c r="B121" s="169">
        <v>1</v>
      </c>
      <c r="C121" s="217" t="str">
        <f>IF(B121=0, -5, "0")</f>
        <v>0</v>
      </c>
      <c r="D121" s="167" t="s">
        <v>579</v>
      </c>
      <c r="E121" s="146"/>
      <c r="F121" s="146"/>
    </row>
    <row r="122" spans="1:6" x14ac:dyDescent="0.25">
      <c r="A122" s="18" t="s">
        <v>188</v>
      </c>
      <c r="B122" s="169">
        <v>2</v>
      </c>
      <c r="C122" s="169"/>
      <c r="D122" s="167"/>
      <c r="E122" s="146"/>
      <c r="F122" s="146"/>
    </row>
    <row r="123" spans="1:6" ht="16.5" x14ac:dyDescent="0.3">
      <c r="A123" s="48" t="s">
        <v>189</v>
      </c>
      <c r="B123" s="169">
        <v>2</v>
      </c>
      <c r="C123" s="176"/>
      <c r="D123" s="183"/>
      <c r="E123" s="167"/>
      <c r="F123" s="146"/>
    </row>
    <row r="124" spans="1:6" x14ac:dyDescent="0.25">
      <c r="A124" s="168" t="s">
        <v>278</v>
      </c>
      <c r="B124" s="169">
        <v>2</v>
      </c>
      <c r="C124" s="169"/>
      <c r="D124" s="148"/>
      <c r="E124" s="172"/>
      <c r="F124" s="146"/>
    </row>
    <row r="125" spans="1:6" ht="36" x14ac:dyDescent="0.25">
      <c r="A125" s="108" t="s">
        <v>272</v>
      </c>
      <c r="B125" s="169">
        <v>2</v>
      </c>
      <c r="C125" s="217" t="str">
        <f>IF(B125=0, -5, "0")</f>
        <v>0</v>
      </c>
      <c r="D125" s="167"/>
      <c r="E125" s="167"/>
      <c r="F125" s="146"/>
    </row>
    <row r="126" spans="1:6" ht="16.5" x14ac:dyDescent="0.3">
      <c r="A126" s="49" t="s">
        <v>271</v>
      </c>
      <c r="B126" s="169">
        <v>2</v>
      </c>
      <c r="C126" s="176"/>
      <c r="D126" s="183" t="s">
        <v>371</v>
      </c>
      <c r="E126" s="146"/>
      <c r="F126" s="146"/>
    </row>
    <row r="127" spans="1:6" ht="18" x14ac:dyDescent="0.35">
      <c r="A127" s="76" t="s">
        <v>173</v>
      </c>
      <c r="B127" s="169">
        <v>2</v>
      </c>
      <c r="C127" s="217"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69">
        <v>2</v>
      </c>
      <c r="C129" s="218" t="str">
        <f>IF(B129=0, -5, "0")</f>
        <v>0</v>
      </c>
      <c r="D129" s="145"/>
      <c r="E129" s="172"/>
      <c r="F129" s="172"/>
    </row>
    <row r="130" spans="1:6" x14ac:dyDescent="0.25">
      <c r="A130" s="24" t="s">
        <v>83</v>
      </c>
      <c r="B130" s="169">
        <v>2</v>
      </c>
      <c r="C130" s="169"/>
      <c r="D130" s="167"/>
      <c r="E130" s="146"/>
      <c r="F130" s="146"/>
    </row>
    <row r="131" spans="1:6" ht="33" x14ac:dyDescent="0.3">
      <c r="A131" s="49" t="s">
        <v>222</v>
      </c>
      <c r="B131" s="169">
        <v>2</v>
      </c>
      <c r="C131" s="169"/>
      <c r="D131" s="167"/>
      <c r="E131" s="146"/>
      <c r="F131" s="146"/>
    </row>
    <row r="132" spans="1:6" x14ac:dyDescent="0.25">
      <c r="A132" s="24" t="s">
        <v>248</v>
      </c>
      <c r="B132" s="169">
        <v>2</v>
      </c>
      <c r="C132" s="169"/>
      <c r="D132" s="167"/>
      <c r="E132" s="167"/>
      <c r="F132" s="146"/>
    </row>
    <row r="133" spans="1:6" ht="30" x14ac:dyDescent="0.25">
      <c r="A133" s="24" t="s">
        <v>199</v>
      </c>
      <c r="B133" s="169">
        <v>2</v>
      </c>
      <c r="C133" s="169"/>
      <c r="D133" s="167"/>
      <c r="E133" s="146"/>
      <c r="F133" s="146"/>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row>
    <row r="137" spans="1:6" ht="18" x14ac:dyDescent="0.25">
      <c r="A137" s="283" t="s">
        <v>73</v>
      </c>
      <c r="B137" s="284"/>
      <c r="C137" s="284"/>
      <c r="D137" s="284"/>
      <c r="E137" s="284"/>
      <c r="F137" s="284"/>
    </row>
    <row r="138" spans="1:6" ht="30" x14ac:dyDescent="0.25">
      <c r="A138" s="168" t="s">
        <v>372</v>
      </c>
      <c r="B138" s="169">
        <v>2</v>
      </c>
      <c r="C138" s="169"/>
      <c r="D138" s="167"/>
      <c r="E138" s="145"/>
      <c r="F138" s="146"/>
    </row>
    <row r="139" spans="1:6" x14ac:dyDescent="0.25">
      <c r="A139" s="18" t="s">
        <v>144</v>
      </c>
      <c r="B139" s="169">
        <v>2</v>
      </c>
      <c r="C139" s="169"/>
      <c r="D139" s="142"/>
      <c r="E139" s="146"/>
      <c r="F139" s="146"/>
    </row>
    <row r="140" spans="1:6" ht="18" x14ac:dyDescent="0.35">
      <c r="A140" s="76" t="s">
        <v>59</v>
      </c>
      <c r="B140" s="169">
        <v>2</v>
      </c>
      <c r="C140" s="217" t="str">
        <f>IF(B140=0, -5, "0")</f>
        <v>0</v>
      </c>
      <c r="D140" s="167"/>
      <c r="E140" s="167"/>
      <c r="F140" s="146"/>
    </row>
    <row r="141" spans="1:6" ht="36" x14ac:dyDescent="0.35">
      <c r="A141" s="83" t="s">
        <v>55</v>
      </c>
      <c r="B141" s="169" t="s">
        <v>34</v>
      </c>
      <c r="C141" s="217" t="str">
        <f>IF(B141=0, -5, "0")</f>
        <v>0</v>
      </c>
      <c r="D141" s="12" t="s">
        <v>578</v>
      </c>
      <c r="E141" s="167"/>
      <c r="F141" s="146"/>
    </row>
    <row r="142" spans="1:6" ht="16.5" x14ac:dyDescent="0.3">
      <c r="A142" s="53" t="s">
        <v>149</v>
      </c>
      <c r="B142" s="169">
        <v>2</v>
      </c>
      <c r="C142" s="169"/>
      <c r="D142" s="148"/>
      <c r="E142" s="146"/>
      <c r="F142" s="146"/>
    </row>
    <row r="143" spans="1:6" ht="18" x14ac:dyDescent="0.35">
      <c r="A143" s="83" t="s">
        <v>273</v>
      </c>
      <c r="B143" s="169">
        <v>2</v>
      </c>
      <c r="C143" s="217"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2</v>
      </c>
      <c r="C145" s="153"/>
      <c r="D145" s="133">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row>
    <row r="149" spans="1:6" ht="18" x14ac:dyDescent="0.25">
      <c r="A149" s="78" t="s">
        <v>138</v>
      </c>
      <c r="B149" s="84"/>
      <c r="C149" s="85"/>
      <c r="D149" s="81">
        <f>SUM(D146,D110,D134)</f>
        <v>66</v>
      </c>
    </row>
    <row r="150" spans="1:6" ht="18" x14ac:dyDescent="0.25">
      <c r="A150" s="78" t="s">
        <v>225</v>
      </c>
      <c r="B150" s="84"/>
      <c r="C150" s="85"/>
      <c r="D150" s="82">
        <f>D149/(COUNT(B138:C144,B102:C109,B114:C133)*2)</f>
        <v>0.97058823529411764</v>
      </c>
    </row>
    <row r="151" spans="1:6" x14ac:dyDescent="0.25">
      <c r="A151" s="9"/>
      <c r="B151" s="6"/>
      <c r="C151" s="7"/>
    </row>
    <row r="152" spans="1:6" ht="18" x14ac:dyDescent="0.35">
      <c r="A152" s="285" t="s">
        <v>130</v>
      </c>
      <c r="B152" s="285"/>
      <c r="C152" s="285"/>
      <c r="D152" s="285"/>
      <c r="E152" s="285"/>
      <c r="F152" s="285"/>
    </row>
    <row r="153" spans="1:6" x14ac:dyDescent="0.25">
      <c r="A153" s="182">
        <f>B11</f>
        <v>42963</v>
      </c>
      <c r="B153" s="6"/>
      <c r="C153" s="7"/>
      <c r="D153" s="59"/>
    </row>
    <row r="154" spans="1:6" ht="16.5" x14ac:dyDescent="0.25">
      <c r="A154" s="286" t="s">
        <v>63</v>
      </c>
      <c r="B154" s="287"/>
      <c r="C154" s="287"/>
      <c r="D154" s="287"/>
      <c r="E154" s="287"/>
      <c r="F154" s="287"/>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7"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row>
    <row r="166" spans="1:6" ht="18" x14ac:dyDescent="0.25">
      <c r="A166" s="283" t="s">
        <v>134</v>
      </c>
      <c r="B166" s="284"/>
      <c r="C166" s="284"/>
      <c r="D166" s="284"/>
      <c r="E166" s="284"/>
      <c r="F166" s="284"/>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x14ac:dyDescent="0.25">
      <c r="A169" s="18" t="s">
        <v>135</v>
      </c>
      <c r="B169" s="169">
        <v>2</v>
      </c>
      <c r="C169" s="169"/>
      <c r="D169" s="142"/>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7"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7" t="str">
        <f>IF(B174=0, -5, "0")</f>
        <v>0</v>
      </c>
      <c r="D174" s="12"/>
      <c r="E174" s="167"/>
      <c r="F174" s="146"/>
    </row>
    <row r="175" spans="1:6" x14ac:dyDescent="0.25">
      <c r="A175" s="168" t="s">
        <v>313</v>
      </c>
      <c r="B175" s="169">
        <v>2</v>
      </c>
      <c r="C175" s="169"/>
      <c r="D175" s="148"/>
      <c r="E175" s="146"/>
      <c r="F175" s="146"/>
    </row>
    <row r="176" spans="1:6" ht="36" x14ac:dyDescent="0.35">
      <c r="A176" s="86" t="s">
        <v>209</v>
      </c>
      <c r="B176" s="169">
        <v>2</v>
      </c>
      <c r="C176" s="217" t="str">
        <f>IF(B176=0, -5, "0")</f>
        <v>0</v>
      </c>
      <c r="D176" s="167"/>
      <c r="E176" s="146"/>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v>2</v>
      </c>
      <c r="C180" s="218" t="str">
        <f>IF(B180=0, -5, "0")</f>
        <v>0</v>
      </c>
      <c r="D180" s="145"/>
      <c r="E180" s="172"/>
      <c r="F180" s="146"/>
    </row>
    <row r="181" spans="1:7" x14ac:dyDescent="0.25">
      <c r="A181" s="24" t="s">
        <v>83</v>
      </c>
      <c r="B181" s="169">
        <v>2</v>
      </c>
      <c r="C181" s="169"/>
      <c r="D181" s="167"/>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2</v>
      </c>
      <c r="C185" s="153"/>
      <c r="D185" s="133">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row>
    <row r="192" spans="1:7" ht="18" x14ac:dyDescent="0.35">
      <c r="A192" s="285" t="s">
        <v>167</v>
      </c>
      <c r="B192" s="285"/>
      <c r="C192" s="285"/>
      <c r="D192" s="285"/>
      <c r="E192" s="285"/>
      <c r="F192" s="285"/>
    </row>
    <row r="193" spans="1:7" x14ac:dyDescent="0.25">
      <c r="A193" s="188">
        <f>B11</f>
        <v>42963</v>
      </c>
      <c r="B193" s="6"/>
      <c r="C193" s="7"/>
    </row>
    <row r="194" spans="1:7" ht="18" x14ac:dyDescent="0.25">
      <c r="A194" s="283" t="s">
        <v>158</v>
      </c>
      <c r="B194" s="284"/>
      <c r="C194" s="284"/>
      <c r="D194" s="284"/>
      <c r="E194" s="284"/>
      <c r="F194" s="284"/>
    </row>
    <row r="195" spans="1:7" ht="36" x14ac:dyDescent="0.35">
      <c r="A195" s="83" t="s">
        <v>27</v>
      </c>
      <c r="B195" s="169">
        <v>2</v>
      </c>
      <c r="C195" s="217" t="str">
        <f>IF(B195=0, -5, "0")</f>
        <v>0</v>
      </c>
      <c r="D195" s="167"/>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x14ac:dyDescent="0.25">
      <c r="A201" s="33" t="s">
        <v>28</v>
      </c>
      <c r="B201" s="169">
        <v>2</v>
      </c>
      <c r="C201" s="169"/>
      <c r="D201" s="167"/>
      <c r="E201" s="146"/>
      <c r="F201" s="146"/>
    </row>
    <row r="202" spans="1:7" x14ac:dyDescent="0.25">
      <c r="A202" s="33" t="s">
        <v>155</v>
      </c>
      <c r="B202" s="169">
        <v>2</v>
      </c>
      <c r="C202" s="169"/>
      <c r="D202" s="148"/>
      <c r="E202" s="146"/>
      <c r="F202" s="146"/>
    </row>
    <row r="203" spans="1:7" ht="76.5" x14ac:dyDescent="0.35">
      <c r="A203" s="189" t="s">
        <v>298</v>
      </c>
      <c r="B203" s="169">
        <v>0</v>
      </c>
      <c r="C203" s="217">
        <f>IF(B203=0, -5, "0")</f>
        <v>-5</v>
      </c>
      <c r="D203" s="167" t="s">
        <v>580</v>
      </c>
      <c r="E203" s="167" t="s">
        <v>581</v>
      </c>
      <c r="F203" s="146"/>
    </row>
    <row r="204" spans="1:7" ht="16.5" x14ac:dyDescent="0.3">
      <c r="A204" s="190" t="s">
        <v>362</v>
      </c>
      <c r="B204" s="169">
        <v>2</v>
      </c>
      <c r="C204" s="217"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15</v>
      </c>
    </row>
    <row r="207" spans="1:7" x14ac:dyDescent="0.25">
      <c r="A207" s="19" t="s">
        <v>37</v>
      </c>
      <c r="B207" s="20"/>
      <c r="C207" s="21"/>
      <c r="D207" s="63">
        <f>D206/(COUNT(B195:C205)*2)</f>
        <v>0.625</v>
      </c>
    </row>
    <row r="208" spans="1:7" x14ac:dyDescent="0.25">
      <c r="A208" s="9"/>
      <c r="B208" s="6"/>
      <c r="C208" s="7"/>
    </row>
    <row r="209" spans="1:7" ht="18" x14ac:dyDescent="0.25">
      <c r="A209" s="283" t="s">
        <v>76</v>
      </c>
      <c r="B209" s="284"/>
      <c r="C209" s="284"/>
      <c r="D209" s="284"/>
      <c r="E209" s="284"/>
      <c r="F209" s="284"/>
    </row>
    <row r="210" spans="1:7" x14ac:dyDescent="0.25">
      <c r="A210" s="168" t="s">
        <v>314</v>
      </c>
      <c r="B210" s="169">
        <v>2</v>
      </c>
      <c r="C210" s="169"/>
      <c r="D210" s="167"/>
      <c r="E210" s="172"/>
      <c r="F210" s="146"/>
    </row>
    <row r="211" spans="1:7" ht="54" x14ac:dyDescent="0.35">
      <c r="A211" s="83" t="s">
        <v>363</v>
      </c>
      <c r="B211" s="169">
        <v>2</v>
      </c>
      <c r="C211" s="217" t="str">
        <f>IF(B211=0, -5, "0")</f>
        <v>0</v>
      </c>
      <c r="D211" s="167"/>
      <c r="E211" s="146"/>
      <c r="F211" s="146"/>
    </row>
    <row r="212" spans="1:7" x14ac:dyDescent="0.25">
      <c r="A212" s="18" t="s">
        <v>192</v>
      </c>
      <c r="B212" s="169">
        <v>2</v>
      </c>
      <c r="C212" s="169"/>
      <c r="D212" s="142"/>
      <c r="E212" s="146"/>
      <c r="F212" s="146"/>
    </row>
    <row r="213" spans="1:7" ht="30" x14ac:dyDescent="0.25">
      <c r="A213" s="168" t="s">
        <v>176</v>
      </c>
      <c r="B213" s="169">
        <v>2</v>
      </c>
      <c r="C213" s="169"/>
      <c r="D213" s="142"/>
      <c r="E213" s="167"/>
      <c r="F213" s="146"/>
    </row>
    <row r="214" spans="1:7" ht="18" x14ac:dyDescent="0.35">
      <c r="A214" s="83" t="s">
        <v>359</v>
      </c>
      <c r="B214" s="169">
        <v>2</v>
      </c>
      <c r="C214" s="217" t="str">
        <f>IF(B214=0, -5, "0")</f>
        <v>0</v>
      </c>
      <c r="D214" s="11"/>
      <c r="E214" s="146"/>
      <c r="F214" s="146"/>
    </row>
    <row r="215" spans="1:7" x14ac:dyDescent="0.25">
      <c r="A215" s="168" t="s">
        <v>64</v>
      </c>
      <c r="B215" s="169">
        <v>2</v>
      </c>
      <c r="C215" s="169"/>
      <c r="D215" s="148"/>
      <c r="E215" s="146"/>
      <c r="F215" s="146"/>
    </row>
    <row r="216" spans="1:7" x14ac:dyDescent="0.25">
      <c r="A216" s="18" t="s">
        <v>70</v>
      </c>
      <c r="B216" s="169">
        <v>2</v>
      </c>
      <c r="C216" s="169"/>
      <c r="D216" s="12"/>
      <c r="E216" s="167"/>
      <c r="F216" s="146"/>
    </row>
    <row r="217" spans="1:7" x14ac:dyDescent="0.25">
      <c r="A217" s="168" t="s">
        <v>291</v>
      </c>
      <c r="B217" s="169">
        <v>2</v>
      </c>
      <c r="C217" s="169"/>
      <c r="D217" s="12"/>
      <c r="E217" s="146"/>
      <c r="F217" s="146"/>
    </row>
    <row r="218" spans="1:7" x14ac:dyDescent="0.25">
      <c r="A218" s="18" t="s">
        <v>188</v>
      </c>
      <c r="B218" s="169">
        <v>2</v>
      </c>
      <c r="C218" s="169"/>
      <c r="D218" s="167"/>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45" x14ac:dyDescent="0.25">
      <c r="A222" s="108" t="s">
        <v>72</v>
      </c>
      <c r="B222" s="169">
        <v>1</v>
      </c>
      <c r="C222" s="217" t="str">
        <f>IF(B222=0, -5, "0")</f>
        <v>0</v>
      </c>
      <c r="D222" s="167" t="s">
        <v>616</v>
      </c>
      <c r="E222" s="146"/>
      <c r="F222" s="146"/>
    </row>
    <row r="223" spans="1:7" ht="18" x14ac:dyDescent="0.35">
      <c r="A223" s="48" t="s">
        <v>289</v>
      </c>
      <c r="B223" s="169">
        <v>2</v>
      </c>
      <c r="C223" s="169"/>
      <c r="D223" s="167"/>
      <c r="E223" s="159"/>
      <c r="F223" s="146"/>
      <c r="G223" s="171"/>
    </row>
    <row r="224" spans="1:7" ht="16.5" x14ac:dyDescent="0.25">
      <c r="A224" s="107" t="s">
        <v>168</v>
      </c>
      <c r="B224" s="169">
        <v>2</v>
      </c>
      <c r="C224" s="218" t="str">
        <f>IF(B224=0, -5, "0")</f>
        <v>0</v>
      </c>
      <c r="D224" s="145"/>
      <c r="E224" s="146"/>
      <c r="F224" s="146"/>
    </row>
    <row r="225" spans="1:6" x14ac:dyDescent="0.25">
      <c r="A225" s="24" t="s">
        <v>83</v>
      </c>
      <c r="B225" s="169">
        <v>2</v>
      </c>
      <c r="C225" s="169"/>
      <c r="D225" s="167"/>
      <c r="E225" s="146"/>
      <c r="F225" s="146"/>
    </row>
    <row r="226" spans="1:6" ht="30" x14ac:dyDescent="0.25">
      <c r="A226" s="24" t="s">
        <v>244</v>
      </c>
      <c r="B226" s="169">
        <v>2</v>
      </c>
      <c r="C226" s="169"/>
      <c r="D226" s="69"/>
      <c r="E226" s="146"/>
      <c r="F226" s="146"/>
    </row>
    <row r="227" spans="1:6" x14ac:dyDescent="0.25">
      <c r="A227" s="24" t="s">
        <v>248</v>
      </c>
      <c r="B227" s="169">
        <v>2</v>
      </c>
      <c r="C227" s="169"/>
      <c r="D227" s="167"/>
      <c r="E227" s="146"/>
      <c r="F227" s="146"/>
    </row>
    <row r="228" spans="1:6" ht="30" x14ac:dyDescent="0.25">
      <c r="A228" s="24" t="s">
        <v>199</v>
      </c>
      <c r="B228" s="169">
        <v>2</v>
      </c>
      <c r="C228" s="24"/>
      <c r="D228" s="60"/>
      <c r="E228" s="146"/>
      <c r="F228" s="146"/>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row>
    <row r="232" spans="1:6" ht="18" x14ac:dyDescent="0.25">
      <c r="A232" s="283" t="s">
        <v>191</v>
      </c>
      <c r="B232" s="284"/>
      <c r="C232" s="284"/>
      <c r="D232" s="284"/>
      <c r="E232" s="284"/>
      <c r="F232" s="284"/>
    </row>
    <row r="233" spans="1:6" x14ac:dyDescent="0.25">
      <c r="A233" s="168" t="s">
        <v>314</v>
      </c>
      <c r="B233" s="170">
        <v>2</v>
      </c>
      <c r="C233" s="170"/>
      <c r="D233" s="151"/>
      <c r="E233" s="146"/>
      <c r="F233" s="146"/>
    </row>
    <row r="234" spans="1:6" ht="30" x14ac:dyDescent="0.25">
      <c r="A234" s="18" t="s">
        <v>205</v>
      </c>
      <c r="B234" s="170">
        <v>1</v>
      </c>
      <c r="C234" s="169"/>
      <c r="D234" s="154" t="s">
        <v>582</v>
      </c>
      <c r="E234" s="146"/>
      <c r="F234" s="146"/>
    </row>
    <row r="235" spans="1:6" ht="18" x14ac:dyDescent="0.35">
      <c r="A235" s="76" t="s">
        <v>59</v>
      </c>
      <c r="B235" s="170">
        <v>2</v>
      </c>
      <c r="C235" s="217" t="str">
        <f>IF(B235=0, -5, "0")</f>
        <v>0</v>
      </c>
      <c r="D235" s="156"/>
      <c r="E235" s="146"/>
      <c r="F235" s="146"/>
    </row>
    <row r="236" spans="1:6" ht="36" x14ac:dyDescent="0.35">
      <c r="A236" s="83" t="s">
        <v>177</v>
      </c>
      <c r="B236" s="170">
        <v>2</v>
      </c>
      <c r="C236" s="217"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x14ac:dyDescent="0.25">
      <c r="A240" s="168" t="s">
        <v>156</v>
      </c>
      <c r="B240" s="170">
        <v>2</v>
      </c>
      <c r="C240" s="169"/>
      <c r="D240" s="155"/>
      <c r="E240" s="146"/>
      <c r="F240" s="146"/>
    </row>
    <row r="241" spans="1:6" ht="45" x14ac:dyDescent="0.25">
      <c r="A241" s="100" t="s">
        <v>287</v>
      </c>
      <c r="B241" s="170">
        <v>2</v>
      </c>
      <c r="C241" s="153"/>
      <c r="D241" s="262">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row>
    <row r="245" spans="1:6" ht="18" x14ac:dyDescent="0.25">
      <c r="A245" s="78" t="s">
        <v>77</v>
      </c>
      <c r="B245" s="84"/>
      <c r="C245" s="85"/>
      <c r="D245" s="81">
        <f>SUM(D242,D206,D229)</f>
        <v>67</v>
      </c>
    </row>
    <row r="246" spans="1:6" ht="18" x14ac:dyDescent="0.25">
      <c r="A246" s="103" t="s">
        <v>227</v>
      </c>
      <c r="B246" s="104"/>
      <c r="C246" s="105"/>
      <c r="D246" s="106">
        <f>D245/(COUNT(B210:C228,B233:C240,B195:C205)*2)</f>
        <v>0.85897435897435892</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2">
        <f>B11</f>
        <v>42963</v>
      </c>
      <c r="B249" s="6"/>
      <c r="C249" s="7"/>
      <c r="D249" s="6"/>
    </row>
    <row r="250" spans="1:6" s="3" customFormat="1" ht="18" x14ac:dyDescent="0.25">
      <c r="A250" s="283" t="s">
        <v>79</v>
      </c>
      <c r="B250" s="284"/>
      <c r="C250" s="284"/>
      <c r="D250" s="284"/>
      <c r="E250" s="284"/>
      <c r="F250" s="284"/>
    </row>
    <row r="251" spans="1:6" s="3" customFormat="1" ht="54" customHeight="1" x14ac:dyDescent="0.35">
      <c r="A251" s="83" t="s">
        <v>27</v>
      </c>
      <c r="B251" s="169">
        <v>1</v>
      </c>
      <c r="C251" s="217" t="str">
        <f>IF(B251=0, -5, "0")</f>
        <v>0</v>
      </c>
      <c r="D251" s="167" t="s">
        <v>576</v>
      </c>
      <c r="E251" s="172"/>
      <c r="F251" s="172"/>
    </row>
    <row r="252" spans="1:6" s="3" customFormat="1" ht="30" x14ac:dyDescent="0.25">
      <c r="A252" s="23" t="s">
        <v>148</v>
      </c>
      <c r="B252" s="169">
        <v>1</v>
      </c>
      <c r="C252" s="169"/>
      <c r="D252" s="167" t="s">
        <v>583</v>
      </c>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36" x14ac:dyDescent="0.35">
      <c r="A256" s="83" t="s">
        <v>161</v>
      </c>
      <c r="B256" s="169">
        <v>2</v>
      </c>
      <c r="C256" s="217"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7"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ht="45" x14ac:dyDescent="0.25">
      <c r="A267" s="151" t="s">
        <v>368</v>
      </c>
      <c r="B267" s="170">
        <v>0</v>
      </c>
      <c r="C267" s="170"/>
      <c r="D267" s="260" t="s">
        <v>584</v>
      </c>
      <c r="E267" s="260" t="s">
        <v>585</v>
      </c>
      <c r="F267" s="172"/>
    </row>
    <row r="268" spans="1:6" s="3" customFormat="1" x14ac:dyDescent="0.25">
      <c r="A268" s="18" t="s">
        <v>206</v>
      </c>
      <c r="B268" s="170">
        <v>2</v>
      </c>
      <c r="C268" s="169"/>
      <c r="D268" s="11"/>
      <c r="E268" s="172"/>
      <c r="F268" s="172"/>
    </row>
    <row r="269" spans="1:6" s="3" customFormat="1" x14ac:dyDescent="0.25">
      <c r="A269" s="168" t="s">
        <v>312</v>
      </c>
      <c r="B269" s="170">
        <v>2</v>
      </c>
      <c r="C269" s="169"/>
      <c r="D269" s="163"/>
      <c r="E269" s="172"/>
      <c r="F269" s="172"/>
    </row>
    <row r="270" spans="1:6" s="3" customFormat="1" x14ac:dyDescent="0.25">
      <c r="A270" s="168" t="s">
        <v>149</v>
      </c>
      <c r="B270" s="170">
        <v>2</v>
      </c>
      <c r="C270" s="169"/>
      <c r="D270" s="11"/>
      <c r="E270" s="172"/>
      <c r="F270" s="172"/>
    </row>
    <row r="271" spans="1:6" s="3" customFormat="1" ht="18" x14ac:dyDescent="0.35">
      <c r="A271" s="76" t="s">
        <v>7</v>
      </c>
      <c r="B271" s="170">
        <v>2</v>
      </c>
      <c r="C271" s="217"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75" x14ac:dyDescent="0.25">
      <c r="A274" s="168" t="s">
        <v>302</v>
      </c>
      <c r="B274" s="170">
        <v>1</v>
      </c>
      <c r="C274" s="169"/>
      <c r="D274" s="11" t="s">
        <v>586</v>
      </c>
      <c r="E274" s="172"/>
      <c r="F274" s="172"/>
    </row>
    <row r="275" spans="1:6" s="3" customFormat="1" x14ac:dyDescent="0.25">
      <c r="A275" s="168" t="s">
        <v>188</v>
      </c>
      <c r="B275" s="170">
        <v>2</v>
      </c>
      <c r="C275" s="169"/>
      <c r="D275" s="11"/>
      <c r="E275" s="145"/>
      <c r="F275" s="172"/>
    </row>
    <row r="276" spans="1:6" s="3" customFormat="1" x14ac:dyDescent="0.25">
      <c r="A276" s="168" t="s">
        <v>291</v>
      </c>
      <c r="B276" s="170">
        <v>2</v>
      </c>
      <c r="C276" s="218"/>
      <c r="D276" s="163"/>
      <c r="E276" s="172"/>
      <c r="F276" s="172"/>
    </row>
    <row r="277" spans="1:6" s="3" customFormat="1" ht="18" x14ac:dyDescent="0.25">
      <c r="A277" s="108" t="s">
        <v>173</v>
      </c>
      <c r="B277" s="170">
        <v>2</v>
      </c>
      <c r="C277" s="218"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8"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12" t="s">
        <v>199</v>
      </c>
      <c r="B283" s="170">
        <v>2</v>
      </c>
      <c r="C283" s="169"/>
      <c r="D283" s="11"/>
      <c r="E283" s="172"/>
      <c r="F283" s="172"/>
    </row>
    <row r="284" spans="1:6" s="3" customFormat="1" ht="45" x14ac:dyDescent="0.25">
      <c r="A284" s="101" t="s">
        <v>287</v>
      </c>
      <c r="B284" s="170">
        <v>1</v>
      </c>
      <c r="C284" s="153"/>
      <c r="D284" s="255">
        <v>0.8</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1">
        <f>B11</f>
        <v>42963</v>
      </c>
      <c r="B292" s="6"/>
      <c r="C292" s="7"/>
      <c r="D292" s="59"/>
    </row>
    <row r="293" spans="1:7" ht="18" x14ac:dyDescent="0.25">
      <c r="A293" s="283" t="s">
        <v>19</v>
      </c>
      <c r="B293" s="284"/>
      <c r="C293" s="284"/>
      <c r="D293" s="284"/>
      <c r="E293" s="284"/>
      <c r="F293" s="284"/>
    </row>
    <row r="294" spans="1:7" ht="75" x14ac:dyDescent="0.25">
      <c r="A294" s="32" t="s">
        <v>62</v>
      </c>
      <c r="B294" s="169">
        <v>1</v>
      </c>
      <c r="C294" s="169"/>
      <c r="D294" s="167" t="s">
        <v>615</v>
      </c>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7"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row>
    <row r="305" spans="1:6" ht="18" x14ac:dyDescent="0.25">
      <c r="A305" s="283" t="s">
        <v>122</v>
      </c>
      <c r="B305" s="284"/>
      <c r="C305" s="284"/>
      <c r="D305" s="284"/>
      <c r="E305" s="284"/>
      <c r="F305" s="284"/>
    </row>
    <row r="306" spans="1:6" x14ac:dyDescent="0.25">
      <c r="A306" s="168" t="s">
        <v>303</v>
      </c>
      <c r="B306" s="170">
        <v>2</v>
      </c>
      <c r="C306" s="170"/>
      <c r="D306" s="145"/>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1</v>
      </c>
      <c r="C309" s="217" t="str">
        <f>IF(B309=0, -5, "0")</f>
        <v>0</v>
      </c>
      <c r="D309" s="98" t="s">
        <v>587</v>
      </c>
      <c r="E309" s="146"/>
      <c r="F309" s="146"/>
    </row>
    <row r="310" spans="1:6" x14ac:dyDescent="0.25">
      <c r="A310" s="168" t="s">
        <v>108</v>
      </c>
      <c r="B310" s="170">
        <v>2</v>
      </c>
      <c r="C310" s="169"/>
      <c r="D310" s="155"/>
      <c r="E310" s="167"/>
      <c r="F310" s="146"/>
    </row>
    <row r="311" spans="1:6" ht="18" x14ac:dyDescent="0.35">
      <c r="A311" s="76" t="s">
        <v>61</v>
      </c>
      <c r="B311" s="170">
        <v>2</v>
      </c>
      <c r="C311" s="217" t="str">
        <f>IF(B311=0, -5, "0")</f>
        <v>0</v>
      </c>
      <c r="D311" s="156"/>
      <c r="E311" s="167"/>
      <c r="F311" s="146"/>
    </row>
    <row r="312" spans="1:6" x14ac:dyDescent="0.25">
      <c r="A312" s="18" t="s">
        <v>254</v>
      </c>
      <c r="B312" s="170">
        <v>2</v>
      </c>
      <c r="C312" s="169"/>
      <c r="D312" s="98"/>
      <c r="E312" s="146"/>
      <c r="F312" s="146"/>
    </row>
    <row r="313" spans="1:6" ht="30" x14ac:dyDescent="0.25">
      <c r="A313" s="18" t="s">
        <v>199</v>
      </c>
      <c r="B313" s="170">
        <v>2</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8" t="str">
        <f>IF(B315=0, -5, "0")</f>
        <v>0</v>
      </c>
      <c r="D315" s="145"/>
      <c r="E315" s="146"/>
      <c r="F315" s="146"/>
    </row>
    <row r="316" spans="1:6" x14ac:dyDescent="0.25">
      <c r="A316" s="24" t="s">
        <v>83</v>
      </c>
      <c r="B316" s="170">
        <v>2</v>
      </c>
      <c r="C316" s="169"/>
      <c r="D316" s="167"/>
      <c r="E316" s="146"/>
      <c r="F316" s="146"/>
    </row>
    <row r="317" spans="1:6" ht="45" x14ac:dyDescent="0.25">
      <c r="A317" s="101" t="s">
        <v>287</v>
      </c>
      <c r="B317" s="170" t="s">
        <v>34</v>
      </c>
      <c r="C317" s="153"/>
      <c r="D317" s="133"/>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row>
    <row r="324" spans="1:9" ht="18" x14ac:dyDescent="0.35">
      <c r="A324" s="285" t="s">
        <v>21</v>
      </c>
      <c r="B324" s="285"/>
      <c r="C324" s="285"/>
      <c r="D324" s="285"/>
      <c r="E324" s="285"/>
      <c r="F324" s="285"/>
    </row>
    <row r="325" spans="1:9" x14ac:dyDescent="0.25">
      <c r="A325" s="192">
        <f>B11</f>
        <v>42963</v>
      </c>
      <c r="B325" s="6"/>
      <c r="C325" s="7"/>
    </row>
    <row r="326" spans="1:9" ht="18" x14ac:dyDescent="0.25">
      <c r="A326" s="283" t="s">
        <v>12</v>
      </c>
      <c r="B326" s="284"/>
      <c r="C326" s="284"/>
      <c r="D326" s="284"/>
      <c r="E326" s="284"/>
      <c r="F326" s="284"/>
    </row>
    <row r="327" spans="1:9" x14ac:dyDescent="0.25">
      <c r="A327" s="168" t="s">
        <v>109</v>
      </c>
      <c r="B327" s="169">
        <v>2</v>
      </c>
      <c r="C327" s="169"/>
      <c r="D327" s="142"/>
      <c r="E327" s="142"/>
      <c r="F327" s="146"/>
    </row>
    <row r="328" spans="1:9" x14ac:dyDescent="0.25">
      <c r="A328" s="168" t="s">
        <v>51</v>
      </c>
      <c r="B328" s="169">
        <v>2</v>
      </c>
      <c r="C328" s="169"/>
      <c r="E328" s="146"/>
      <c r="F328" s="146"/>
    </row>
    <row r="329" spans="1:9" x14ac:dyDescent="0.25">
      <c r="A329" s="168" t="s">
        <v>100</v>
      </c>
      <c r="B329" s="169">
        <v>2</v>
      </c>
      <c r="C329" s="169"/>
      <c r="D329" s="142"/>
      <c r="E329" s="146"/>
      <c r="F329" s="146"/>
    </row>
    <row r="330" spans="1:9" ht="31.5" x14ac:dyDescent="0.35">
      <c r="A330" s="76" t="s">
        <v>22</v>
      </c>
      <c r="B330" s="169">
        <v>0</v>
      </c>
      <c r="C330" s="217">
        <f>IF(B330=0, -5, "0")</f>
        <v>-5</v>
      </c>
      <c r="D330" s="167" t="s">
        <v>591</v>
      </c>
      <c r="E330" s="167" t="s">
        <v>588</v>
      </c>
      <c r="F330" s="146"/>
    </row>
    <row r="331" spans="1:9" ht="18" x14ac:dyDescent="0.35">
      <c r="A331" s="76" t="s">
        <v>60</v>
      </c>
      <c r="B331" s="169">
        <v>2</v>
      </c>
      <c r="C331" s="217" t="str">
        <f>IF(B331=0, -5, "0")</f>
        <v>0</v>
      </c>
      <c r="D331" s="167"/>
      <c r="E331" s="146"/>
      <c r="F331" s="146"/>
    </row>
    <row r="332" spans="1:9" x14ac:dyDescent="0.25">
      <c r="A332" s="168" t="s">
        <v>145</v>
      </c>
      <c r="B332" s="169">
        <v>2</v>
      </c>
      <c r="C332" s="169"/>
      <c r="D332" s="167"/>
      <c r="E332" s="146"/>
      <c r="F332" s="146"/>
    </row>
    <row r="333" spans="1:9" ht="36" x14ac:dyDescent="0.35">
      <c r="A333" s="83" t="s">
        <v>23</v>
      </c>
      <c r="B333" s="169">
        <v>2</v>
      </c>
      <c r="C333" s="217" t="str">
        <f>IF(B333=0, -5, "0")</f>
        <v>0</v>
      </c>
      <c r="D333" s="129"/>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11</v>
      </c>
    </row>
    <row r="337" spans="1:6" x14ac:dyDescent="0.25">
      <c r="A337" s="19" t="s">
        <v>37</v>
      </c>
      <c r="B337" s="20"/>
      <c r="C337" s="21"/>
      <c r="D337" s="63">
        <f>D336/(COUNT(B327:C335)*2)</f>
        <v>0.55000000000000004</v>
      </c>
    </row>
    <row r="338" spans="1:6" x14ac:dyDescent="0.25">
      <c r="A338" s="9"/>
      <c r="B338" s="6"/>
      <c r="C338" s="7"/>
    </row>
    <row r="339" spans="1:6" ht="18" x14ac:dyDescent="0.25">
      <c r="A339" s="283" t="s">
        <v>25</v>
      </c>
      <c r="B339" s="284"/>
      <c r="C339" s="284"/>
      <c r="D339" s="284"/>
      <c r="E339" s="284"/>
      <c r="F339" s="284"/>
    </row>
    <row r="340" spans="1:6" x14ac:dyDescent="0.25">
      <c r="A340" s="168" t="s">
        <v>110</v>
      </c>
      <c r="B340" s="169">
        <v>2</v>
      </c>
      <c r="C340" s="169"/>
      <c r="D340" s="167"/>
      <c r="E340" s="146"/>
      <c r="F340" s="146"/>
    </row>
    <row r="341" spans="1:6" ht="76.5" x14ac:dyDescent="0.35">
      <c r="A341" s="76" t="s">
        <v>7</v>
      </c>
      <c r="B341" s="169">
        <v>0</v>
      </c>
      <c r="C341" s="217">
        <f>IF(B341=0, -5, "0")</f>
        <v>-5</v>
      </c>
      <c r="D341" s="167" t="s">
        <v>589</v>
      </c>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2</v>
      </c>
      <c r="C345" s="153"/>
      <c r="D345" s="263">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14</v>
      </c>
    </row>
    <row r="350" spans="1:6" ht="18" x14ac:dyDescent="0.25">
      <c r="A350" s="78" t="s">
        <v>230</v>
      </c>
      <c r="B350" s="84"/>
      <c r="C350" s="85"/>
      <c r="D350" s="211">
        <f>D349/(COUNT(B340:C344,B327:C335)*2)</f>
        <v>0.4375</v>
      </c>
    </row>
    <row r="351" spans="1:6" x14ac:dyDescent="0.25">
      <c r="A351" s="9"/>
      <c r="B351" s="6"/>
      <c r="C351" s="7"/>
    </row>
    <row r="352" spans="1:6" ht="18" x14ac:dyDescent="0.35">
      <c r="A352" s="285" t="s">
        <v>8</v>
      </c>
      <c r="B352" s="285"/>
      <c r="C352" s="285"/>
      <c r="D352" s="285"/>
      <c r="E352" s="285"/>
      <c r="F352" s="285"/>
    </row>
    <row r="353" spans="1:6" x14ac:dyDescent="0.25">
      <c r="A353" s="182">
        <f>B11</f>
        <v>42963</v>
      </c>
      <c r="B353" s="6"/>
      <c r="C353" s="7"/>
      <c r="D353" s="59"/>
    </row>
    <row r="354" spans="1:6" ht="16.5" x14ac:dyDescent="0.25">
      <c r="A354" s="286" t="s">
        <v>113</v>
      </c>
      <c r="B354" s="287"/>
      <c r="C354" s="287"/>
      <c r="D354" s="287"/>
      <c r="E354" s="287"/>
      <c r="F354" s="287"/>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7"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x14ac:dyDescent="0.25">
      <c r="A362" s="23" t="s">
        <v>27</v>
      </c>
      <c r="B362" s="169">
        <v>2</v>
      </c>
      <c r="C362" s="169"/>
      <c r="D362" s="10"/>
      <c r="E362" s="146"/>
      <c r="F362" s="14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row>
    <row r="366" spans="1:6" ht="18" x14ac:dyDescent="0.25">
      <c r="A366" s="283" t="s">
        <v>25</v>
      </c>
      <c r="B366" s="284"/>
      <c r="C366" s="284"/>
      <c r="D366" s="284"/>
      <c r="E366" s="284"/>
      <c r="F366" s="284"/>
    </row>
    <row r="367" spans="1:6" x14ac:dyDescent="0.25">
      <c r="A367" s="168" t="s">
        <v>314</v>
      </c>
      <c r="B367" s="170">
        <v>2</v>
      </c>
      <c r="C367" s="170"/>
      <c r="D367" s="151"/>
      <c r="E367" s="146"/>
      <c r="F367" s="146"/>
    </row>
    <row r="368" spans="1:6" ht="30" x14ac:dyDescent="0.25">
      <c r="A368" s="18" t="s">
        <v>105</v>
      </c>
      <c r="B368" s="170">
        <v>1</v>
      </c>
      <c r="C368" s="169"/>
      <c r="D368" s="142" t="s">
        <v>582</v>
      </c>
      <c r="E368" s="146"/>
      <c r="F368" s="146"/>
    </row>
    <row r="369" spans="1:6" ht="18" x14ac:dyDescent="0.35">
      <c r="A369" s="76" t="s">
        <v>59</v>
      </c>
      <c r="B369" s="170">
        <v>2</v>
      </c>
      <c r="C369" s="217" t="str">
        <f>IF(B369=0, -5, "0")</f>
        <v>0</v>
      </c>
      <c r="D369" s="167"/>
      <c r="E369" s="146"/>
      <c r="F369" s="146"/>
    </row>
    <row r="370" spans="1:6" x14ac:dyDescent="0.25">
      <c r="A370" s="18" t="s">
        <v>253</v>
      </c>
      <c r="B370" s="170">
        <v>2</v>
      </c>
      <c r="C370" s="169"/>
      <c r="D370" s="167"/>
      <c r="E370" s="146"/>
      <c r="F370" s="146"/>
    </row>
    <row r="371" spans="1:6" x14ac:dyDescent="0.25">
      <c r="A371" s="18" t="s">
        <v>55</v>
      </c>
      <c r="B371" s="170">
        <v>2</v>
      </c>
      <c r="C371" s="169"/>
      <c r="D371" s="12"/>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31.5" x14ac:dyDescent="0.35">
      <c r="A374" s="76" t="s">
        <v>115</v>
      </c>
      <c r="B374" s="170">
        <v>1</v>
      </c>
      <c r="C374" s="217" t="str">
        <f>IF(B374=0, -5, "0")</f>
        <v>0</v>
      </c>
      <c r="D374" s="167" t="s">
        <v>590</v>
      </c>
      <c r="E374" s="146"/>
      <c r="F374" s="146"/>
    </row>
    <row r="375" spans="1:6" ht="30" x14ac:dyDescent="0.25">
      <c r="A375" s="18" t="s">
        <v>199</v>
      </c>
      <c r="B375" s="170">
        <v>2</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v>2</v>
      </c>
      <c r="C378" s="169"/>
      <c r="D378" s="167"/>
      <c r="E378" s="146"/>
      <c r="F378" s="146"/>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9">
        <v>2</v>
      </c>
      <c r="C383" s="169"/>
      <c r="D383" s="167"/>
      <c r="E383" s="146"/>
      <c r="F383" s="146"/>
    </row>
    <row r="384" spans="1:6" ht="18" x14ac:dyDescent="0.35">
      <c r="A384" s="76" t="s">
        <v>59</v>
      </c>
      <c r="B384" s="169">
        <v>2</v>
      </c>
      <c r="C384" s="217" t="str">
        <f>IF(B384=0, -5, "0")</f>
        <v>0</v>
      </c>
      <c r="D384" s="167"/>
      <c r="E384" s="146"/>
      <c r="F384" s="146"/>
    </row>
    <row r="385" spans="1:16384" x14ac:dyDescent="0.25">
      <c r="A385" s="18" t="s">
        <v>255</v>
      </c>
      <c r="B385" s="169">
        <v>2</v>
      </c>
      <c r="C385" s="169"/>
      <c r="D385" s="167"/>
      <c r="E385" s="146"/>
      <c r="F385" s="146"/>
    </row>
    <row r="386" spans="1:16384" ht="27" customHeight="1" x14ac:dyDescent="0.25">
      <c r="A386" s="168" t="s">
        <v>310</v>
      </c>
      <c r="B386" s="169">
        <v>2</v>
      </c>
      <c r="C386" s="170"/>
      <c r="D386" s="145"/>
      <c r="E386" s="172"/>
      <c r="F386" s="146"/>
    </row>
    <row r="387" spans="1:16384" ht="13.5" customHeight="1" x14ac:dyDescent="0.35">
      <c r="A387" s="76" t="s">
        <v>115</v>
      </c>
      <c r="B387" s="169">
        <v>2</v>
      </c>
      <c r="C387" s="217"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8" t="s">
        <v>314</v>
      </c>
      <c r="B392" s="170">
        <v>2</v>
      </c>
      <c r="C392" s="170"/>
      <c r="D392" s="151"/>
      <c r="E392" s="146"/>
      <c r="F392" s="146"/>
    </row>
    <row r="393" spans="1:16384" x14ac:dyDescent="0.25">
      <c r="A393" s="168" t="s">
        <v>56</v>
      </c>
      <c r="B393" s="170">
        <v>2</v>
      </c>
      <c r="C393" s="169"/>
      <c r="D393" s="156"/>
      <c r="E393" s="146"/>
      <c r="F393" s="146"/>
    </row>
    <row r="394" spans="1:16384" x14ac:dyDescent="0.25">
      <c r="A394" s="24" t="s">
        <v>311</v>
      </c>
      <c r="B394" s="170">
        <v>2</v>
      </c>
      <c r="C394" s="169"/>
      <c r="D394" s="156"/>
      <c r="E394" s="167"/>
      <c r="F394" s="146"/>
    </row>
    <row r="395" spans="1:16384" ht="18" x14ac:dyDescent="0.35">
      <c r="A395" s="76" t="s">
        <v>150</v>
      </c>
      <c r="B395" s="170">
        <v>2</v>
      </c>
      <c r="C395" s="217" t="str">
        <f>IF(B395=0, -5, "0")</f>
        <v>0</v>
      </c>
      <c r="D395" s="156"/>
      <c r="E395" s="146"/>
      <c r="F395" s="146"/>
    </row>
    <row r="396" spans="1:16384" ht="18" x14ac:dyDescent="0.35">
      <c r="A396" s="76" t="s">
        <v>119</v>
      </c>
      <c r="B396" s="170">
        <v>2</v>
      </c>
      <c r="C396" s="217" t="str">
        <f>IF(B396=0, -5, "0")</f>
        <v>0</v>
      </c>
      <c r="D396" s="156"/>
      <c r="E396" s="146"/>
      <c r="F396" s="146"/>
    </row>
    <row r="397" spans="1:16384" ht="32.25" customHeight="1" x14ac:dyDescent="0.25">
      <c r="A397" s="18" t="s">
        <v>256</v>
      </c>
      <c r="B397" s="170">
        <v>2</v>
      </c>
      <c r="C397" s="217"/>
      <c r="D397" s="156"/>
      <c r="E397" s="146"/>
      <c r="F397" s="146"/>
    </row>
    <row r="398" spans="1:16384" ht="27.75" customHeight="1" x14ac:dyDescent="0.25">
      <c r="A398" s="109" t="s">
        <v>287</v>
      </c>
      <c r="B398" s="170" t="s">
        <v>34</v>
      </c>
      <c r="C398" s="153"/>
      <c r="D398" s="252"/>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1"/>
    </row>
    <row r="404" spans="1:6" x14ac:dyDescent="0.25">
      <c r="A404" s="5"/>
      <c r="B404" s="6"/>
      <c r="C404" s="7"/>
    </row>
    <row r="405" spans="1:6" ht="18" x14ac:dyDescent="0.35">
      <c r="A405" s="285" t="s">
        <v>125</v>
      </c>
      <c r="B405" s="285"/>
      <c r="C405" s="285"/>
      <c r="D405" s="285"/>
      <c r="E405" s="285"/>
      <c r="F405" s="285"/>
    </row>
    <row r="406" spans="1:6" x14ac:dyDescent="0.25">
      <c r="A406" s="191">
        <f>B11</f>
        <v>42963</v>
      </c>
      <c r="B406" s="6"/>
      <c r="C406" s="7"/>
    </row>
    <row r="407" spans="1:6" ht="16.5" x14ac:dyDescent="0.25">
      <c r="A407" s="286" t="s">
        <v>19</v>
      </c>
      <c r="B407" s="287"/>
      <c r="C407" s="287"/>
      <c r="D407" s="287"/>
      <c r="E407" s="287"/>
      <c r="F407" s="287"/>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x14ac:dyDescent="0.25">
      <c r="A411" s="22" t="s">
        <v>126</v>
      </c>
      <c r="B411" s="169">
        <v>2</v>
      </c>
      <c r="C411" s="169"/>
      <c r="D411" s="167"/>
      <c r="E411" s="146"/>
      <c r="F411" s="146"/>
    </row>
    <row r="412" spans="1:6" x14ac:dyDescent="0.25">
      <c r="A412" s="32" t="s">
        <v>194</v>
      </c>
      <c r="B412" s="169">
        <v>2</v>
      </c>
      <c r="C412" s="169"/>
      <c r="D412" s="167"/>
      <c r="E412" s="146"/>
      <c r="F412" s="146"/>
    </row>
    <row r="413" spans="1:6" ht="18" x14ac:dyDescent="0.35">
      <c r="A413" s="76" t="s">
        <v>54</v>
      </c>
      <c r="B413" s="169">
        <v>2</v>
      </c>
      <c r="C413" s="217"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row>
    <row r="418" spans="1:6" ht="16.5" x14ac:dyDescent="0.25">
      <c r="A418" s="286" t="s">
        <v>122</v>
      </c>
      <c r="B418" s="287"/>
      <c r="C418" s="287"/>
      <c r="D418" s="287"/>
      <c r="E418" s="287"/>
      <c r="F418" s="287"/>
    </row>
    <row r="419" spans="1:6" ht="16.5" x14ac:dyDescent="0.25">
      <c r="A419" s="107" t="s">
        <v>127</v>
      </c>
      <c r="B419" s="169">
        <v>2</v>
      </c>
      <c r="C419" s="217" t="str">
        <f>IF(B419=0, -5, "0")</f>
        <v>0</v>
      </c>
      <c r="D419" s="167"/>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2</v>
      </c>
      <c r="C422" s="169"/>
      <c r="D422" s="148"/>
      <c r="E422" s="146"/>
      <c r="F422" s="146"/>
    </row>
    <row r="423" spans="1:6" ht="18" x14ac:dyDescent="0.35">
      <c r="A423" s="76" t="s">
        <v>61</v>
      </c>
      <c r="B423" s="169">
        <v>2</v>
      </c>
      <c r="C423" s="217"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8" t="str">
        <f>IF(B426=0, -5, "0")</f>
        <v>0</v>
      </c>
      <c r="D426" s="145"/>
      <c r="E426" s="172"/>
      <c r="F426" s="172"/>
    </row>
    <row r="427" spans="1:6" x14ac:dyDescent="0.25">
      <c r="A427" s="24" t="s">
        <v>83</v>
      </c>
      <c r="B427" s="169">
        <v>2</v>
      </c>
      <c r="C427" s="169"/>
      <c r="D427" s="167"/>
      <c r="E427" s="146"/>
      <c r="F427" s="146"/>
    </row>
    <row r="428" spans="1:6" ht="45" x14ac:dyDescent="0.25">
      <c r="A428" s="101" t="s">
        <v>287</v>
      </c>
      <c r="B428" s="169">
        <v>2</v>
      </c>
      <c r="C428" s="153"/>
      <c r="D428" s="13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row>
    <row r="435" spans="1:7" ht="18" x14ac:dyDescent="0.35">
      <c r="A435" s="285" t="s">
        <v>374</v>
      </c>
      <c r="B435" s="285"/>
      <c r="C435" s="285"/>
      <c r="D435" s="285"/>
      <c r="E435" s="285"/>
      <c r="F435" s="285"/>
    </row>
    <row r="436" spans="1:7" x14ac:dyDescent="0.25">
      <c r="A436" s="194">
        <f>+B11</f>
        <v>42963</v>
      </c>
      <c r="B436" s="6"/>
      <c r="C436" s="7"/>
    </row>
    <row r="437" spans="1:7" ht="18" x14ac:dyDescent="0.25">
      <c r="A437" s="283" t="s">
        <v>375</v>
      </c>
      <c r="B437" s="284"/>
      <c r="C437" s="284"/>
      <c r="D437" s="284"/>
      <c r="E437" s="284"/>
      <c r="F437" s="284"/>
    </row>
    <row r="438" spans="1:7" ht="30" x14ac:dyDescent="0.25">
      <c r="A438" s="18" t="s">
        <v>305</v>
      </c>
      <c r="B438" s="169">
        <v>2</v>
      </c>
      <c r="C438" s="169"/>
      <c r="D438" s="167"/>
      <c r="E438" s="146"/>
      <c r="F438" s="146"/>
    </row>
    <row r="439" spans="1:7" ht="16.5" x14ac:dyDescent="0.25">
      <c r="A439" s="107" t="s">
        <v>369</v>
      </c>
      <c r="B439" s="169">
        <v>2</v>
      </c>
      <c r="C439" s="217" t="str">
        <f>IF(B439=0, -5, "0")</f>
        <v>0</v>
      </c>
      <c r="D439" s="167"/>
      <c r="E439" s="146"/>
      <c r="F439" s="146"/>
    </row>
    <row r="440" spans="1:7" x14ac:dyDescent="0.25">
      <c r="A440" s="168" t="s">
        <v>315</v>
      </c>
      <c r="B440" s="169">
        <v>2</v>
      </c>
      <c r="C440" s="170"/>
      <c r="D440" s="167"/>
      <c r="E440" s="172"/>
      <c r="F440" s="146"/>
    </row>
    <row r="441" spans="1:7" ht="16.5" x14ac:dyDescent="0.3">
      <c r="A441" s="48" t="s">
        <v>195</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t="s">
        <v>34</v>
      </c>
      <c r="C447" s="153"/>
      <c r="D447" s="133"/>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row>
    <row r="454" spans="1:6" ht="18" x14ac:dyDescent="0.35">
      <c r="A454" s="285" t="s">
        <v>180</v>
      </c>
      <c r="B454" s="285"/>
      <c r="C454" s="285"/>
      <c r="D454" s="285"/>
      <c r="E454" s="285"/>
      <c r="F454" s="285"/>
    </row>
    <row r="455" spans="1:6" x14ac:dyDescent="0.25">
      <c r="A455" s="15"/>
      <c r="B455" s="6"/>
      <c r="C455" s="7"/>
    </row>
    <row r="456" spans="1:6" x14ac:dyDescent="0.25">
      <c r="A456" s="22" t="s">
        <v>15</v>
      </c>
      <c r="B456" s="169">
        <v>2</v>
      </c>
      <c r="C456" s="169"/>
      <c r="D456" s="167"/>
      <c r="E456" s="146"/>
      <c r="F456" s="146"/>
    </row>
    <row r="457" spans="1:6" x14ac:dyDescent="0.25">
      <c r="A457" s="32" t="s">
        <v>245</v>
      </c>
      <c r="B457" s="169">
        <v>2</v>
      </c>
      <c r="C457" s="169"/>
      <c r="D457" s="148"/>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2</v>
      </c>
      <c r="C460" s="153"/>
      <c r="D460" s="262"/>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row>
    <row r="464" spans="1:6" ht="18" x14ac:dyDescent="0.35">
      <c r="A464" s="285" t="s">
        <v>87</v>
      </c>
      <c r="B464" s="285"/>
      <c r="C464" s="285"/>
      <c r="D464" s="285"/>
      <c r="E464" s="285"/>
      <c r="F464" s="285"/>
    </row>
    <row r="465" spans="1:7" x14ac:dyDescent="0.25">
      <c r="A465" s="15"/>
      <c r="B465" s="6"/>
      <c r="C465" s="7"/>
    </row>
    <row r="466" spans="1:7" ht="30" x14ac:dyDescent="0.25">
      <c r="A466" s="32" t="s">
        <v>288</v>
      </c>
      <c r="B466" s="170">
        <v>2</v>
      </c>
      <c r="C466" s="170"/>
      <c r="D466" s="145"/>
      <c r="E466" s="172"/>
      <c r="F466" s="146"/>
    </row>
    <row r="467" spans="1:7" ht="15.75" x14ac:dyDescent="0.3">
      <c r="A467" s="180" t="s">
        <v>306</v>
      </c>
      <c r="B467" s="170">
        <v>2</v>
      </c>
      <c r="C467" s="218"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row>
    <row r="473" spans="1:7" ht="18" x14ac:dyDescent="0.35">
      <c r="A473" s="285" t="s">
        <v>151</v>
      </c>
      <c r="B473" s="285"/>
      <c r="C473" s="285"/>
      <c r="D473" s="285"/>
      <c r="E473" s="285"/>
      <c r="F473" s="285"/>
    </row>
    <row r="474" spans="1:7" ht="18" x14ac:dyDescent="0.25">
      <c r="A474" s="16"/>
      <c r="B474" s="6"/>
      <c r="C474" s="7"/>
    </row>
    <row r="475" spans="1:7" x14ac:dyDescent="0.25">
      <c r="A475" s="18" t="s">
        <v>9</v>
      </c>
      <c r="B475" s="169">
        <v>2</v>
      </c>
      <c r="C475" s="169"/>
      <c r="D475" s="167"/>
      <c r="E475" s="146"/>
      <c r="F475" s="146"/>
    </row>
    <row r="476" spans="1:7" ht="36" x14ac:dyDescent="0.35">
      <c r="A476" s="83" t="s">
        <v>274</v>
      </c>
      <c r="B476" s="169">
        <v>2</v>
      </c>
      <c r="C476" s="217" t="str">
        <f>IF(B476=0, -5, "0")</f>
        <v>0</v>
      </c>
      <c r="D476" s="167"/>
      <c r="E476" s="146"/>
      <c r="F476" s="146"/>
    </row>
    <row r="477" spans="1:7" ht="36" x14ac:dyDescent="0.35">
      <c r="A477" s="83" t="s">
        <v>106</v>
      </c>
      <c r="B477" s="169">
        <v>2</v>
      </c>
      <c r="C477" s="217" t="str">
        <f>IF(B477=0, -5, "0")</f>
        <v>0</v>
      </c>
      <c r="D477" s="167"/>
      <c r="E477" s="146"/>
      <c r="F477" s="146"/>
    </row>
    <row r="478" spans="1:7" x14ac:dyDescent="0.25">
      <c r="A478" s="168" t="s">
        <v>179</v>
      </c>
      <c r="B478" s="169">
        <v>2</v>
      </c>
      <c r="C478" s="169"/>
      <c r="D478" s="167"/>
      <c r="E478" s="146"/>
      <c r="F478" s="146"/>
    </row>
    <row r="479" spans="1:7" x14ac:dyDescent="0.25">
      <c r="A479" s="18" t="s">
        <v>275</v>
      </c>
      <c r="B479" s="169">
        <v>2</v>
      </c>
      <c r="C479" s="169"/>
      <c r="D479" s="142"/>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x14ac:dyDescent="0.25">
      <c r="A483" s="18" t="s">
        <v>88</v>
      </c>
      <c r="B483" s="169">
        <v>2</v>
      </c>
      <c r="C483" s="169"/>
      <c r="D483" s="167"/>
      <c r="E483" s="146"/>
      <c r="F483" s="146"/>
    </row>
    <row r="484" spans="1:7" ht="30" x14ac:dyDescent="0.25">
      <c r="A484" s="168" t="s">
        <v>257</v>
      </c>
      <c r="B484" s="169">
        <v>2</v>
      </c>
      <c r="C484" s="169"/>
      <c r="D484" s="167"/>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v>2</v>
      </c>
      <c r="C487" s="146"/>
      <c r="D487" s="167"/>
      <c r="E487" s="146"/>
      <c r="F487" s="146"/>
      <c r="G487" s="171"/>
    </row>
    <row r="488" spans="1:7" ht="30" x14ac:dyDescent="0.25">
      <c r="A488" s="100" t="s">
        <v>409</v>
      </c>
      <c r="B488" s="169">
        <v>2</v>
      </c>
      <c r="C488" s="176"/>
      <c r="D488" s="174"/>
      <c r="E488" s="175"/>
      <c r="F488" s="175"/>
    </row>
    <row r="489" spans="1:7" ht="45" x14ac:dyDescent="0.25">
      <c r="A489" s="100" t="s">
        <v>410</v>
      </c>
      <c r="B489" s="169">
        <v>2</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row>
    <row r="494" spans="1:7" ht="18" x14ac:dyDescent="0.35">
      <c r="A494" s="285" t="s">
        <v>152</v>
      </c>
      <c r="B494" s="285"/>
      <c r="C494" s="285"/>
      <c r="D494" s="285"/>
      <c r="E494" s="285"/>
      <c r="F494" s="285"/>
    </row>
    <row r="495" spans="1:7" x14ac:dyDescent="0.25">
      <c r="A495" s="9"/>
      <c r="B495" s="6"/>
      <c r="C495" s="7"/>
    </row>
    <row r="496" spans="1:7" ht="30" x14ac:dyDescent="0.25">
      <c r="A496" s="168" t="s">
        <v>169</v>
      </c>
      <c r="B496" s="169">
        <v>2</v>
      </c>
      <c r="C496" s="169"/>
      <c r="D496" s="148"/>
      <c r="E496" s="146"/>
      <c r="F496" s="146"/>
    </row>
    <row r="497" spans="1:6" x14ac:dyDescent="0.25">
      <c r="A497" s="18" t="s">
        <v>58</v>
      </c>
      <c r="B497" s="169">
        <v>2</v>
      </c>
      <c r="C497" s="169"/>
      <c r="D497" s="167"/>
      <c r="E497" s="146"/>
      <c r="F497" s="146"/>
    </row>
    <row r="498" spans="1:6" ht="16.5" x14ac:dyDescent="0.35">
      <c r="A498" s="117" t="s">
        <v>121</v>
      </c>
      <c r="B498" s="169">
        <v>2</v>
      </c>
      <c r="C498" s="217" t="str">
        <f>IF(B498=0, -5, "0")</f>
        <v>0</v>
      </c>
      <c r="D498" s="167"/>
      <c r="E498" s="146"/>
      <c r="F498" s="146"/>
    </row>
    <row r="499" spans="1:6" ht="45" x14ac:dyDescent="0.3">
      <c r="A499" s="123" t="s">
        <v>287</v>
      </c>
      <c r="B499" s="169">
        <v>2</v>
      </c>
      <c r="C499" s="169"/>
      <c r="D499" s="133"/>
      <c r="E499" s="102"/>
      <c r="F499" s="102"/>
    </row>
    <row r="500" spans="1:6" x14ac:dyDescent="0.25">
      <c r="A500" s="19" t="s">
        <v>38</v>
      </c>
      <c r="B500" s="19"/>
      <c r="C500" s="25"/>
      <c r="D500" s="19">
        <f>SUM(B496:C498)</f>
        <v>6</v>
      </c>
    </row>
    <row r="501" spans="1:6" x14ac:dyDescent="0.25">
      <c r="A501" s="19" t="s">
        <v>37</v>
      </c>
      <c r="B501" s="25"/>
      <c r="C501" s="26"/>
      <c r="D501" s="63">
        <f>D500/(COUNT(B496:C498)*2)</f>
        <v>1</v>
      </c>
    </row>
    <row r="503" spans="1:6" ht="18.75" x14ac:dyDescent="0.3">
      <c r="A503" s="118" t="s">
        <v>283</v>
      </c>
      <c r="B503" s="119"/>
      <c r="C503" s="119"/>
      <c r="D503" s="271">
        <f>AVERAGE(D36,D92,D145,D185,D241,D284,D317,D345,D398,D428,D447,D460,D469,D490,D499)</f>
        <v>0.97777777777777786</v>
      </c>
    </row>
    <row r="504" spans="1:6" ht="22.5" x14ac:dyDescent="0.3">
      <c r="A504" s="71" t="s">
        <v>47</v>
      </c>
      <c r="B504" s="72"/>
      <c r="C504" s="73"/>
      <c r="D504" s="272">
        <f>SUM(D500,D491,D461,D451,D402,D349,D321,D40,D470,D288,D245,D149,D432,D189,D96)</f>
        <v>536</v>
      </c>
    </row>
    <row r="505" spans="1:6" ht="22.5" x14ac:dyDescent="0.3">
      <c r="A505" s="71" t="s">
        <v>235</v>
      </c>
      <c r="B505" s="72"/>
      <c r="C505" s="73"/>
      <c r="D505" s="273">
        <f>D504/(COUNT(B496:C498,B475:C489,B456:C459,B445:C446,B438:C441,B392:C397,B419:C427,B408:C414,B383:C387,B367:C378,B355:C362,B340:C344,B327:C335,B306:C316,B294:C301,B27:C35,B19:C21,B466:C468,#REF!,B267:C283,B251:C262,B233:C240,B210:C228,B195:C205,B138:C144,B167:C184,B155:C162,B114:C133,B102:C109,B85:C91,B58:C80,B46:C53)*2)</f>
        <v>0.93055555555555558</v>
      </c>
    </row>
  </sheetData>
  <sheetProtection algorithmName="SHA-512" hashValue="s4N1EFcxoGwwvkM//+VnpGiUXkMbugkGMI6573GOxR31mD8gjhXdgyCJQMR2ESscY/Veg2iMzxJ2TNFZEqhReA==" saltValue="QoP2x9WdrNe+W4PAO6P1q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9"/>
  <sheetViews>
    <sheetView tabSelected="1" topLeftCell="A161" zoomScale="80" zoomScaleNormal="80"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BEJA 3</v>
      </c>
      <c r="B7" s="291"/>
      <c r="C7" s="291"/>
      <c r="D7" s="291"/>
      <c r="E7" s="291"/>
      <c r="F7" s="291"/>
      <c r="G7" s="216"/>
      <c r="H7" s="216"/>
      <c r="I7" s="216"/>
    </row>
    <row r="8" spans="1:9" s="36" customFormat="1" ht="24.75" x14ac:dyDescent="0.5">
      <c r="A8" s="38" t="s">
        <v>44</v>
      </c>
      <c r="B8" s="314" t="str">
        <f>'A3 Exploitation'!B9:F9</f>
        <v>Dr Hatem KARAA</v>
      </c>
      <c r="C8" s="314"/>
      <c r="D8" s="314"/>
      <c r="E8" s="314"/>
      <c r="F8" s="314"/>
      <c r="G8" s="216"/>
      <c r="H8" s="216"/>
      <c r="I8" s="216"/>
    </row>
    <row r="9" spans="1:9" s="36" customFormat="1" ht="24.75" x14ac:dyDescent="0.5">
      <c r="A9" s="39" t="s">
        <v>46</v>
      </c>
      <c r="B9" s="315" t="str">
        <f>'A3 Exploitation'!B10:F10</f>
        <v>Directeur du magasin et chefs de rayon</v>
      </c>
      <c r="C9" s="315"/>
      <c r="D9" s="315"/>
      <c r="E9" s="315"/>
      <c r="F9" s="315"/>
      <c r="G9" s="216"/>
      <c r="H9" s="216"/>
      <c r="I9" s="216"/>
    </row>
    <row r="10" spans="1:9" s="36" customFormat="1" ht="24.75" x14ac:dyDescent="0.5">
      <c r="A10" s="38" t="s">
        <v>45</v>
      </c>
      <c r="B10" s="312">
        <f>'A3 Exploitation'!B11:F11</f>
        <v>42963</v>
      </c>
      <c r="C10" s="312"/>
      <c r="D10" s="312"/>
      <c r="E10" s="312"/>
      <c r="F10" s="312"/>
      <c r="G10" s="216"/>
      <c r="H10" s="216"/>
      <c r="I10" s="216"/>
    </row>
    <row r="11" spans="1:9" s="36" customFormat="1" ht="24.75" x14ac:dyDescent="0.5">
      <c r="A11" s="38" t="s">
        <v>341</v>
      </c>
      <c r="B11" s="304">
        <f>D198</f>
        <v>0.85169491525423724</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0.75" x14ac:dyDescent="0.3">
      <c r="A20" s="41" t="s">
        <v>164</v>
      </c>
      <c r="B20" s="221">
        <v>0</v>
      </c>
      <c r="C20" s="221"/>
      <c r="D20" s="223" t="s">
        <v>592</v>
      </c>
      <c r="E20" s="223" t="s">
        <v>593</v>
      </c>
      <c r="F20" s="221"/>
    </row>
    <row r="21" spans="1:6" x14ac:dyDescent="0.3">
      <c r="A21" s="87" t="s">
        <v>236</v>
      </c>
      <c r="B21" s="221">
        <v>2</v>
      </c>
      <c r="C21" s="221"/>
      <c r="D21" s="224"/>
      <c r="E21" s="221"/>
      <c r="F21" s="221"/>
    </row>
    <row r="22" spans="1:6" x14ac:dyDescent="0.3">
      <c r="A22" s="307" t="s">
        <v>38</v>
      </c>
      <c r="B22" s="308"/>
      <c r="C22" s="309"/>
      <c r="D22" s="215">
        <f>SUM(B17:C21)</f>
        <v>8</v>
      </c>
    </row>
    <row r="23" spans="1:6" x14ac:dyDescent="0.3">
      <c r="A23" s="301" t="s">
        <v>342</v>
      </c>
      <c r="B23" s="302"/>
      <c r="C23" s="303"/>
      <c r="D23" s="65">
        <f>D22/(COUNT(B17:C21)*2)</f>
        <v>0.8</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12</v>
      </c>
    </row>
    <row r="33" spans="1:7" x14ac:dyDescent="0.3">
      <c r="A33" s="301" t="s">
        <v>342</v>
      </c>
      <c r="B33" s="302"/>
      <c r="C33" s="303"/>
      <c r="D33" s="65">
        <f>D32/(COUNT(B26:C31)*2)</f>
        <v>1</v>
      </c>
    </row>
    <row r="34" spans="1:7" s="50" customFormat="1" x14ac:dyDescent="0.3">
      <c r="A34" s="54"/>
      <c r="B34" s="55"/>
      <c r="C34" s="55"/>
      <c r="D34" s="56"/>
    </row>
    <row r="35" spans="1:7" s="50" customFormat="1" ht="19.5" x14ac:dyDescent="0.4">
      <c r="A35" s="310" t="s">
        <v>246</v>
      </c>
      <c r="B35" s="311"/>
      <c r="C35" s="311"/>
      <c r="D35" s="311"/>
      <c r="E35" s="311"/>
      <c r="F35" s="311"/>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301" t="s">
        <v>38</v>
      </c>
      <c r="B41" s="302"/>
      <c r="C41" s="303"/>
      <c r="D41" s="214">
        <f>SUM(B36:C40)</f>
        <v>10</v>
      </c>
      <c r="E41" s="37"/>
      <c r="F41" s="37"/>
    </row>
    <row r="42" spans="1:7" s="50" customFormat="1" x14ac:dyDescent="0.3">
      <c r="A42" s="301" t="s">
        <v>342</v>
      </c>
      <c r="B42" s="302"/>
      <c r="C42" s="303"/>
      <c r="D42" s="65">
        <f>D41/(COUNT(B36:C40)*2)</f>
        <v>1</v>
      </c>
      <c r="E42" s="37"/>
      <c r="F42" s="37"/>
    </row>
    <row r="43" spans="1:7" s="50" customFormat="1" x14ac:dyDescent="0.3">
      <c r="A43" s="90"/>
      <c r="B43" s="91"/>
      <c r="C43" s="91"/>
      <c r="D43" s="92"/>
    </row>
    <row r="44" spans="1:7" ht="19.5" x14ac:dyDescent="0.4">
      <c r="A44" s="316" t="s">
        <v>21</v>
      </c>
      <c r="B44" s="317"/>
      <c r="C44" s="317"/>
      <c r="D44" s="317"/>
      <c r="E44" s="317"/>
      <c r="F44" s="317"/>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3" t="s">
        <v>594</v>
      </c>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10</v>
      </c>
    </row>
    <row r="52" spans="1:6" x14ac:dyDescent="0.3">
      <c r="A52" s="301" t="s">
        <v>342</v>
      </c>
      <c r="B52" s="302"/>
      <c r="C52" s="303"/>
      <c r="D52" s="65">
        <f>D51/(COUNT(B45:C50)*2)</f>
        <v>1</v>
      </c>
    </row>
    <row r="53" spans="1:6" s="50" customFormat="1" x14ac:dyDescent="0.3">
      <c r="A53" s="54"/>
      <c r="B53" s="55"/>
      <c r="C53" s="55"/>
      <c r="D53" s="56"/>
    </row>
    <row r="54" spans="1:6" ht="19.5" x14ac:dyDescent="0.4">
      <c r="A54" s="310" t="s">
        <v>8</v>
      </c>
      <c r="B54" s="311"/>
      <c r="C54" s="311"/>
      <c r="D54" s="311"/>
      <c r="E54" s="311"/>
      <c r="F54" s="311"/>
    </row>
    <row r="55" spans="1:6" ht="78.75" customHeight="1" x14ac:dyDescent="0.35">
      <c r="A55" s="83" t="s">
        <v>197</v>
      </c>
      <c r="B55" s="221">
        <v>1</v>
      </c>
      <c r="C55" s="248" t="str">
        <f>IF(B55=0, -5, "0")</f>
        <v>0</v>
      </c>
      <c r="D55" s="225" t="s">
        <v>598</v>
      </c>
      <c r="E55" s="221"/>
      <c r="F55" s="221"/>
    </row>
    <row r="56" spans="1:6" x14ac:dyDescent="0.3">
      <c r="A56" s="49" t="s">
        <v>185</v>
      </c>
      <c r="B56" s="221">
        <v>1</v>
      </c>
      <c r="C56" s="221"/>
      <c r="D56" s="225" t="s">
        <v>599</v>
      </c>
      <c r="E56" s="226"/>
      <c r="F56" s="221"/>
    </row>
    <row r="57" spans="1:6" x14ac:dyDescent="0.3">
      <c r="A57" s="51" t="s">
        <v>282</v>
      </c>
      <c r="B57" s="221">
        <v>2</v>
      </c>
      <c r="C57" s="221"/>
      <c r="D57" s="222"/>
      <c r="E57" s="222"/>
      <c r="F57" s="221"/>
    </row>
    <row r="58" spans="1:6" x14ac:dyDescent="0.3">
      <c r="A58" s="51" t="s">
        <v>101</v>
      </c>
      <c r="B58" s="221">
        <v>1</v>
      </c>
      <c r="C58" s="221"/>
      <c r="D58" s="225" t="s">
        <v>596</v>
      </c>
      <c r="E58" s="221"/>
      <c r="F58" s="221"/>
    </row>
    <row r="59" spans="1:6" ht="36" x14ac:dyDescent="0.35">
      <c r="A59" s="83" t="s">
        <v>249</v>
      </c>
      <c r="B59" s="221">
        <v>2</v>
      </c>
      <c r="C59" s="248" t="str">
        <f>IF(B59=0, -5, "0")</f>
        <v>0</v>
      </c>
      <c r="D59" s="225" t="s">
        <v>597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11</v>
      </c>
    </row>
    <row r="63" spans="1:6" x14ac:dyDescent="0.3">
      <c r="A63" s="301" t="s">
        <v>342</v>
      </c>
      <c r="B63" s="302"/>
      <c r="C63" s="303"/>
      <c r="D63" s="65">
        <f>D62/(COUNT(B55:C61)*2)</f>
        <v>0.7857142857142857</v>
      </c>
    </row>
    <row r="64" spans="1:6" s="50" customFormat="1" x14ac:dyDescent="0.3">
      <c r="A64" s="54"/>
      <c r="B64" s="55"/>
      <c r="C64" s="55"/>
      <c r="D64" s="56"/>
    </row>
    <row r="65" spans="1:6" ht="19.5" x14ac:dyDescent="0.4">
      <c r="A65" s="310" t="s">
        <v>143</v>
      </c>
      <c r="B65" s="311"/>
      <c r="C65" s="311"/>
      <c r="D65" s="311"/>
      <c r="E65" s="311"/>
      <c r="F65" s="311"/>
    </row>
    <row r="66" spans="1:6" ht="30" x14ac:dyDescent="0.4">
      <c r="A66" s="41" t="s">
        <v>318</v>
      </c>
      <c r="B66" s="227">
        <v>1</v>
      </c>
      <c r="C66" s="228"/>
      <c r="D66" s="229" t="s">
        <v>532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595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1" t="s">
        <v>38</v>
      </c>
      <c r="B83" s="302"/>
      <c r="C83" s="303"/>
      <c r="D83" s="214">
        <f>SUM(B66:C82)</f>
        <v>33</v>
      </c>
    </row>
    <row r="84" spans="1:6" x14ac:dyDescent="0.3">
      <c r="A84" s="301" t="s">
        <v>342</v>
      </c>
      <c r="B84" s="302"/>
      <c r="C84" s="303"/>
      <c r="D84" s="65">
        <f>D83/(COUNT(B66:C82)*2)</f>
        <v>0.97058823529411764</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34" t="s">
        <v>600</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0</v>
      </c>
      <c r="C98" s="248">
        <f>IF(B98=0, -5, "0")</f>
        <v>-5</v>
      </c>
      <c r="D98" s="234" t="s">
        <v>601</v>
      </c>
      <c r="E98" s="234" t="s">
        <v>602</v>
      </c>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01" t="s">
        <v>38</v>
      </c>
      <c r="B101" s="302"/>
      <c r="C101" s="303"/>
      <c r="D101" s="214">
        <f>SUM(B87:C100)</f>
        <v>19</v>
      </c>
    </row>
    <row r="102" spans="1:6" x14ac:dyDescent="0.3">
      <c r="A102" s="301" t="s">
        <v>342</v>
      </c>
      <c r="B102" s="302"/>
      <c r="C102" s="303"/>
      <c r="D102" s="65">
        <f>D101/(COUNT(B87:C100)*2)</f>
        <v>0.6785714285714286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4"/>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22</v>
      </c>
      <c r="E117" s="37"/>
      <c r="F117" s="37"/>
    </row>
    <row r="118" spans="1:6" s="50" customFormat="1" x14ac:dyDescent="0.3">
      <c r="A118" s="301" t="s">
        <v>342</v>
      </c>
      <c r="B118" s="302"/>
      <c r="C118" s="303"/>
      <c r="D118" s="65">
        <f>D117/(COUNT(B106:C116)*2)</f>
        <v>1</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47.25" x14ac:dyDescent="0.4">
      <c r="A123" s="41" t="s">
        <v>340</v>
      </c>
      <c r="B123" s="238">
        <v>0</v>
      </c>
      <c r="C123" s="228"/>
      <c r="D123" s="234" t="s">
        <v>603</v>
      </c>
      <c r="E123" s="234" t="s">
        <v>604</v>
      </c>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34" t="s">
        <v>605</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34"/>
      <c r="E129" s="234"/>
      <c r="F129" s="221"/>
    </row>
    <row r="130" spans="1:6" ht="45.75" x14ac:dyDescent="0.3">
      <c r="A130" s="51" t="s">
        <v>323</v>
      </c>
      <c r="B130" s="238">
        <v>0</v>
      </c>
      <c r="C130" s="241"/>
      <c r="D130" s="234" t="s">
        <v>572</v>
      </c>
      <c r="E130" s="234" t="s">
        <v>606</v>
      </c>
      <c r="F130" s="221"/>
    </row>
    <row r="131" spans="1:6" ht="18" x14ac:dyDescent="0.35">
      <c r="A131" s="88" t="s">
        <v>366</v>
      </c>
      <c r="B131" s="238">
        <v>2</v>
      </c>
      <c r="C131" s="249" t="str">
        <f>IF(B131=0, -5, "0")</f>
        <v>0</v>
      </c>
      <c r="D131" s="234"/>
      <c r="E131" s="229"/>
      <c r="F131" s="233"/>
    </row>
    <row r="132" spans="1:6" x14ac:dyDescent="0.3">
      <c r="A132" s="301" t="s">
        <v>38</v>
      </c>
      <c r="B132" s="302"/>
      <c r="C132" s="303"/>
      <c r="D132" s="214">
        <f>SUM(B121:C131)</f>
        <v>18</v>
      </c>
    </row>
    <row r="133" spans="1:6" x14ac:dyDescent="0.3">
      <c r="A133" s="301" t="s">
        <v>342</v>
      </c>
      <c r="B133" s="302"/>
      <c r="C133" s="303"/>
      <c r="D133" s="63">
        <f>D132/(COUNT(B121:C131)*2)</f>
        <v>0.81818181818181823</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2</v>
      </c>
      <c r="C136" s="228"/>
      <c r="D136" s="230"/>
      <c r="E136" s="221"/>
      <c r="F136" s="221"/>
    </row>
    <row r="137" spans="1:6" ht="18" x14ac:dyDescent="0.35">
      <c r="A137" s="76" t="s">
        <v>140</v>
      </c>
      <c r="B137" s="237">
        <v>2</v>
      </c>
      <c r="C137" s="250" t="str">
        <f>IF(B137=0, -5, "0")</f>
        <v>0</v>
      </c>
      <c r="D137" s="234" t="s">
        <v>607</v>
      </c>
      <c r="E137" s="221"/>
      <c r="F137" s="221"/>
    </row>
    <row r="138" spans="1:6" x14ac:dyDescent="0.3">
      <c r="A138" s="49" t="s">
        <v>324</v>
      </c>
      <c r="B138" s="237">
        <v>1</v>
      </c>
      <c r="C138" s="222"/>
      <c r="D138" s="234" t="s">
        <v>608</v>
      </c>
      <c r="E138" s="221"/>
      <c r="F138" s="221"/>
    </row>
    <row r="139" spans="1:6" ht="45.75" x14ac:dyDescent="0.3">
      <c r="A139" s="95" t="s">
        <v>325</v>
      </c>
      <c r="B139" s="237">
        <v>1</v>
      </c>
      <c r="C139" s="222"/>
      <c r="D139" s="234" t="s">
        <v>609</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1" t="s">
        <v>38</v>
      </c>
      <c r="B148" s="302"/>
      <c r="C148" s="303"/>
      <c r="D148" s="214">
        <f>SUM(B136:C147)</f>
        <v>22</v>
      </c>
    </row>
    <row r="149" spans="1:6" x14ac:dyDescent="0.3">
      <c r="A149" s="301" t="s">
        <v>342</v>
      </c>
      <c r="B149" s="302"/>
      <c r="C149" s="303"/>
      <c r="D149" s="65">
        <f>D148/(COUNT(B136:C147)*2)</f>
        <v>0.91666666666666663</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76.5" x14ac:dyDescent="0.35">
      <c r="A155" s="76" t="s">
        <v>354</v>
      </c>
      <c r="B155" s="221">
        <v>0</v>
      </c>
      <c r="C155" s="248">
        <f>IF(B155=0, -5, "0")</f>
        <v>-5</v>
      </c>
      <c r="D155" s="234" t="s">
        <v>610</v>
      </c>
      <c r="E155" s="234" t="s">
        <v>611</v>
      </c>
      <c r="F155" s="221"/>
    </row>
    <row r="156" spans="1:6" ht="18" x14ac:dyDescent="0.35">
      <c r="A156" s="76" t="s">
        <v>355</v>
      </c>
      <c r="B156" s="221">
        <v>2</v>
      </c>
      <c r="C156" s="248" t="str">
        <f>IF(B156=0, -5, "0")</f>
        <v>0</v>
      </c>
      <c r="D156" s="222"/>
      <c r="E156" s="221"/>
      <c r="F156" s="221"/>
    </row>
    <row r="157" spans="1:6" ht="33" x14ac:dyDescent="0.3">
      <c r="A157" s="196" t="s">
        <v>219</v>
      </c>
      <c r="B157" s="221">
        <v>2</v>
      </c>
      <c r="C157" s="221"/>
      <c r="D157" s="245"/>
      <c r="E157" s="221"/>
      <c r="F157" s="221"/>
    </row>
    <row r="158" spans="1:6" ht="45.75" x14ac:dyDescent="0.3">
      <c r="A158" s="195" t="s">
        <v>376</v>
      </c>
      <c r="B158" s="221">
        <v>1</v>
      </c>
      <c r="C158" s="221"/>
      <c r="D158" s="234" t="s">
        <v>536</v>
      </c>
      <c r="E158" s="221"/>
      <c r="F158" s="221"/>
    </row>
    <row r="159" spans="1:6" x14ac:dyDescent="0.3">
      <c r="A159" s="195" t="s">
        <v>181</v>
      </c>
      <c r="B159" s="221">
        <v>2</v>
      </c>
      <c r="C159" s="221"/>
      <c r="D159" s="246"/>
      <c r="E159" s="221"/>
      <c r="F159" s="221"/>
    </row>
    <row r="160" spans="1:6" x14ac:dyDescent="0.3">
      <c r="A160" s="301" t="s">
        <v>38</v>
      </c>
      <c r="B160" s="308"/>
      <c r="C160" s="309"/>
      <c r="D160" s="215">
        <f>SUM(B152:C159)</f>
        <v>8</v>
      </c>
    </row>
    <row r="161" spans="1:6" x14ac:dyDescent="0.3">
      <c r="A161" s="301" t="s">
        <v>342</v>
      </c>
      <c r="B161" s="302"/>
      <c r="C161" s="303"/>
      <c r="D161" s="65">
        <f>D160/(COUNT(B152:C159)*2)</f>
        <v>0.44444444444444442</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0.75" x14ac:dyDescent="0.3">
      <c r="A166" s="87" t="s">
        <v>241</v>
      </c>
      <c r="B166" s="221">
        <v>0</v>
      </c>
      <c r="C166" s="221"/>
      <c r="D166" s="234" t="s">
        <v>613</v>
      </c>
      <c r="E166" s="234" t="s">
        <v>614</v>
      </c>
      <c r="F166" s="221"/>
    </row>
    <row r="167" spans="1:6" x14ac:dyDescent="0.3">
      <c r="A167" s="41" t="s">
        <v>95</v>
      </c>
      <c r="B167" s="221">
        <v>2</v>
      </c>
      <c r="C167" s="221"/>
      <c r="D167" s="221"/>
      <c r="E167" s="222"/>
      <c r="F167" s="221"/>
    </row>
    <row r="168" spans="1:6" x14ac:dyDescent="0.3">
      <c r="A168" s="301" t="s">
        <v>38</v>
      </c>
      <c r="B168" s="302"/>
      <c r="C168" s="303"/>
      <c r="D168" s="214">
        <f>SUM(B164:C167)</f>
        <v>6</v>
      </c>
    </row>
    <row r="169" spans="1:6" x14ac:dyDescent="0.3">
      <c r="A169" s="301" t="s">
        <v>342</v>
      </c>
      <c r="B169" s="302"/>
      <c r="C169" s="303"/>
      <c r="D169" s="65">
        <f>D168/(COUNT(B164:C167)*2)</f>
        <v>0.75</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1" t="s">
        <v>38</v>
      </c>
      <c r="B176" s="302"/>
      <c r="C176" s="303"/>
      <c r="D176" s="214">
        <f>SUM(B172:C175)</f>
        <v>8</v>
      </c>
    </row>
    <row r="177" spans="1:6" x14ac:dyDescent="0.3">
      <c r="A177" s="301" t="s">
        <v>342</v>
      </c>
      <c r="B177" s="302"/>
      <c r="C177" s="303"/>
      <c r="D177" s="65">
        <f>D176/(COUNT(B172:C175)*2)</f>
        <v>1</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2</v>
      </c>
      <c r="C180" s="221"/>
      <c r="D180" s="222"/>
      <c r="E180" s="222"/>
      <c r="F180" s="221"/>
    </row>
    <row r="181" spans="1:6" x14ac:dyDescent="0.3">
      <c r="A181" s="95" t="s">
        <v>247</v>
      </c>
      <c r="B181" s="221">
        <v>2</v>
      </c>
      <c r="C181" s="221"/>
      <c r="D181" s="222"/>
      <c r="E181" s="167"/>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214">
        <f>SUM(B180:C184)</f>
        <v>10</v>
      </c>
    </row>
    <row r="186" spans="1:6" x14ac:dyDescent="0.3">
      <c r="A186" s="301" t="s">
        <v>342</v>
      </c>
      <c r="B186" s="302"/>
      <c r="C186" s="303"/>
      <c r="D186" s="65">
        <f>D185/(COUNT(B180:C184)*2)</f>
        <v>1</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2</v>
      </c>
      <c r="C189" s="221"/>
      <c r="D189" s="221"/>
      <c r="E189" s="221"/>
      <c r="F189" s="221"/>
    </row>
    <row r="190" spans="1:6" ht="18" x14ac:dyDescent="0.35">
      <c r="A190" s="159" t="s">
        <v>365</v>
      </c>
      <c r="B190" s="221" t="s">
        <v>34</v>
      </c>
      <c r="C190" s="248" t="str">
        <f>IF(B190=0, -5, "0")</f>
        <v>0</v>
      </c>
      <c r="D190" s="221"/>
      <c r="E190" s="221"/>
      <c r="F190" s="233"/>
    </row>
    <row r="191" spans="1:6" ht="30.75" x14ac:dyDescent="0.3">
      <c r="A191" s="48" t="s">
        <v>360</v>
      </c>
      <c r="B191" s="221">
        <v>0</v>
      </c>
      <c r="C191" s="221"/>
      <c r="D191" s="234" t="s">
        <v>612</v>
      </c>
      <c r="E191" s="221"/>
      <c r="F191" s="221"/>
    </row>
    <row r="192" spans="1:6" x14ac:dyDescent="0.3">
      <c r="A192" s="96" t="s">
        <v>212</v>
      </c>
      <c r="B192" s="221">
        <v>2</v>
      </c>
      <c r="C192" s="221"/>
      <c r="D192" s="221"/>
      <c r="E192" s="221"/>
      <c r="F192" s="221"/>
    </row>
    <row r="193" spans="1:9" x14ac:dyDescent="0.3">
      <c r="A193" s="301" t="s">
        <v>38</v>
      </c>
      <c r="B193" s="302"/>
      <c r="C193" s="303"/>
      <c r="D193" s="97">
        <f>SUM(B189:C192)</f>
        <v>4</v>
      </c>
    </row>
    <row r="194" spans="1:9" x14ac:dyDescent="0.3">
      <c r="A194" s="301" t="s">
        <v>342</v>
      </c>
      <c r="B194" s="302"/>
      <c r="C194" s="303"/>
      <c r="D194" s="65">
        <f>D193/(COUNT(B189:C192)*2)</f>
        <v>0.66666666666666663</v>
      </c>
      <c r="F194" s="274"/>
      <c r="G194" s="274"/>
      <c r="H194" s="274"/>
      <c r="I194" s="274"/>
    </row>
    <row r="195" spans="1:9" x14ac:dyDescent="0.3">
      <c r="F195" s="274"/>
      <c r="G195" s="274"/>
      <c r="H195" s="274"/>
      <c r="I195" s="274"/>
    </row>
    <row r="196" spans="1:9" ht="18" x14ac:dyDescent="0.35">
      <c r="A196" s="121" t="s">
        <v>284</v>
      </c>
      <c r="B196" s="120"/>
      <c r="C196" s="120"/>
      <c r="D196" s="220">
        <v>0.4</v>
      </c>
      <c r="F196" s="274"/>
      <c r="G196" s="274"/>
      <c r="H196" s="274"/>
      <c r="I196" s="274"/>
    </row>
    <row r="197" spans="1:9" ht="22.5" x14ac:dyDescent="0.3">
      <c r="A197" s="71" t="s">
        <v>377</v>
      </c>
      <c r="B197" s="72"/>
      <c r="C197" s="73"/>
      <c r="D197" s="74">
        <f>SUM(D193,D185,D176,D168,D160,D62,D51,D32,D22,D117,D148,D132,D101,D83,D41)</f>
        <v>201</v>
      </c>
      <c r="F197" s="274"/>
      <c r="G197" s="274"/>
      <c r="H197" s="274"/>
      <c r="I197" s="274"/>
    </row>
    <row r="198" spans="1:9" ht="22.5" x14ac:dyDescent="0.3">
      <c r="A198" s="71" t="s">
        <v>378</v>
      </c>
      <c r="B198" s="72"/>
      <c r="C198" s="73"/>
      <c r="D198" s="75">
        <f>D197/(COUNT(B189:C192,B180:C184,B172:C175,B164:C167,B152:C159,B55:C61,B45:C50,B26:C31,B17:C21,B106:C116,B136:C147,B121:C131,B87:C100,B66:C82,B36:C40)*2)</f>
        <v>0.85169491525423724</v>
      </c>
      <c r="F198" s="274"/>
      <c r="G198" s="274"/>
      <c r="H198" s="274"/>
      <c r="I198" s="274"/>
    </row>
    <row r="199" spans="1:9" x14ac:dyDescent="0.3">
      <c r="F199" s="274"/>
      <c r="G199" s="274"/>
      <c r="H199" s="274"/>
      <c r="I199" s="274"/>
    </row>
  </sheetData>
  <sheetProtection algorithmName="SHA-512" hashValue="FwOSOQI1BBUTJf/+++DKOLtwryVpMAORSWlzJJMzw7e1IpAhuJsVRPeHTKwV2lT4TjWmX9D22ahsoP7+3LUHzg==" saltValue="7PZg+cIp5u4LnkizKsMpL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BEJA 3</v>
      </c>
      <c r="B8" s="291"/>
      <c r="C8" s="291"/>
      <c r="D8" s="291"/>
      <c r="E8" s="291"/>
      <c r="F8" s="291"/>
      <c r="G8" s="216"/>
      <c r="H8" s="216"/>
      <c r="I8" s="213"/>
    </row>
    <row r="9" spans="1:9" ht="24.75" x14ac:dyDescent="0.5">
      <c r="A9" s="38" t="s">
        <v>44</v>
      </c>
      <c r="B9" s="292"/>
      <c r="C9" s="292"/>
      <c r="D9" s="292"/>
      <c r="E9" s="292"/>
      <c r="F9" s="292"/>
      <c r="G9" s="216"/>
      <c r="H9" s="216"/>
      <c r="I9" s="213"/>
    </row>
    <row r="10" spans="1:9" ht="24.75" x14ac:dyDescent="0.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1">
        <f>B11</f>
        <v>0</v>
      </c>
      <c r="B17" s="36"/>
      <c r="C17" s="36"/>
      <c r="D17" s="36"/>
      <c r="E17" s="36"/>
      <c r="F17" s="36"/>
      <c r="G17" s="36"/>
      <c r="H17" s="36"/>
    </row>
    <row r="18" spans="1:8" ht="18" x14ac:dyDescent="0.25">
      <c r="A18" s="299" t="s">
        <v>1</v>
      </c>
      <c r="B18" s="300"/>
      <c r="C18" s="300"/>
      <c r="D18" s="300"/>
      <c r="E18" s="300"/>
      <c r="F18" s="300"/>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26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2">
        <f>B11</f>
        <v>0</v>
      </c>
      <c r="B44" s="6"/>
      <c r="C44" s="7"/>
      <c r="D44" s="6"/>
    </row>
    <row r="45" spans="1:7" ht="16.5" x14ac:dyDescent="0.25">
      <c r="A45" s="286" t="s">
        <v>63</v>
      </c>
      <c r="B45" s="287"/>
      <c r="C45" s="287"/>
      <c r="D45" s="287"/>
      <c r="E45" s="287"/>
      <c r="F45" s="287"/>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6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2">
        <f>B11</f>
        <v>0</v>
      </c>
      <c r="B100" s="6"/>
      <c r="C100" s="7"/>
      <c r="D100" s="6"/>
    </row>
    <row r="101" spans="1:6" ht="16.5" x14ac:dyDescent="0.25">
      <c r="A101" s="286" t="s">
        <v>63</v>
      </c>
      <c r="B101" s="287"/>
      <c r="C101" s="287"/>
      <c r="D101" s="287"/>
      <c r="E101" s="287"/>
      <c r="F101" s="287"/>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26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2">
        <f>B11</f>
        <v>0</v>
      </c>
      <c r="B153" s="6"/>
      <c r="C153" s="7"/>
      <c r="D153" s="59"/>
    </row>
    <row r="154" spans="1:6" ht="16.5" x14ac:dyDescent="0.25">
      <c r="A154" s="286" t="s">
        <v>63</v>
      </c>
      <c r="B154" s="287"/>
      <c r="C154" s="287"/>
      <c r="D154" s="287"/>
      <c r="E154" s="287"/>
      <c r="F154" s="287"/>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26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8">
        <f>B11</f>
        <v>0</v>
      </c>
      <c r="B193" s="6"/>
      <c r="C193" s="7"/>
      <c r="D193" s="6"/>
    </row>
    <row r="194" spans="1:7" ht="18" x14ac:dyDescent="0.25">
      <c r="A194" s="283" t="s">
        <v>158</v>
      </c>
      <c r="B194" s="284"/>
      <c r="C194" s="284"/>
      <c r="D194" s="284"/>
      <c r="E194" s="284"/>
      <c r="F194" s="284"/>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6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2">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267"/>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1">
        <f>B11</f>
        <v>0</v>
      </c>
      <c r="B292" s="6"/>
      <c r="C292" s="7"/>
      <c r="D292" s="59"/>
    </row>
    <row r="293" spans="1:7" ht="18" x14ac:dyDescent="0.25">
      <c r="A293" s="283" t="s">
        <v>19</v>
      </c>
      <c r="B293" s="284"/>
      <c r="C293" s="284"/>
      <c r="D293" s="284"/>
      <c r="E293" s="284"/>
      <c r="F293" s="284"/>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217"/>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26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2">
        <f>B11</f>
        <v>0</v>
      </c>
      <c r="B325" s="6"/>
      <c r="C325" s="7"/>
      <c r="D325" s="6"/>
    </row>
    <row r="326" spans="1:9" ht="18" x14ac:dyDescent="0.25">
      <c r="A326" s="283" t="s">
        <v>12</v>
      </c>
      <c r="B326" s="284"/>
      <c r="C326" s="284"/>
      <c r="D326" s="284"/>
      <c r="E326" s="284"/>
      <c r="F326" s="284"/>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268"/>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2">
        <f>B11</f>
        <v>0</v>
      </c>
      <c r="B353" s="6"/>
      <c r="C353" s="7"/>
      <c r="D353" s="59"/>
    </row>
    <row r="354" spans="1:6" ht="16.5" x14ac:dyDescent="0.25">
      <c r="A354" s="286" t="s">
        <v>113</v>
      </c>
      <c r="B354" s="287"/>
      <c r="C354" s="287"/>
      <c r="D354" s="287"/>
      <c r="E354" s="287"/>
      <c r="F354" s="287"/>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6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85" t="s">
        <v>125</v>
      </c>
      <c r="B405" s="285"/>
      <c r="C405" s="285"/>
      <c r="D405" s="285"/>
      <c r="E405" s="285"/>
      <c r="F405" s="285"/>
    </row>
    <row r="406" spans="1:6" x14ac:dyDescent="0.25">
      <c r="A406" s="191">
        <f>B11</f>
        <v>0</v>
      </c>
      <c r="B406" s="6"/>
      <c r="C406" s="7"/>
      <c r="D406" s="6"/>
    </row>
    <row r="407" spans="1:6" ht="16.5" x14ac:dyDescent="0.25">
      <c r="A407" s="286" t="s">
        <v>19</v>
      </c>
      <c r="B407" s="287"/>
      <c r="C407" s="287"/>
      <c r="D407" s="287"/>
      <c r="E407" s="287"/>
      <c r="F407" s="287"/>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26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4">
        <f>+B11</f>
        <v>0</v>
      </c>
      <c r="B436" s="6"/>
      <c r="C436" s="7"/>
      <c r="D436" s="6"/>
    </row>
    <row r="437" spans="1:7" ht="18" x14ac:dyDescent="0.25">
      <c r="A437" s="283" t="s">
        <v>375</v>
      </c>
      <c r="B437" s="284"/>
      <c r="C437" s="284"/>
      <c r="D437" s="284"/>
      <c r="E437" s="284"/>
      <c r="F437" s="284"/>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26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26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268"/>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269"/>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26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RweHurnTo9ytHpfkHXCeGRkFy0Ug4zWFG/VW5rR0qiVTl8/7M9FaL1t+ToeU1sz0Ez+8oABwJapSAOBbnY9D/A==" saltValue="0I2SOSOGWUDFPTVHWAGB1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0" t="s">
        <v>52</v>
      </c>
      <c r="B6" s="290"/>
      <c r="C6" s="290"/>
      <c r="D6" s="290"/>
      <c r="E6" s="290"/>
      <c r="F6" s="290"/>
      <c r="G6" s="216"/>
      <c r="H6" s="216"/>
      <c r="I6" s="216"/>
    </row>
    <row r="7" spans="1:9" s="36" customFormat="1" ht="21.75" customHeight="1" x14ac:dyDescent="0.5">
      <c r="A7" s="291" t="str">
        <f>'A1 Exploitation'!A8:F8</f>
        <v>BEJA 3</v>
      </c>
      <c r="B7" s="291"/>
      <c r="C7" s="291"/>
      <c r="D7" s="291"/>
      <c r="E7" s="291"/>
      <c r="F7" s="291"/>
      <c r="G7" s="216"/>
      <c r="H7" s="216"/>
      <c r="I7" s="216"/>
    </row>
    <row r="8" spans="1:9" s="36" customFormat="1" ht="24.75" x14ac:dyDescent="0.5">
      <c r="A8" s="38" t="s">
        <v>44</v>
      </c>
      <c r="B8" s="314">
        <f>'A4 Exploitation'!B9:F9</f>
        <v>0</v>
      </c>
      <c r="C8" s="314"/>
      <c r="D8" s="314"/>
      <c r="E8" s="314"/>
      <c r="F8" s="314"/>
      <c r="G8" s="216"/>
      <c r="H8" s="216"/>
      <c r="I8" s="216"/>
    </row>
    <row r="9" spans="1:9" s="36" customFormat="1" ht="24.75" x14ac:dyDescent="0.5">
      <c r="A9" s="39" t="s">
        <v>46</v>
      </c>
      <c r="B9" s="315">
        <f>'A4 Exploitation'!B10:F10</f>
        <v>0</v>
      </c>
      <c r="C9" s="315"/>
      <c r="D9" s="315"/>
      <c r="E9" s="315"/>
      <c r="F9" s="315"/>
      <c r="G9" s="216"/>
      <c r="H9" s="216"/>
      <c r="I9" s="216"/>
    </row>
    <row r="10" spans="1:9" s="36" customFormat="1" ht="24.75" x14ac:dyDescent="0.5">
      <c r="A10" s="38" t="s">
        <v>45</v>
      </c>
      <c r="B10" s="312">
        <f>'A4 Exploitation'!B11:F11</f>
        <v>0</v>
      </c>
      <c r="C10" s="312"/>
      <c r="D10" s="312"/>
      <c r="E10" s="312"/>
      <c r="F10" s="312"/>
      <c r="G10" s="216"/>
      <c r="H10" s="216"/>
      <c r="I10" s="216"/>
    </row>
    <row r="11" spans="1:9" s="36" customFormat="1" ht="24.75" x14ac:dyDescent="0.5">
      <c r="A11" s="38" t="s">
        <v>341</v>
      </c>
      <c r="B11" s="321">
        <f>D198</f>
        <v>0</v>
      </c>
      <c r="C11" s="321"/>
      <c r="D11" s="321"/>
      <c r="E11" s="321"/>
      <c r="F11" s="321"/>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2017-08-22T12:07:09Z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