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Hyper La Marsa\2017\octobre\"/>
    </mc:Choice>
  </mc:AlternateContent>
  <bookViews>
    <workbookView xWindow="0" yWindow="0" windowWidth="20490" windowHeight="7620" tabRatio="88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 name="_xlnm.Print_Area" localSheetId="6">'A3 Technique'!$A$1:$F$198</definedName>
    <definedName name="_xlnm.Print_Area" localSheetId="7">'A4 Exploitation'!$A$1:$G$505</definedName>
    <definedName name="_xlnm.Print_Area" localSheetId="8">'A4 Technique'!$A$1:$G$198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5" i="23" l="1"/>
  <c r="C114" i="23"/>
  <c r="C99" i="23"/>
  <c r="C98" i="23"/>
  <c r="C93" i="23"/>
  <c r="C92" i="23"/>
  <c r="C81" i="23"/>
  <c r="C79" i="23"/>
  <c r="C76" i="23"/>
  <c r="C75" i="23"/>
  <c r="C74" i="23"/>
  <c r="C143" i="22"/>
  <c r="C141" i="22"/>
  <c r="C140" i="22"/>
  <c r="C129" i="22"/>
  <c r="C127" i="22"/>
  <c r="C125" i="22"/>
  <c r="C121" i="22"/>
  <c r="C87" i="22"/>
  <c r="C76" i="22"/>
  <c r="C75" i="22"/>
  <c r="C70" i="22"/>
  <c r="C64" i="22"/>
  <c r="C62" i="22"/>
  <c r="C53" i="22"/>
  <c r="C51" i="22"/>
  <c r="D505" i="24" l="1"/>
  <c r="B138" i="29"/>
  <c r="B137" i="29"/>
  <c r="B135" i="29"/>
  <c r="B134" i="29"/>
  <c r="C51" i="18"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1"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09" i="22"/>
  <c r="C107" i="22"/>
  <c r="A100" i="22"/>
  <c r="D93" i="22"/>
  <c r="D94" i="22" s="1"/>
  <c r="D54" i="22"/>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A44" i="18"/>
  <c r="C33" i="18"/>
  <c r="C28" i="18"/>
  <c r="D23" i="18"/>
  <c r="D24" i="18" s="1"/>
  <c r="A17" i="18"/>
  <c r="A8" i="18"/>
  <c r="C419" i="16"/>
  <c r="C423" i="16"/>
  <c r="D491" i="26" l="1"/>
  <c r="D492" i="26" s="1"/>
  <c r="B174" i="29" s="1"/>
  <c r="D186" i="20"/>
  <c r="D187" i="20" s="1"/>
  <c r="D491" i="20"/>
  <c r="D492" i="20" s="1"/>
  <c r="B171" i="29" s="1"/>
  <c r="D110" i="18"/>
  <c r="D111" i="18" s="1"/>
  <c r="D37" i="24"/>
  <c r="D81" i="26"/>
  <c r="D82" i="26" s="1"/>
  <c r="D117" i="27"/>
  <c r="D118" i="27" s="1"/>
  <c r="D37" i="22"/>
  <c r="D38" i="22" s="1"/>
  <c r="D206" i="22"/>
  <c r="D207" i="22" s="1"/>
  <c r="D318" i="24"/>
  <c r="D319" i="24" s="1"/>
  <c r="D336" i="24"/>
  <c r="D337" i="24" s="1"/>
  <c r="D160" i="21"/>
  <c r="D161" i="21" s="1"/>
  <c r="D54" i="18"/>
  <c r="D55" i="18" s="1"/>
  <c r="D379" i="18"/>
  <c r="D380" i="18" s="1"/>
  <c r="D388" i="18"/>
  <c r="D389" i="18" s="1"/>
  <c r="D399" i="18"/>
  <c r="D400" i="18" s="1"/>
  <c r="D491" i="18"/>
  <c r="D492" i="18" s="1"/>
  <c r="B170" i="29" s="1"/>
  <c r="D37" i="20"/>
  <c r="D38" i="20" s="1"/>
  <c r="D110" i="20"/>
  <c r="D111" i="20" s="1"/>
  <c r="D491" i="22"/>
  <c r="D492" i="22" s="1"/>
  <c r="B172" i="29" s="1"/>
  <c r="D379" i="24"/>
  <c r="D380" i="24" s="1"/>
  <c r="D399" i="24"/>
  <c r="D400" i="24" s="1"/>
  <c r="D242" i="26"/>
  <c r="D379" i="26"/>
  <c r="D380" i="26" s="1"/>
  <c r="D399" i="26"/>
  <c r="D62" i="19"/>
  <c r="D63" i="19" s="1"/>
  <c r="D62" i="21"/>
  <c r="D63" i="21" s="1"/>
  <c r="D134" i="18"/>
  <c r="D135" i="18" s="1"/>
  <c r="D146" i="18"/>
  <c r="D379" i="22"/>
  <c r="D380" i="22" s="1"/>
  <c r="D399" i="22"/>
  <c r="D400" i="22" s="1"/>
  <c r="D388" i="24"/>
  <c r="D389" i="24" s="1"/>
  <c r="D429" i="24"/>
  <c r="D491" i="24"/>
  <c r="D492" i="24" s="1"/>
  <c r="B173" i="29" s="1"/>
  <c r="D54" i="26"/>
  <c r="D55" i="26" s="1"/>
  <c r="D388" i="26"/>
  <c r="D389" i="26" s="1"/>
  <c r="D117" i="21"/>
  <c r="D118" i="21" s="1"/>
  <c r="D62" i="23"/>
  <c r="D63" i="23" s="1"/>
  <c r="D110" i="26"/>
  <c r="D111" i="26" s="1"/>
  <c r="D206" i="26"/>
  <c r="D207" i="26" s="1"/>
  <c r="D263" i="26"/>
  <c r="D264" i="26" s="1"/>
  <c r="D83" i="19"/>
  <c r="D84" i="19" s="1"/>
  <c r="D132" i="19"/>
  <c r="D133" i="19" s="1"/>
  <c r="D148" i="19"/>
  <c r="D149" i="19" s="1"/>
  <c r="D160" i="19"/>
  <c r="D161" i="19" s="1"/>
  <c r="D62" i="25"/>
  <c r="D63" i="25" s="1"/>
  <c r="D83" i="27"/>
  <c r="D84" i="27" s="1"/>
  <c r="D132" i="27"/>
  <c r="D133" i="27" s="1"/>
  <c r="D148" i="27"/>
  <c r="D149" i="27" s="1"/>
  <c r="D37" i="18"/>
  <c r="D40" i="18" s="1"/>
  <c r="D41" i="18" s="1"/>
  <c r="D242" i="18"/>
  <c r="D243" i="18" s="1"/>
  <c r="D451" i="18"/>
  <c r="D452" i="18" s="1"/>
  <c r="B143" i="29" s="1"/>
  <c r="D229" i="20"/>
  <c r="D230" i="20" s="1"/>
  <c r="D134" i="22"/>
  <c r="D135" i="22" s="1"/>
  <c r="D146" i="22"/>
  <c r="D147" i="22" s="1"/>
  <c r="D388" i="22"/>
  <c r="D389" i="22" s="1"/>
  <c r="D110" i="24"/>
  <c r="D111" i="24" s="1"/>
  <c r="D62" i="27"/>
  <c r="D63" i="27" s="1"/>
  <c r="D134" i="24"/>
  <c r="D135" i="24" s="1"/>
  <c r="D146" i="24"/>
  <c r="D147" i="24" s="1"/>
  <c r="D349" i="24"/>
  <c r="D350" i="24" s="1"/>
  <c r="D117" i="19"/>
  <c r="D118" i="19" s="1"/>
  <c r="D186" i="18"/>
  <c r="D187" i="18" s="1"/>
  <c r="D229" i="18"/>
  <c r="D230" i="18" s="1"/>
  <c r="D81" i="20"/>
  <c r="D82" i="20" s="1"/>
  <c r="D206" i="20"/>
  <c r="D207" i="20" s="1"/>
  <c r="D242" i="20"/>
  <c r="D243" i="20" s="1"/>
  <c r="D263" i="20"/>
  <c r="D264" i="20" s="1"/>
  <c r="D388" i="20"/>
  <c r="D389" i="20" s="1"/>
  <c r="D285" i="22"/>
  <c r="D286" i="22" s="1"/>
  <c r="D429" i="22"/>
  <c r="D430" i="22" s="1"/>
  <c r="D186" i="24"/>
  <c r="D187" i="24" s="1"/>
  <c r="D229" i="24"/>
  <c r="D230" i="24" s="1"/>
  <c r="D242" i="24"/>
  <c r="D263" i="24"/>
  <c r="D264" i="24" s="1"/>
  <c r="D285" i="26"/>
  <c r="D288" i="26" s="1"/>
  <c r="D289" i="26" s="1"/>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D186" i="22"/>
  <c r="D187" i="22" s="1"/>
  <c r="D81" i="24"/>
  <c r="D96" i="24" s="1"/>
  <c r="D97" i="24" s="1"/>
  <c r="D206" i="24"/>
  <c r="D207" i="24" s="1"/>
  <c r="D451" i="24"/>
  <c r="D452" i="24" s="1"/>
  <c r="B146" i="29" s="1"/>
  <c r="D134" i="26"/>
  <c r="D135" i="26" s="1"/>
  <c r="D146" i="26"/>
  <c r="D149" i="26" s="1"/>
  <c r="D150"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85" i="18"/>
  <c r="D286" i="18" s="1"/>
  <c r="D318" i="18"/>
  <c r="D321" i="18" s="1"/>
  <c r="D322" i="18" s="1"/>
  <c r="D336" i="18"/>
  <c r="D337" i="18" s="1"/>
  <c r="D429" i="18"/>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430" i="26"/>
  <c r="D501" i="26"/>
  <c r="B183" i="29" s="1"/>
  <c r="D96" i="26"/>
  <c r="D97" i="26" s="1"/>
  <c r="D147" i="26"/>
  <c r="D164" i="26"/>
  <c r="D400" i="26"/>
  <c r="D38" i="26"/>
  <c r="D347" i="26"/>
  <c r="D449" i="26"/>
  <c r="D243" i="24"/>
  <c r="D164" i="24"/>
  <c r="D402" i="24"/>
  <c r="D403" i="24" s="1"/>
  <c r="D321" i="24"/>
  <c r="D322" i="24" s="1"/>
  <c r="D432" i="24"/>
  <c r="D433" i="24" s="1"/>
  <c r="D430" i="24"/>
  <c r="D38" i="24"/>
  <c r="D347" i="24"/>
  <c r="D347" i="22"/>
  <c r="D501" i="22"/>
  <c r="B181" i="29" s="1"/>
  <c r="D164" i="22"/>
  <c r="D449" i="22"/>
  <c r="D501" i="20"/>
  <c r="B180" i="29" s="1"/>
  <c r="D164" i="20"/>
  <c r="D451" i="20"/>
  <c r="D452" i="20" s="1"/>
  <c r="B144" i="29" s="1"/>
  <c r="D347" i="20"/>
  <c r="D449" i="20"/>
  <c r="D432" i="18"/>
  <c r="D433" i="18" s="1"/>
  <c r="D430" i="18"/>
  <c r="D501" i="18"/>
  <c r="B179" i="29" s="1"/>
  <c r="D147" i="18"/>
  <c r="D164" i="18"/>
  <c r="D347" i="18"/>
  <c r="D449" i="18"/>
  <c r="D149" i="22" l="1"/>
  <c r="D150" i="22" s="1"/>
  <c r="B73" i="29" s="1"/>
  <c r="D96" i="22"/>
  <c r="D97" i="22" s="1"/>
  <c r="D349" i="22"/>
  <c r="D350" i="22" s="1"/>
  <c r="B118" i="29" s="1"/>
  <c r="D321" i="22"/>
  <c r="D322" i="22" s="1"/>
  <c r="B109" i="29" s="1"/>
  <c r="D189" i="22"/>
  <c r="D190" i="22" s="1"/>
  <c r="B82" i="29" s="1"/>
  <c r="D288" i="24"/>
  <c r="D289" i="24" s="1"/>
  <c r="D189" i="24"/>
  <c r="D190" i="24" s="1"/>
  <c r="D288" i="22"/>
  <c r="D289" i="22" s="1"/>
  <c r="B100" i="29" s="1"/>
  <c r="D286" i="26"/>
  <c r="D40" i="22"/>
  <c r="D41" i="22" s="1"/>
  <c r="B55" i="29" s="1"/>
  <c r="D189" i="26"/>
  <c r="D190" i="26" s="1"/>
  <c r="D189" i="20"/>
  <c r="D190" i="20" s="1"/>
  <c r="B81" i="29" s="1"/>
  <c r="D245" i="22"/>
  <c r="D246" i="22" s="1"/>
  <c r="B91" i="29" s="1"/>
  <c r="D432" i="22"/>
  <c r="D433" i="22" s="1"/>
  <c r="B136" i="29" s="1"/>
  <c r="D402" i="22"/>
  <c r="D403" i="22" s="1"/>
  <c r="B127" i="29" s="1"/>
  <c r="D82" i="24"/>
  <c r="D149" i="24"/>
  <c r="D150" i="24" s="1"/>
  <c r="D319" i="26"/>
  <c r="D402" i="20"/>
  <c r="D403" i="20" s="1"/>
  <c r="B126" i="29" s="1"/>
  <c r="D319" i="20"/>
  <c r="D245" i="20"/>
  <c r="D246" i="20" s="1"/>
  <c r="B90" i="29" s="1"/>
  <c r="D149" i="20"/>
  <c r="D150" i="20" s="1"/>
  <c r="B72" i="29" s="1"/>
  <c r="D430" i="20"/>
  <c r="D349" i="20"/>
  <c r="D350" i="20" s="1"/>
  <c r="B117" i="29" s="1"/>
  <c r="D288" i="20"/>
  <c r="D289" i="20" s="1"/>
  <c r="B99" i="29" s="1"/>
  <c r="D197" i="25"/>
  <c r="D198" i="25" s="1"/>
  <c r="B11" i="25" s="1"/>
  <c r="D96" i="20"/>
  <c r="D97" i="20" s="1"/>
  <c r="B63" i="29" s="1"/>
  <c r="D197" i="27"/>
  <c r="D198" i="27" s="1"/>
  <c r="B11" i="27" s="1"/>
  <c r="D402" i="18"/>
  <c r="D403" i="18" s="1"/>
  <c r="B125" i="29" s="1"/>
  <c r="D319" i="18"/>
  <c r="D149" i="18"/>
  <c r="D150" i="18" s="1"/>
  <c r="B71" i="29" s="1"/>
  <c r="D288" i="18"/>
  <c r="D289" i="18" s="1"/>
  <c r="B98" i="29" s="1"/>
  <c r="D245" i="18"/>
  <c r="D246" i="18" s="1"/>
  <c r="B89" i="29" s="1"/>
  <c r="D82" i="18"/>
  <c r="D38" i="18"/>
  <c r="D189" i="18"/>
  <c r="D190" i="18" s="1"/>
  <c r="B80" i="29" s="1"/>
  <c r="D40" i="20"/>
  <c r="D41" i="20" s="1"/>
  <c r="B54" i="29" s="1"/>
  <c r="D245" i="24"/>
  <c r="D246" i="24" s="1"/>
  <c r="B92" i="29" s="1"/>
  <c r="D402" i="26"/>
  <c r="D403" i="26" s="1"/>
  <c r="D245" i="26"/>
  <c r="D246" i="26" s="1"/>
  <c r="D197" i="19"/>
  <c r="D198" i="19" s="1"/>
  <c r="B11" i="19" s="1"/>
  <c r="D197" i="21"/>
  <c r="D198" i="21" s="1"/>
  <c r="B11" i="21" s="1"/>
  <c r="D197" i="23"/>
  <c r="D198" i="23" s="1"/>
  <c r="B11" i="23" s="1"/>
  <c r="D349" i="26"/>
  <c r="D350" i="26" s="1"/>
  <c r="B120" i="29" s="1"/>
  <c r="D349" i="18"/>
  <c r="D350" i="18" s="1"/>
  <c r="B116" i="29" s="1"/>
  <c r="D504" i="26"/>
  <c r="D505" i="26" s="1"/>
  <c r="B53" i="29"/>
  <c r="B93" i="29"/>
  <c r="B75" i="29"/>
  <c r="B128" i="29"/>
  <c r="B101" i="29"/>
  <c r="B107" i="29"/>
  <c r="B191" i="29"/>
  <c r="B129" i="29"/>
  <c r="B119" i="29"/>
  <c r="B111" i="29"/>
  <c r="B110" i="29"/>
  <c r="B108" i="29"/>
  <c r="B102" i="29"/>
  <c r="B84" i="29"/>
  <c r="B83" i="29"/>
  <c r="B74" i="29"/>
  <c r="B66" i="29"/>
  <c r="B65" i="29"/>
  <c r="B64" i="29"/>
  <c r="B57" i="29"/>
  <c r="B56" i="29"/>
  <c r="B192" i="29" l="1"/>
  <c r="D504" i="22"/>
  <c r="D504" i="20"/>
  <c r="D505" i="20" s="1"/>
  <c r="B12" i="20" s="1"/>
  <c r="B12" i="26"/>
  <c r="B29" i="29"/>
  <c r="B39" i="29"/>
  <c r="D504" i="18"/>
  <c r="D505" i="18" s="1"/>
  <c r="B188" i="29"/>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D505" i="22" l="1"/>
  <c r="B12" i="22" s="1"/>
  <c r="B36" i="29"/>
  <c r="B26" i="29"/>
  <c r="B12" i="24"/>
  <c r="B28" i="29"/>
  <c r="B38" i="29"/>
  <c r="B12" i="18"/>
  <c r="B25" i="29"/>
  <c r="B35" i="29"/>
  <c r="C190" i="17"/>
  <c r="D193" i="17" s="1"/>
  <c r="D194" i="17" s="1"/>
  <c r="D185" i="17"/>
  <c r="D186" i="17" s="1"/>
  <c r="D176" i="17"/>
  <c r="D177" i="17" s="1"/>
  <c r="C164" i="17"/>
  <c r="D168" i="17" s="1"/>
  <c r="D169" i="17" s="1"/>
  <c r="C154" i="17"/>
  <c r="B37" i="29" l="1"/>
  <c r="B27"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<sst xmlns="http://schemas.openxmlformats.org/spreadsheetml/2006/main" count="4643" uniqueCount="875">
  <si>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</si>
  <si>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</si>
  <si>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</si>
  <si>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</si>
  <si>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</si>
  <si>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</si>
  <si>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</si>
  <si>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</si>
  <si>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</si>
  <si>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</si>
  <si>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</si>
  <si>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</si>
  <si>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</si>
  <si>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</si>
  <si>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</si>
  <si>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</si>
  <si>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</si>
  <si>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</si>
  <si>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</si>
  <si>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</si>
  <si>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</si>
  <si>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</si>
  <si>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</si>
  <si>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</si>
  <si>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</si>
  <si>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</si>
  <si>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</si>
  <si>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</si>
  <si>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</si>
  <si>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</si>
  <si>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</si>
  <si>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</si>
  <si>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</si>
  <si>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</si>
  <si>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</si>
  <si>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</si>
  <si>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</si>
  <si>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</si>
  <si>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</si>
  <si>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</si>
  <si>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</si>
  <si>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</si>
  <si>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</si>
  <si>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</si>
  <si>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</si>
  <si>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</si>
  <si>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</si>
  <si>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</si>
  <si>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</si>
  <si>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</si>
  <si>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</si>
  <si>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</si>
  <si>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</si>
  <si>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</si>
  <si>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</si>
  <si>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</si>
  <si>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</si>
  <si>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</si>
  <si>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</si>
  <si>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</si>
  <si>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</si>
  <si>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</si>
  <si>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</si>
  <si>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</si>
  <si>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</si>
  <si>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</si>
  <si>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</si>
  <si>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</si>
  <si>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</si>
  <si>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</si>
  <si>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</si>
  <si>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</si>
  <si>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</si>
  <si>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</si>
  <si>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</si>
  <si>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</si>
  <si>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</si>
  <si>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</si>
  <si>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</si>
  <si>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</si>
  <si>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</si>
  <si>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</si>
  <si>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</si>
  <si>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</si>
  <si>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</si>
  <si>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</si>
  <si>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</si>
  <si>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</si>
  <si>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</si>
  <si>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</si>
  <si>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</si>
  <si>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</si>
  <si>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</si>
  <si>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</si>
  <si>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</si>
  <si>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</si>
  <si>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</si>
  <si>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</si>
  <si>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</si>
  <si>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</si>
  <si>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</si>
  <si>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</si>
  <si>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</si>
  <si>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</si>
  <si>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</si>
  <si>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</si>
  <si>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</si>
  <si>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</si>
  <si>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</si>
  <si>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</si>
  <si>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</si>
  <si>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</si>
  <si>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</si>
  <si>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</si>
  <si>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</si>
  <si>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</si>
  <si>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</si>
  <si>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</si>
  <si>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</si>
  <si>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</si>
  <si>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</si>
  <si>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</si>
  <si>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</si>
  <si>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</si>
  <si>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</si>
  <si>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</si>
  <si>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</si>
  <si>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</si>
  <si>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</si>
  <si>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</si>
  <si>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</si>
  <si>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</si>
  <si>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</si>
  <si>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</si>
  <si>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</si>
  <si>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</si>
  <si>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</si>
  <si>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</si>
  <si>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</si>
  <si>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</si>
  <si>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</si>
  <si>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</si>
  <si>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</si>
  <si>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</si>
  <si>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</si>
  <si>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</si>
  <si>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</si>
  <si>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</si>
  <si>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</si>
  <si>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</si>
  <si>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</si>
  <si>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</si>
  <si>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</si>
  <si>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</si>
  <si>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</si>
  <si>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</si>
  <si>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</si>
  <si>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</si>
  <si>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</si>
  <si>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</si>
  <si>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</si>
  <si>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</si>
  <si>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</si>
  <si>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</si>
  <si>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</si>
  <si>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</si>
  <si>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</si>
  <si>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</si>
  <si>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</si>
  <si>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</si>
  <si>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</si>
  <si>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</si>
  <si>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</si>
  <si>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</si>
  <si>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</si>
  <si>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</si>
  <si>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</si>
  <si>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</si>
  <si>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</si>
  <si>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</si>
  <si>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</si>
  <si>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</si>
  <si>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</si>
  <si>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</si>
  <si>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</si>
  <si>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</si>
  <si>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</si>
  <si>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</si>
  <si>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</si>
  <si>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</si>
  <si>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</si>
  <si>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</si>
  <si>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</si>
  <si>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</si>
  <si>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</si>
  <si>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</si>
  <si>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</si>
  <si>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</si>
  <si>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</si>
  <si>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</si>
  <si>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</si>
  <si>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</si>
  <si>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</si>
  <si>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</si>
  <si>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</si>
  <si>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</si>
  <si>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</si>
  <si>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</si>
  <si>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</si>
  <si>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</si>
  <si>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</si>
  <si>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</si>
  <si>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</si>
  <si>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</si>
  <si>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</si>
  <si>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</si>
  <si>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</si>
  <si>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</si>
  <si>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</si>
  <si>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</si>
  <si>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</si>
  <si>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</si>
  <si>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</si>
  <si>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</si>
  <si>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</si>
  <si>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</si>
  <si>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</si>
  <si>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</si>
  <si>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</si>
  <si>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</si>
  <si>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</si>
  <si>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</si>
  <si>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</si>
  <si>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</si>
  <si>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</si>
  <si>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</si>
  <si>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</si>
  <si>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</si>
  <si>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</si>
  <si>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</si>
  <si>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</si>
  <si>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</si>
  <si>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</si>
  <si>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</si>
  <si>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</si>
  <si>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</si>
  <si>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</si>
  <si>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</si>
  <si>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</si>
  <si>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</si>
  <si>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</si>
  <si>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</si>
  <si>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</si>
  <si>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</si>
  <si>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</si>
  <si>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</si>
  <si>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</si>
  <si>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</si>
  <si>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</si>
  <si>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</si>
  <si>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</si>
  <si>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</si>
  <si>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</si>
  <si>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</si>
  <si>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</si>
  <si>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</si>
  <si>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</si>
  <si>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</si>
  <si>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</si>
  <si>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</si>
  <si>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</si>
  <si>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</si>
  <si>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</si>
  <si>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</si>
  <si>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</si>
  <si>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</si>
  <si>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</si>
  <si>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</si>
  <si>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</si>
  <si>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</si>
  <si>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</si>
  <si>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</si>
  <si>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</si>
  <si>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</si>
  <si>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</si>
  <si>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</si>
  <si>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</si>
  <si>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</si>
  <si>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</si>
  <si>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</si>
  <si>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</si>
  <si>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</si>
  <si>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</si>
  <si>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</si>
  <si>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</si>
  <si>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</si>
  <si>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</si>
  <si>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</si>
  <si>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</si>
  <si>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</si>
  <si>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</si>
  <si>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</si>
  <si>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</si>
  <si>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</si>
  <si>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</si>
  <si>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</si>
  <si>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</si>
  <si>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</si>
  <si>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</si>
  <si>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</si>
  <si>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</si>
  <si>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</si>
  <si>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</si>
  <si>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</si>
  <si>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</si>
  <si>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</si>
  <si>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</si>
  <si>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</si>
  <si>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</si>
  <si>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</si>
  <si>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</si>
  <si>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</si>
  <si>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</si>
  <si>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</si>
  <si>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</si>
  <si>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</si>
  <si>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</si>
  <si>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</si>
  <si>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</si>
  <si>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</si>
  <si>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</si>
  <si>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</si>
  <si>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</si>
  <si>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</si>
  <si>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</si>
  <si>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</si>
  <si>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</si>
  <si>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</si>
  <si>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</si>
  <si>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</si>
  <si>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</si>
  <si>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</si>
  <si>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</si>
  <si>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</si>
  <si>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</si>
  <si>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</si>
  <si>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</si>
  <si>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</si>
  <si>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</si>
  <si>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</si>
  <si>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</si>
  <si>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</si>
  <si>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</si>
  <si>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</si>
  <si>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</si>
  <si>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</si>
  <si>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</si>
  <si>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</si>
  <si>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</si>
  <si>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</si>
  <si>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</si>
  <si>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</si>
  <si>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</si>
  <si>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</si>
  <si>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</si>
  <si>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</si>
  <si>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</si>
  <si>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</si>
  <si>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</si>
  <si>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</si>
  <si>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</si>
  <si>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</si>
  <si>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</si>
  <si>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</si>
  <si>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</si>
  <si>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</si>
  <si>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</si>
  <si>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</si>
  <si>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</si>
  <si>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</si>
  <si>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</si>
  <si>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</si>
  <si>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</si>
  <si>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</si>
  <si>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</si>
  <si>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</si>
  <si>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</si>
  <si>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</si>
  <si>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</si>
  <si>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</si>
  <si>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</si>
  <si>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</si>
  <si>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</si>
  <si>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</si>
  <si>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</si>
  <si>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</si>
  <si>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</si>
  <si>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</si>
  <si>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</si>
  <si>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</si>
  <si>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</si>
  <si>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</si>
  <si>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</si>
  <si>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</si>
  <si>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</si>
  <si>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</si>
  <si>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</si>
  <si>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</si>
  <si>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</si>
  <si>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</si>
  <si>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</si>
  <si>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Hyper marché la Marsa</t>
  </si>
  <si>
    <t>Dr Hend Kamoun et Dr Hatem Karaa</t>
  </si>
  <si>
    <t>Renforcer les actions de nettoyage du sol du stand</t>
  </si>
  <si>
    <t>le thermomètre est défectueux (pas de suivi des températures à cœur ni celles d'ambiance).</t>
  </si>
  <si>
    <t>Le thermomètre n'est plus utilisé (écart important lors de sa vérification).</t>
  </si>
  <si>
    <t>La dose de conservateur doit être enregistrée</t>
  </si>
  <si>
    <t>La dose du conservateur n'est pas enregistrée sur les fiches de traçabilité de la fabrication</t>
  </si>
  <si>
    <t>renforcer les actions de nettoyage des linéaires</t>
  </si>
  <si>
    <t xml:space="preserve">Traces de rouille au niveau du laboratoire de fabrication.
</t>
  </si>
  <si>
    <t>Présence de piquires de rouille au niveau du portique de la boucherie trad</t>
  </si>
  <si>
    <t>Fuite d'eau au niveau de la conduite d'évacuation des eaux de dégivrage du laboratoire LS</t>
  </si>
  <si>
    <t>Traces d'humidité au niveau des murs du stand Chahia.</t>
  </si>
  <si>
    <t xml:space="preserve">température affichée 3,1 et des denrées 4°C conformes </t>
  </si>
  <si>
    <t xml:space="preserve">afficheurs chahia, linéaires trad, volailles LS non fonctionnels
tempéraure des meubles conformes </t>
  </si>
  <si>
    <t>température des chambres froide conformes</t>
  </si>
  <si>
    <t>poubelles à pédales cassées en boucherie, stand chahia, poissonnerie</t>
  </si>
  <si>
    <t>réparer la port du local déchets de la boucherie LS</t>
  </si>
  <si>
    <t>porte du local déchet boucherie démontée  LS</t>
  </si>
  <si>
    <t xml:space="preserve">Présence de givre au niveau des meubles surgelés </t>
  </si>
  <si>
    <t>températures produits conformes</t>
  </si>
  <si>
    <t>conforme</t>
  </si>
  <si>
    <t>prévoir l'utilisation des palettes en plastique pour ranger le sucre.</t>
  </si>
  <si>
    <t>Sol ébréché</t>
  </si>
  <si>
    <t>Face interne de la porte de lachambre froide oxydée</t>
  </si>
  <si>
    <t>Prévoir l'aération des vestiaires des prestataires</t>
  </si>
  <si>
    <t>Colmater les espaces entre les murs et les marbres au niveau de la salle de pause</t>
  </si>
  <si>
    <t>Présence d'oiseaux au niveau de la réserve. 
Les murs sont souillés par les fientes des oiseaux.</t>
  </si>
  <si>
    <t>Renforcer la lutte contre les oiseaux. 
Nettoyer les murs.</t>
  </si>
  <si>
    <t>prévoir des palettes en plastique pour ranger les sacs de sucre</t>
  </si>
  <si>
    <t>code couleur des caisses, à mettre au contact du sol, n'est pas respecté: choisir une seule couleur à mettre au contcat du sol</t>
  </si>
  <si>
    <t>planches de découpe rangées sales au niveau du laboratoire de fabrication</t>
  </si>
  <si>
    <t>Evaporateur de la chambre froide sale (piquires de moisissures)</t>
  </si>
  <si>
    <t>production de glace insuffisante le jour de l'audit</t>
  </si>
  <si>
    <t>utilisation de l'ancienne trame pour la traçabilité des produits surgelés</t>
  </si>
  <si>
    <t>Bidon d'agrinet ASD vide</t>
  </si>
  <si>
    <t>pas de suivi des températures d'ambiance des chambres froides</t>
  </si>
  <si>
    <t>ligne de charge dépassée au niveau des éléments surgelés.</t>
  </si>
  <si>
    <t>présence de moisissures au niveau de l'évaporateur de la chambre froide crèmerie</t>
  </si>
  <si>
    <t>Sol ébréché de la chambre froide crèmerie</t>
  </si>
  <si>
    <t>renforcer les actions de nettoyage de la chambre froide N°3</t>
  </si>
  <si>
    <t>pas de thermomètre à sonde.
Pas de vérification des températures d'ambiance ni à cœur des denrées alimentaires.</t>
  </si>
  <si>
    <t>Présence de souillures au dessus et en dessous des casiers dans les vestiaires hommes et femmes</t>
  </si>
  <si>
    <t>renforcer les actions de nettoyage des vestiaires</t>
  </si>
  <si>
    <t>dépossièrer au dessus des réfrigérateurs au niveau de la salle de pause</t>
  </si>
  <si>
    <t>Installer un distributeur de savon liquide en rayon Chahia.
Remplir le distributeur de savon liquide vide au sanitaire homme</t>
  </si>
  <si>
    <t>Absence de distributeur de savon liquide en rayon Chahia.
Un distributeur de savon liquide vide au sanitaire homme</t>
  </si>
  <si>
    <t>prévoir un élément supplémentaire pour ranger les produits de nettoyage</t>
  </si>
  <si>
    <t>chef secteur PFT et chefs rayons</t>
  </si>
  <si>
    <t>Croisement des circuits de l'évacuation des déchets et/ou produits casses avec celui de la matière première réceptionnée.</t>
  </si>
  <si>
    <t>Les produits de la mer étaient contrôlés sans être enregistrés. Ex poissons livrés le 28/02/17. Absence de certificat de salubrité des œufs en vrac</t>
  </si>
  <si>
    <t>La maîtrise de la DLC des œufs ne pouvait pas être assurée en absence d'identification de ces derniers.</t>
  </si>
  <si>
    <t>Les œufs en stock n'étaient pas identifiés. Veiller à indiquer la date de ponte ou la DLC de ces derniers.</t>
  </si>
  <si>
    <t>dans la chambre froide négative entreposage des choux dans des caisses plastique endommagés et cassés</t>
  </si>
  <si>
    <t>exposition de tuiles aux amandes a coté du produit palmiers risque de contamination croisée du palmier  par les amandes (allergènes majeurs)</t>
  </si>
  <si>
    <t>sur l’étiquette manque d’indication de l’amande (allergène majeur) dans la composition de torsade, absence de composition sur les étiquettes gâteaux secs emballés en pâtisserie trad, manque d'indication du pistache (allegène majeur) sur l'etiquette balance du paradis</t>
  </si>
  <si>
    <t>Evaporateurs de la chambre froide positive et de la plonge sont sales</t>
  </si>
  <si>
    <t>présence de givre au niveau de l'évaporateur de la chambre froide negative</t>
  </si>
  <si>
    <t>utilisation d'un mélange de dinol et eau de javel pour le nettoyage du matériel de travail</t>
  </si>
  <si>
    <t>Bien que l'état des outils de travail (scarificateurs, couteaux, …) étaient satisfaisant, on note l'absence d'enregistrement de suivi des corps étrangers. Veiller à se procurer la fiche correspondante à l'enregistrement des ces derniers et à la remplir correctement.</t>
  </si>
  <si>
    <t>Les opérations de décontamination n'étaient pas enregistrées.</t>
  </si>
  <si>
    <t>utilisation de creme citron 3 jours apras la date de fabrication alors que la durée de vie de creme citron est J Fab+2, exemple pour les tartelettes citron fabriquées le 28/02/17</t>
  </si>
  <si>
    <t>patisserie trad: sol sale ainsi que les vitres des meubles , presence de traces de moisissures entre les deux vitres du meuble. Presence de produit de N/D a coté du seau de bsissa</t>
  </si>
  <si>
    <t>présence d’un excès de givre au niveau du sol chambre froide négative</t>
  </si>
  <si>
    <t>Présence de givre au niveau des meubles surgelés du rayon PLS et chambre froide negative patisserie et traiteur</t>
  </si>
  <si>
    <t xml:space="preserve">Maintien de la porte du labo ouverte lors des préparations de sandwichs; l'éclairage s'éteint  et l'évaporateur se met en marche lorsque la porte est fermée </t>
  </si>
  <si>
    <t>l'éclairage du labo s'éteint  et l'évaporateur se met en marche lorsque la porte est fermée de ce fait le personnel maintient la porte ouverte</t>
  </si>
  <si>
    <t>centrale de nettoyage sans pistolet en patisserie et la centrale de nettoyage boulangerie fonctionne sans produits de N/D, fuite d'eau au niveau centrale de nettoyage</t>
  </si>
  <si>
    <t>Les portes des labos sont maintenues longtemps ouvertes ce qui entrave le maintien du froid ambiant. Fixer des grooms aux portes des labos</t>
  </si>
  <si>
    <t>Mettre en marche l'éclairage lors de la fermeture de la porte du labo sandwichs</t>
  </si>
  <si>
    <t>température a cœur de la salade mechouia est 7,4°C et température a cœur de la salade de fruits de mer est 6,4°C</t>
  </si>
  <si>
    <t>manque de troplein pour boucher les bacs de la plonge, a marquer le niveau de 10 L et 20L au niveau du bac</t>
  </si>
  <si>
    <t>fuite d'eau au niveau poste lave main traiteur, l'armoire UV est en panne, manque de troplein pour boucher les bacs de la plonge</t>
  </si>
  <si>
    <t>Port de montre</t>
  </si>
  <si>
    <t>absence de planche de decoupe pour la decoupe de l'annanas</t>
  </si>
  <si>
    <t>il est nécessaire de revoir la durée de vie des jus frais préparés sur place. Ex : pour le jus d’orange1L la durée indiquée est 3 jours du 01/03 au 04/03/17.</t>
  </si>
  <si>
    <t>fuite d'eau au niveau poste lave main traiteur. Poste lave main decoupe fruits non conforme a ouverture manuelle</t>
  </si>
  <si>
    <t xml:space="preserve"> absence de distributeur savon liquide au Poste lave main decoupe fruits </t>
  </si>
  <si>
    <t xml:space="preserve"> absence de distributeur papier au Poste lave main decoupe fruits </t>
  </si>
  <si>
    <t>Absence de DLC sur les étiquettes des jus frais préparés sur place. 
Manque d’indication du nom du produit sur le jus bergamote.                                                                                                    Absence de DLC sur les étiquettes  d’annanas decoupé sur place.                                                                                                glaçage insuffisant pour les barquettes d’annanas découpé sur place.                                                                             etiquetage non conforme des produits le ptit fresh: absence d'indication de la température de conservation</t>
  </si>
  <si>
    <t>présence de déchets de fruits secs sous le linéaire olives. A renforcer le nettoyage sous les linéaires</t>
  </si>
  <si>
    <t>marchandiser porte bracelets et vernis a ongle</t>
  </si>
  <si>
    <t>presence de saleté sous les grilles de reprise d'air</t>
  </si>
  <si>
    <t>Le revêtement autour du siphon au stand traiteur est abimé.</t>
  </si>
  <si>
    <t>Présence de caddy clients remplis de cartons au niveau local presse carton</t>
  </si>
  <si>
    <t>Paniers friteuse en état tres usé et endommagé , renforcer le nettoyage des bacs en acier inoxydable</t>
  </si>
  <si>
    <t xml:space="preserve">Revetement du sol du quai cabossé </t>
  </si>
  <si>
    <t>les 3 thermomètres afficheurs des linéaires sont non fonctionnels</t>
  </si>
  <si>
    <t>température du linéaire affichée 17,9°C et température affichée 19°C</t>
  </si>
  <si>
    <t>température affichée 5°C et température verifiée 1,3°C</t>
  </si>
  <si>
    <t>thermometre du linéaire yaourt non fonctionelle, grille de soufflage du linéaire saumon sale</t>
  </si>
  <si>
    <t>chambre de pousse N°2 est en panne</t>
  </si>
  <si>
    <t>température affichée 6,4°C et température verifiée 4,8°C</t>
  </si>
  <si>
    <t>eviter les travaux de peinture des locaux de production au moment de fabrication et manipulation des produits alimentaires: les matières grasses captent l'odeur de peinture. L'odeur dégagée par les produits de peinture est toxique pour le personnel</t>
  </si>
  <si>
    <t>Hyper La Marsa</t>
  </si>
  <si>
    <t>La propreté était moyennement satisfaisante. Accumulation de déchets en dessous des quais</t>
  </si>
  <si>
    <t>Une sensibilisation sur certains détails a eu lieu sur place.</t>
  </si>
  <si>
    <t>Prévoir un étui pour ranger le matériel</t>
  </si>
  <si>
    <t>Les contrôles sont enregistrés mais les certificats ne sont pas classés. Ils sont éliminés après 24h.</t>
  </si>
  <si>
    <t>Absence d'une zone. Chaque chefs rayon se charge de stocker ses produits non conformes dans son rayon.</t>
  </si>
  <si>
    <t>Le quai n'était pas protégé. Des nids d'oiseaux avaient été constatés en plus du maintien des portes ouvertes.</t>
  </si>
  <si>
    <t>Réserve propre</t>
  </si>
  <si>
    <t>Les sols des chambres de pousse sont difficiles à nettoyer en raison du décollement de la résine.</t>
  </si>
  <si>
    <t>Le tableau de vérification mensuelle de la température de la chambre froide n'était pas rempli.</t>
  </si>
  <si>
    <t>Veiller au maintien de l'identification des matières premières.
Tout nouveau produit doit faire l'objet d'une étude par la qualité afin qu'elle puisse donner son avale.</t>
  </si>
  <si>
    <t>Renforcer le nettoyage des outils de nettoyage (brosses, …)</t>
  </si>
  <si>
    <t>Marquer les bacs avec les niveaux nécessaires (10L, 20L…) afin de faciliter l'application des exigences.</t>
  </si>
  <si>
    <t>Les ustensiles ne présentent pas de traces d'endommagement mais les enregistrements ne sont pas réalisés.</t>
  </si>
  <si>
    <t>Identifier cet instrument.</t>
  </si>
  <si>
    <t>La tenue de la boulangère était usée</t>
  </si>
  <si>
    <t>Pâtisserie: Les barbes doivent être protégées</t>
  </si>
  <si>
    <t>Propre mais usée (voir technique)</t>
  </si>
  <si>
    <t>Adopter le nouveau mode d'enregistrement (P ou S/P)</t>
  </si>
  <si>
    <t>Exiger une étiquetage lisible pour les pains libanais.</t>
  </si>
  <si>
    <t>Stagnation d'eau au sol.</t>
  </si>
  <si>
    <t>Les accrochoir des carcasses n'étaient pas propres.</t>
  </si>
  <si>
    <t>Respecter le plan de rangement. Les abats doivent être entreposés séparément des parages, prévoir des étagères identifiées.</t>
  </si>
  <si>
    <t xml:space="preserve">Les merguez de retour n'était pas identifiés. </t>
  </si>
  <si>
    <t>Dans le bac des parages, une barquette de viandes hachée périmée depuis l'avant veille de l'audit avait été constatée</t>
  </si>
  <si>
    <t>Renforcer le contrôle des produits dans la chambre froide.</t>
  </si>
  <si>
    <t>Le FEFO est difficilement applicable en l'absence d'étiquette ou si les DLC sont illisibles.</t>
  </si>
  <si>
    <t>Les caisses utilisées sont de couleur jaune, brune et verte. Les brunes sont destinées aux déchets mais aucune instruction n'a été affichée pour cet effet. Le code n'avait pas été respecté le jour de l'audit (déchet dans les caisses jaunes, merguez retour dans les vertes et les brunes...)</t>
  </si>
  <si>
    <t>Identifier le thermomètre.</t>
  </si>
  <si>
    <t>Dans certaines dates, les quantités n'étaient pas enregistrées (Exemple le 09/03)</t>
  </si>
  <si>
    <t>Respecter le remplissage des cases dans les tableaux de traçabilité</t>
  </si>
  <si>
    <t>Les barbes ne sont pas protégées. Port de pantalon et de chaussures de ville.</t>
  </si>
  <si>
    <t>Installer le support du bidon d'Agrinet ASD</t>
  </si>
  <si>
    <t>Le protocole risque d'être mal appliqué car la station n'est pas branchée.</t>
  </si>
  <si>
    <t>Afficheurs HS</t>
  </si>
  <si>
    <t>Utilisation de couteaux de différentes couleurs (bleu, rouge, verte et  noir)</t>
  </si>
  <si>
    <t>Entreposage des sacs d'emballages au sol.
Les barquettes dans la saucisseries étaient à l'endroit.</t>
  </si>
  <si>
    <t>Le tableau d'enregistrement des températures de vérification des chambres froides n'est pas rempli.</t>
  </si>
  <si>
    <t>En l'absence d'étiquette, il n'est pas possible de maîtriser la durée de vie d'un produit.</t>
  </si>
  <si>
    <t>Les crevettes surgelées en cartons exposées n'étaient pas munies d'étiquettes indiquant leurs DF et leurs DLUO.
Les langoustes étaient maintenues avec des rubans adhésifs (scotche).</t>
  </si>
  <si>
    <t>Assurer un contrôle rigoureux avant exposition des produits.
Interdire le ruban adhésif pour le maintien de ces produits</t>
  </si>
  <si>
    <t>Attention à la manipulation des produits. Les durées des vies risquent d'être dépassées.</t>
  </si>
  <si>
    <t>Port de tenue civile. Absence de badge.</t>
  </si>
  <si>
    <t>Barbe mal rasée.</t>
  </si>
  <si>
    <t>L'aération est à renforcer</t>
  </si>
  <si>
    <t>Les bennes de la boucherie et de la poissonnerie ne sont pas propres.</t>
  </si>
  <si>
    <t>Stagnation d'eau au bas des cloisons dans tous les laboratoires.
Les huiles usagées ne sont pas identifiées.</t>
  </si>
  <si>
    <t>Absence du certificat d'aptitude au travail de 2017 pour Mme Yomna (pâtisserie)</t>
  </si>
  <si>
    <t>Les certificats de salubrité ne sont pas classés.</t>
  </si>
  <si>
    <t>Les employés de la pépinière n'ont pas fait l'objet de formation en BPH.</t>
  </si>
  <si>
    <t>Le magasin ne dispose pas des dossiers des prestataires.</t>
  </si>
  <si>
    <t>Chaque rayon dispose d'une zone casse et retour, elle sert également pour les produits de retrait.
Une zone spécifique est à prévoir.</t>
  </si>
  <si>
    <t>PFT ok</t>
  </si>
  <si>
    <t>Développement de rouille au sol</t>
  </si>
  <si>
    <t>La hotte du local de cuisson était HS</t>
  </si>
  <si>
    <t>Réparer cet élément</t>
  </si>
  <si>
    <t>Décollement de la résine par niveaux dans certaines chambres de pousse.</t>
  </si>
  <si>
    <t>Les meubles froids dans le laboratoire ne sont pas fonctionnels. A remplacer par des tables neutres.</t>
  </si>
  <si>
    <t>Remplacer le verre dans le présentoir des pains par du plexiglass.</t>
  </si>
  <si>
    <t>La lampe dans la chambre froide négative n'était pas fonctionnelle.</t>
  </si>
  <si>
    <t>L'extracteur de la plonge n'était pas fonctionnel le jour de l'audit
Un système de renouvellement de l'air dans la boulangerie est à prévoir.</t>
  </si>
  <si>
    <t>Développement de moisissures sur l'évaporateur de la boucherie.</t>
  </si>
  <si>
    <t>Développement de rouille au sol
La vitre de la saucisserie est brisée.</t>
  </si>
  <si>
    <t>Réparer ces écarts dans l'urgence.</t>
  </si>
  <si>
    <t>Le billot au stand est devenu usé. Un rabotage / remplacement est nécessaire</t>
  </si>
  <si>
    <t>Des câbles électriques étaient pendants depuis le meuble trad. La silicone avait été démontée.
Aucun afficheur n'était fonctionnel.</t>
  </si>
  <si>
    <t>Réparer les afficheurs en urgence.</t>
  </si>
  <si>
    <t>Renforcer l'éclairage dans la stand trad.</t>
  </si>
  <si>
    <t>Renforcer le nettoyage de l'évaporateur en interne.</t>
  </si>
  <si>
    <t>Développement de rouille sur la pelle.</t>
  </si>
  <si>
    <t>Les casiers des femmes sont à remplacer.</t>
  </si>
  <si>
    <t>Absence de distributeur de savon dans le stand chahia.</t>
  </si>
  <si>
    <t>La station de la pâtisserie ne dispose pas de pistolet.</t>
  </si>
  <si>
    <t>Les plonges n'étaient pas aérées. Les extracteurs sont à mettre en marche. Les revêtements sont écaillés et développement de rouille.</t>
  </si>
  <si>
    <t>Les siphons ne sont pas à fleur avec le sol (boucherie, poissonnerie..)</t>
  </si>
  <si>
    <t>Présence d'oiseaux avec leurs nids dans le hall de la réception et la réserve. Des oiseaux ont également été constatés dans le magasin. Le meuble des volailles Chahia ne permet pas de protéger les produits contre le risque de contamination par les fientes.</t>
  </si>
  <si>
    <t>Développement de givre dans la chambre froide négative des produits de la mer.</t>
  </si>
  <si>
    <t>Un des membres était en tenue civile. Personne n'avait de badge.</t>
  </si>
  <si>
    <t>Le tableau des vérifications mensuelles des températures n'était pas rempli.</t>
  </si>
  <si>
    <t>Identifier les dates de fabrication de tous les produits.</t>
  </si>
  <si>
    <t>Dr Mejed HENI - Mme Meriam CHOUCHENE - M. Haithem BOUGAALECH</t>
  </si>
  <si>
    <t>Chefs rayons, Chef secteur PFT et Chef sécurité</t>
  </si>
  <si>
    <t>La température affichée du meuble froid est 5,8°C.</t>
  </si>
  <si>
    <t>La température de la salade méchouia est 6,3°C.</t>
  </si>
  <si>
    <t>Entreposage des aliments prêts à la consommation (salade méchouia) au dessus et/ou à coté des caisses de poulets crus.</t>
  </si>
  <si>
    <t>Assurer la séparation spatiale entre les aliments de différentes natures (prêts à la consommation/ crus)</t>
  </si>
  <si>
    <t>Présence des crevasses au niveau du revêtement du sol du laboratoire.
La jointure de la porte du laboratoire est détériorée.</t>
  </si>
  <si>
    <t xml:space="preserve">Absence de savon liquide dans les sanitaires des hommes.
</t>
  </si>
  <si>
    <t xml:space="preserve">Absence de papier essuie-mains et de savon liquide au poste lave-mains.
</t>
  </si>
  <si>
    <t>Le thermomètre est vérifié
Présence de lingettes de désinfection.</t>
  </si>
  <si>
    <t>La zone casse était localisée dans le labo des sandwichs.
Attention au risque de contamination croisée.</t>
  </si>
  <si>
    <t>Ne pas placer les outils de travail à coté des œufs.</t>
  </si>
  <si>
    <t xml:space="preserve">L'huile de friture n'était pas filtrée à la fin de chaque cycle à l’aide d’une écumoire. </t>
  </si>
  <si>
    <t>Prévoir un élément pour stockage des produits alimentaires.
Interdire l'entreposage du matériel souillé dans la chambre froide.</t>
  </si>
  <si>
    <t>La date d'ouverture initiale des produits n'était pas mentionnée sur les enregistrements de contrôle.</t>
  </si>
  <si>
    <t>Ecaillement du revêtement interne du meuble froid.</t>
  </si>
  <si>
    <t>Accumulation de la graisse sur les grilles de la hotte; procéder au démontage et nettoyage approfondi.</t>
  </si>
  <si>
    <t>La température affichée du meuble du fromage emballés est 15°C, la température mesurée est 14°C.</t>
  </si>
  <si>
    <t>Développement de la rouille dans la boucherie, la pâtisserie, la boulangerie et la poissonnerie.
Présence de rouille sur les étagères de l'armoire froide des fromages emballés.</t>
  </si>
  <si>
    <t>Les revêtements du meuble d'exposition des fromages frais et celui de l'armoire froide des fromages emballés sont écaillés.
L'afficheur du meuble des fromages frais sont illisibles.
Les afficheurs du meuble des fromages LS ne sont pas fonctionnels.</t>
  </si>
  <si>
    <t>Les zones sous les meubles d'exposition étaient souillées.</t>
  </si>
  <si>
    <t>Le DEIV de la poissonnerie est installé au dessus de l'étal.
Les DEIV sont placés au dessus des rayons fruits et légumes.</t>
  </si>
  <si>
    <t>La température de stockage est 5°C.</t>
  </si>
  <si>
    <t>Présence de souillures dans les zones sous les meubles d'exposition.</t>
  </si>
  <si>
    <t>Les afficheurs du meuble tapenade sont non fonctionnels.
Le meuble des olives est non fonctionnel.</t>
  </si>
  <si>
    <t>Condensation sur l'évaporateur du labo des jus frais.</t>
  </si>
  <si>
    <t>Les autocontrôle de nettoyage du labo des jus frais n'était pas réalisés au mois d'avril.</t>
  </si>
  <si>
    <t>Eclairage non fonctionnel au niveau de la chambre froide.</t>
  </si>
  <si>
    <t>Température =5,9°C
Le taux d'hygrométrie de la zone de stockage des épices = 53,2%; correct</t>
  </si>
  <si>
    <t>Veiller au maintien des étiquettes des produits et renforcer le contrôle de leur contenu à la réception.
Respecter le plan de rangement des produits par rayon.</t>
  </si>
  <si>
    <t>Présence des crevasses au revêtement du sol de la chambre froide crèmerie et présence de rouille en bas.
Ecaillement de la résine à la chambre froide poulets LS.</t>
  </si>
  <si>
    <t>Les grilles du rideau d'air du meuble froid des poulets LS sont rouillées.</t>
  </si>
  <si>
    <t>La température affichée du meuble surgelé des légumes = -14°C &gt; -18°C.</t>
  </si>
  <si>
    <t>Présence de piqûres de moisissures sur les meubles des yaourts.</t>
  </si>
  <si>
    <t>Le thermomètre est disponible</t>
  </si>
  <si>
    <t>Utilisation de palettes en bois pour le stockage des sacs à sucre.</t>
  </si>
  <si>
    <t>Présence de fientes d'oiseau sur les murs et les étagères.</t>
  </si>
  <si>
    <t xml:space="preserve">
Absence d'élément pour stockage des produits alimentaires; ces derniers sont maintenus dans une étagère au niveau de la plonge.
Entreposage des broches à grilles souillées à l'intérieur de la chambre froide.</t>
  </si>
  <si>
    <t>Remplir correctement les enregistrement de contrôle des températures.</t>
  </si>
  <si>
    <t>La découpe des légumes pour garniture des pizzas était réalisée sur une planche qui n'était pas destinée pour cet effet.
NB: il est indispensable que les opérations propres (mélange, manipulation et préparation des produits finis) soient réalisées avant les opérations sales (manipulation des fruits/légumes et des œufs initialement sales) (voir note doctrine).</t>
  </si>
  <si>
    <t>Les numéros de lots des aliments utilisés pour la fabrication n'étaient pas enregistrés.</t>
  </si>
  <si>
    <t>Le lavage des mains ne pourrait être respecté en absence de savon liquide au labo.</t>
  </si>
  <si>
    <t>Les produits d'entretien étaient placés dans un casier localisé au labo sandwichs.</t>
  </si>
  <si>
    <t xml:space="preserve">La liste des ingrédients des pâtes ‘KOCTAIL SPIRAL’ est incomplète. Egalement, le fournisseur n'indique pas le mode de stockage du produit. Il s'agit d'une non-conformité réglementaire (AM 03 sep 2008). Aviser le service achat sur cet écart. 
</t>
  </si>
  <si>
    <t>L'armoire de stockage des emballages était mal rangée.</t>
  </si>
  <si>
    <t>Non maitrise du lavage des mains; utilisation du robinet manuel au lieu du robinet à infra rouge.</t>
  </si>
  <si>
    <t>Etat de propreté des palettes en plastique insatisfaisant.</t>
  </si>
  <si>
    <t>Etat de fraicheur des bananes insatisfaisant.</t>
  </si>
  <si>
    <t xml:space="preserve">Assurer le glaçage correct des flacons pour atteindre une température à cœur égale à 6°C.
Renforcer le contrôle de l'état des produits exposés et avertir le fournisseur sur ces écarts.
Respecter la température exigée par le fournisseur.
</t>
  </si>
  <si>
    <t>la zone casse des liquides était souillée; Présence de petites mouches  sur les paquets de jus gonflés.;</t>
  </si>
  <si>
    <t>Le suremballage de l’ensemble des produits en promotion cachait la DLUO et les mentions obligatoires de l’étiquette de la moutarde ‘Jadida’.
Il s'agit d'une non-conformité réglementaire. Aviser le service achat sur cet écart.</t>
  </si>
  <si>
    <t xml:space="preserve">Le nombre de louche était insuffisant aux produits.
</t>
  </si>
  <si>
    <t>Présence de souillures persistantes sur la machine presse orange nettoyée et prête à l'utilisation.</t>
  </si>
  <si>
    <t>Les portes des quais étaient maintenues ouvertes.</t>
  </si>
  <si>
    <t xml:space="preserve">Les horaires de sortie des déchets du rayon fromage/charcuterie étaient étalés sur toute la journée </t>
  </si>
  <si>
    <t>Le revêtement du meuble froid 4 ème gamme est écaillé.
Le cache moteur du meuble froid est démonté.</t>
  </si>
  <si>
    <t>Réparer les afficheurs et mettre en marche le meuble des olives.</t>
  </si>
  <si>
    <t>Ajuster la température du meuble surgelé.</t>
  </si>
  <si>
    <t>Ajuster la température du meuble à 6°C.</t>
  </si>
  <si>
    <t>La zone de stockage des eaux minérales n'est pas protégée contre les rayons de soleil.</t>
  </si>
  <si>
    <t>Prévoir une protection à ce niveau;</t>
  </si>
  <si>
    <t>Les pédales des poubelles de la poissonnerie sont abîmées.
Les poubelles des rayons traiteur et fromage/charcuterie sont dépourvues de couvercles.</t>
  </si>
  <si>
    <t>L'eau a stagné dans la chambre froide boucherie et dans les plonges.</t>
  </si>
  <si>
    <t>Taux de réalisation du plan d'action précédent</t>
  </si>
  <si>
    <t>Les horaires de dégivrages ne sont pas affichés.
Certains afficheurs du meuble surgelé des produits d'origine animale présentaient les signes d'alarmes.
Ecaillement du revêtement interne du meuble surgelé et du meuble des yaourts.
Des afficheurs au meubles yaourt sont non fonctionnels.</t>
  </si>
  <si>
    <t>Egouttage de la graisse dans la crème à partir de l'axe du batteur
Le couvercle du Pasto crème était abîmé</t>
  </si>
  <si>
    <t>Le revêtement du sol de la chambre froide est crevassé.
Ecaillement du revêtement mural à ce niveau.
Lors du maintien de la porte du labo ouverte, l'éclairage s'éteint  et l'évaporateur se met en marche lorsque la porte est fermée; la maitrise du froid ambiant ne pourra être assurée lors des préparations.</t>
  </si>
  <si>
    <t>Les grilles d'aération du stand traiteur sont poussiéreuses.</t>
  </si>
  <si>
    <t xml:space="preserve">Les poignées du rôtissoire sont démontées.
Le panier de la friteuse est troué; remplacer cet équipement.
</t>
  </si>
  <si>
    <t>L'armoire UV est en panne.
La machine étiqueteuse électrique, en panne, est maintenue au stand.</t>
  </si>
  <si>
    <t>Développement de rouille dans les chambres froides plafonds, murs et sol)
Développement de traces d'humidité dans la volaillerie.
La résine était décollée à l'entrée de la chambre froide Chahia
Certaines parties des gorges arrondies étaient démontées.</t>
  </si>
  <si>
    <t>L'ail et la harissa n'étaient pas protégés lors de l'exposition. Protéger l'ail, la harissa et les produits sensibles par du papier film lors de l'exposition.</t>
  </si>
  <si>
    <t xml:space="preserve">Absence d'odeur nauséabonde </t>
  </si>
  <si>
    <t>Certains portes-appâts de l'extérieur étaient défoncés.
Le DEIV du rayon légumes étaient rempli de cadavres d'insectes.</t>
  </si>
  <si>
    <t>Un flacon de Bétadine était périmé depuis janvier 2017.</t>
  </si>
  <si>
    <t>Les certificats doivent être classés 2 ans dans la boucherie et la poissonnerie et 6 mois pour tous les autres rayons et dans la réception.</t>
  </si>
  <si>
    <t>Acquérir les dossiers médicaux et les preuves de formation des employés des prestataires.</t>
  </si>
  <si>
    <t xml:space="preserve">Les produits dans la chambres froide négative n'étaient pas protégés dans le chariot.
Les caisses de nougats n'étaient pas identifiés. Les produits ne disposent pas d'une étiquette mentionnant les ingrédients et la durée de vie. L'introduction d'un nouveau produit doit avoir l'avale de la qualité avant commercialisation.
Les œufs ne sont pas identifiés par la date de leur réception. </t>
  </si>
  <si>
    <t>Point maîtrisé en collaboration avec les papiers du rayon (quantités).</t>
  </si>
  <si>
    <t>La préparation des pizzas était réalisée au niveau du stand d'exposition; aucune mesure de maitrise du froid n'est respectée à ce niveau.
Les portes des chambres froides et du laboratoire étaient maintenues longtemps ouvertes. Ceci a engendré l'élévation des températures des locaux.
Egalement, la température du labo s'est élevée à 14°C et celle de la chambre froide à 13°C.</t>
  </si>
  <si>
    <t>Les préparations destinées à être exposées au chaud étaient maintenues sur la plaque chauffante dont la température n'était pas optimale; la température à cœur de la sauce était 40°C. 
On note que ces équipements sont fréquemment mis en arrêt pour éviter le dessèchement des mets.
Ces pratiques engendrent la rupture de la chaine chaude et la dégradation microbiologique des aliments sensibles.</t>
  </si>
  <si>
    <t>Déstocker les préparations après la mise en marche des plaques chauffantes pour assurer le réchauffage des mets (T° requise=63°C à cœur des produits).</t>
  </si>
  <si>
    <t>Durée d'exposition des produits</t>
  </si>
  <si>
    <t>Les pâtes fraiches déstockées du froid étaient ensuite exposées à température ambiante (au dessus du meuble des fromages LS).</t>
  </si>
  <si>
    <t>Les femmes voilées portaient des épingles.
Interdire le port de bijoux.</t>
  </si>
  <si>
    <t>Seule une carcasse était identifiée uniquement par la date de livraison et le nom du fournisseur.
Les autres carcasses n'étaient pas identifiées.
Des sacs de produits PAD étaient munies d'étiquettes illisibles. Au moins 3 sacs de produits PAD avaient perdu leur aspect sous-vide. La durée de vie de ces produits est à revoir.
Les volailles dans les caisses n'étaient pas protégées.
Utilisation de cordes en plastiques pour l'accrochage des morceaux de viandes.</t>
  </si>
  <si>
    <t>Identifier toutes les carcasses par la date d'abattage et la date de réception.
Il faut s'assurer de la conformité de l'étiquetage des PAD ainsi que  de leur sous-vide. Refuser les marchandises non conformes et aviser les fournisseurs.
Remplacer les cordes par des rubans de grade alimentaire.</t>
  </si>
  <si>
    <t>Les étiquettes illisibles ne permettent pas de surveiller la durée de vie des produits.</t>
  </si>
  <si>
    <t>La planche de découpe dans la plonge est trop usée.</t>
  </si>
  <si>
    <t>Enregistrer les quantités de conservateur ajoutées.</t>
  </si>
  <si>
    <t xml:space="preserve">Traçabilité à la découpe: les quantités et les DLC des matières premières ne sont pas enregistrées. Seules les pièces découpés le jour J depuis un carcasses sont enregistrées, les restes ne sont pas notées (les jours d'après). Les parages doivent aussi figurer comme étant un sous-produit des matières premières.
Traçabilité du rayon trad.: les quantités des produits ne sont pas enregistrées, les morceaux de viandes remis au rayon ne sont pas tracés
</t>
  </si>
  <si>
    <t xml:space="preserve">Respect des durées de vie des produits trad. exposés dans le stand </t>
  </si>
  <si>
    <t>Les durées des vies des produits en trad. ne peuvent pas être suivies car non enregistrées dans la traçabilité.</t>
  </si>
  <si>
    <t>La chambre froide négative n'était pas propre.
Renforcer le nettoyage de l'évaporateur de la chambre froide positive.</t>
  </si>
  <si>
    <t>Renforcer le nettoyage des pelles.</t>
  </si>
  <si>
    <t>Les ingrédients du liquide de conditionnement des maquereaux ne sont pas listés dans l'étiquette apposée sur l'emballage.
3 paquets de saumons congelés et des cigales congelés n'étaient pas étiquetés.
Stockage des poissons congelés 'saumon' dans la chambre froide PLS; le risque de contamination croisée est accru à ce nouveau.</t>
  </si>
  <si>
    <t xml:space="preserve">Glaçage étiquetage des produits </t>
  </si>
  <si>
    <t>Non respect du FEFO lors de l'exposition des crevettes en vrac. Les crevettes déjà en stock avaient été recouvertes par les nouvelles.
Présence d'un couteau vert dans la poissonnerie. Le respect du code couleur est une exigence.</t>
  </si>
  <si>
    <t xml:space="preserve">Le glaçage des jus frais était insuffisant; la température à la surface des bouteilles non suffisamment glacées variait de 14 à 17°C. 
Présence d'un cadavre de mouche à l'intérieur d'une boite de fruits découpés 'ORTO MELON'. (N° lot orto 103). Egalement, les fraises présentaient des souillures signe d'une mauvaise décontamination des fruits.
Exposition des tomates cerises 'Sanlucar' à température ambiante (24°C), contrairement à ce qui a été indiqué sur l'étiquette du fournisseur (10°C).
</t>
  </si>
  <si>
    <t xml:space="preserve">Des blancs d'œufs en liquide était stockés depuis la veille sans identification dans la chambre froide des œufs. </t>
  </si>
  <si>
    <t>Ces produits doivent être utilisés le jour même.</t>
  </si>
  <si>
    <t>Réserve sèche: Taux d'hygrométrie= 36,6%.</t>
  </si>
  <si>
    <t>Chefs de rayon &amp; chef secteur</t>
  </si>
  <si>
    <t>plusieurs sacs de matière premières entamés non identifiés par la date de la première utilisation
Les produits dans la chambres froide négative n'étaient pas protégés dans le chariot.
Un bac conteant des choux présentant des signes de condensation</t>
  </si>
  <si>
    <t>Identifier par la date d'entame toute matière première entamée
protéger toutes les denrées placées en chambre froide négative
ne placer les denrées alimentaires en chambre froide qu'après leur refroidissement total</t>
  </si>
  <si>
    <t>Présence de figue en chambre froide produit fini et semi fini</t>
  </si>
  <si>
    <t>Eviter le stockage des figues en chambre froide produit fini et semi fini</t>
  </si>
  <si>
    <t>renforcer les opérations de nettoyage du sol du laboratoire pâtisserie</t>
  </si>
  <si>
    <t>Renforcer les actions de nettoyage de la réserve</t>
  </si>
  <si>
    <t xml:space="preserve">Etiquetage du pains libanais non conforme à la règlementation en vigueur </t>
  </si>
  <si>
    <t>Exiger un étiquetage du pains libanais  conforme à la règlementation en vigueur ou ne pas le mettre en vente</t>
  </si>
  <si>
    <t>Pains libanais emballés chauds
Déjeunette et croissants emballés chauds
pains sandwich BVM expoés à température ambiante (le fournisseur préconise la température de 4°C)</t>
  </si>
  <si>
    <t xml:space="preserve">Eviter l'emballage chaud des produits /  A faire rspecter par le fournisseur également
Respecter les consignes du fournisseur en terme de température d'exposition
</t>
  </si>
  <si>
    <t>Présence de plusieurs bacs en polycarboante endommagés</t>
  </si>
  <si>
    <t>Eviter l'utilisation des  bacs endommagés</t>
  </si>
  <si>
    <t xml:space="preserve">Absence d’enregistrement de la traçabilité de la fabrication des crèmes depuis le 27/06/2017 </t>
  </si>
  <si>
    <t xml:space="preserve">Assurer en continu le suivi et l’enregistrement de la traçabilité de la fabrication des crèmes </t>
  </si>
  <si>
    <t xml:space="preserve">Absence d’enregistrement des refroidissements rapides depuis le 19/06/2017 </t>
  </si>
  <si>
    <t>les actions de nettoyage doivent être faites quotidiennement</t>
  </si>
  <si>
    <t>Porte réception constamment ouverte</t>
  </si>
  <si>
    <t>Démonter, vider et nettoyer régulièrement les cahes des luminaires
renforcer le nettoyage et la lutte chimique contre les blattes
Fermer les accés</t>
  </si>
  <si>
    <t xml:space="preserve">
Un système de renouvellement de l'air dans la boulangerie est à prévoir.</t>
  </si>
  <si>
    <t>Températue du laboratoire 13°C</t>
  </si>
  <si>
    <t>L’enregistrement de la vérification mensuelle des chambres froides pâtisserie n’était pas effectué.</t>
  </si>
  <si>
    <t xml:space="preserve">
Le couvercle du Pasto crème était abîmé</t>
  </si>
  <si>
    <t>Développement de rouille au sol / décollement du sol par endroit au labo pâtisserie, brèches au niveau des murs à la boulangerie</t>
  </si>
  <si>
    <t>Les femmes voilées portaient des épingles.</t>
  </si>
  <si>
    <t>vitre brisé de l'armoire des fromages au stand de découpe</t>
  </si>
  <si>
    <t xml:space="preserve">Remplacer le vitre brisé de l'armoire des fromages </t>
  </si>
  <si>
    <t>Les revêtements du meuble d'exposition des fromages frais et celui de l'armoire froide des fromages emballés sont écaillés.
L'afficheur du meuble des fromages frais sont illisibles.</t>
  </si>
  <si>
    <t xml:space="preserve">
-T(surface) fromage :14°C
</t>
  </si>
  <si>
    <t xml:space="preserve"> poubelle à pédale sans couvercle rayon fromage
pédale non fonctionnelle et autre sans couvercle à la pâtisserie</t>
  </si>
  <si>
    <t>Document non présenté le jour de l'audit</t>
  </si>
  <si>
    <t>présence saumons congelés en chambre froide ne pirtant aucune identification</t>
  </si>
  <si>
    <t>Garder le saumon congelé dans son emballage d'origine</t>
  </si>
  <si>
    <t>Glaçage insuffisant des poissons en chambre froide</t>
  </si>
  <si>
    <t>Glaçage insuffisant des poissons présentés  à la vente</t>
  </si>
  <si>
    <t>fiche de vérification non présentée le jour de l'audit</t>
  </si>
  <si>
    <t>fiche de suivi non présentée le jour de l'audit</t>
  </si>
  <si>
    <t>Poulpe séchée livrée dans un emballage inadapté (carton sur lequel est indiqué produits congelés)</t>
  </si>
  <si>
    <t xml:space="preserve">assurer un meilleur rangement de la chambre froide négative
Nettoyer la porte de la chambre froide positive </t>
  </si>
  <si>
    <t>Mauvais rangement de la chambre froide négative
porte chambre froide positive sale</t>
  </si>
  <si>
    <t xml:space="preserve">Dégradation de l'état des murs </t>
  </si>
  <si>
    <t>givre sur la machine à glace (conduite externe)</t>
  </si>
  <si>
    <t>sacs placé sur des palettes endommagés</t>
  </si>
  <si>
    <t>Sensibiliser le personnel sur l'importance du respect des DLUO 
renforcer le contrôle de DLUO des produits présentés à la vente</t>
  </si>
  <si>
    <t>Réserve sale (surtout coté rangement des huiles végétales, sucre, pâtes alimentaires,…)
présence d'oiseaux au niveau de la réserve</t>
  </si>
  <si>
    <t>Renforcer les opérations de nettoyage du sol de la réserve
renforcer le plan de lutte contre les oiseaux</t>
  </si>
  <si>
    <t>Dépassement de la DLUO de 11 paquets de Falefel Kortas (DLUO 04/06/2017) et 11 pièces de Belgian chocolates coffee sea shells (DLUO 4/7/2017)</t>
  </si>
  <si>
    <t>Présence d'un paquet de pain de mie complet Moulin d'or (DLC 10/7/2017)</t>
  </si>
  <si>
    <t>Harissa et pate d'ail non protégés au rayon</t>
  </si>
  <si>
    <t>Prévoir la protection de l'harissa et la pate d'ail</t>
  </si>
  <si>
    <t>la vérification de la température ne peut être faite (le chef de rayon ne dispose pas de thermomètre)</t>
  </si>
  <si>
    <t>le nombre de louche était insuffisant</t>
  </si>
  <si>
    <t>Renforcer les opérations de nettoyage au dessus des casiers au vestiaires hommes</t>
  </si>
  <si>
    <t>la zone de stockage de l'eau minérale est à protéger</t>
  </si>
  <si>
    <t>Absence de papier séche mains à la Boul/Pât</t>
  </si>
  <si>
    <t>lave mains sans col de cygne au niveau de la zone de préparation des jus</t>
  </si>
  <si>
    <t>Réparer le lave mains</t>
  </si>
  <si>
    <t>eviter l'utilisation de l'air compimé pour le nettoyage</t>
  </si>
  <si>
    <t>rouille au niveau de la pâtisserie, murs de la chambre froide poissonnerie</t>
  </si>
  <si>
    <t xml:space="preserve">                                                     Dr Hend Kamoun , Mr Bilel Hamdi et Dr Hatem Karaa</t>
  </si>
  <si>
    <t>manque d'enregistrement du contrôle a la réception des produits surgelés chahia recus le 08/07/17 et du salami farah recu le 08/07/17</t>
  </si>
  <si>
    <t>rapport non recu par le chef réception</t>
  </si>
  <si>
    <t>salade césar enregistrée sur le cadencier de cuisson sans préparation réelle</t>
  </si>
  <si>
    <t>Tajine mazraa et tajine fabriqué sur place sont vendus avec la même étiquette balance tajine Minna ceci ne permet pas de retrouver la traçabilité en cas de réclamation client, absence de DLC sur l'etiquette balance des sandwichs ronds, sandwich sucré, croissant salé</t>
  </si>
  <si>
    <t>Les préparations destinées à être exposées au chaud étaient maintenues sur la plaque chauffante dont la température n'était pas optimale                                                    On note que ces équipements sont fréquemment mis en arrêt pour éviter le dessèchement des mets.
Ces pratiques engendrent la rupture de la chaine chaude et la dégradation microbiologique des aliments sensibles.</t>
  </si>
  <si>
    <t>manque d’enregistrement de la traçabilité des salades fournies par el mazraa et C’Bnin</t>
  </si>
  <si>
    <t>Le quai n'était pas protégé en plus du maintien des portes ouvertes.</t>
  </si>
  <si>
    <t>Le revêtement du sol de la chambre froide est crevassé.
Lors du maintien de la porte du labo ouverte, l'éclairage s'éteint  et l'évaporateur se met en marche lorsque la porte est fermée; la maitrise du froid ambiant ne pourra être assurée lors des préparations.</t>
  </si>
  <si>
    <t>La température affichée du meuble froid est 4,2°C.</t>
  </si>
  <si>
    <t>La température de la salade houria est 9,2°C.</t>
  </si>
  <si>
    <t>Les grilles d'extraction d'air du stand traiteur sont poussiéreuses.</t>
  </si>
  <si>
    <t>pour brochettes dinde LS La DLC indiqué sur l’étiquette carrefour 16/07/17 dépasse la DLC du fournisseur 14/07/17</t>
  </si>
  <si>
    <t>l’instruction code couleurs indique l’utilisation de deux couleurs seulement alors qu’il y a 4 couleurs de caisses dans la boucherie, merguez entreposé dans une caisse marron alors que l’instruction indique couleur verte pour les merguez</t>
  </si>
  <si>
    <t>poussoir et mélangeur sales suite au nettoyage réalisé la veille, feuille de lame avec manche usé, Utilisation des caisses fournisseurs pour l’entreposage des viandes rouges et volailles</t>
  </si>
  <si>
    <t xml:space="preserve">Traçabilité incomplète : manque la traçabilité de la journée du 08/07/17, l’indication des données de MP de viandes rouges n’est pas systématiquement enregistrée, manque de traçabilité des volailles marinées LS, pour la traçabilité volailles LS : manque de l’indication de la pièce de MP par fournisseur manque d’enregistrement des quantités, DLC, Date d’emballage et quantités de PF                                                                             </t>
  </si>
  <si>
    <t xml:space="preserve">dans la ch. froide volailles : présence de carton de lapin périmé dont la DLC est 09/07/17 </t>
  </si>
  <si>
    <t>dans la ch. froide volailles : présence de cartons de lapins non retirés dont la DLC est 11/07/17</t>
  </si>
  <si>
    <t>les abats entreposés dans la chambre froide sans identification de la date de reception</t>
  </si>
  <si>
    <t>présence de foie de bœuf entreposé dans un bac sans égouttoir avec des traces de romarin, les bacs contenant les abats sans couvercle</t>
  </si>
  <si>
    <t>présence de rognons commande clients entreposée dans le labo avec les emballages</t>
  </si>
  <si>
    <t>renforcer le contrôle des DLC des MP</t>
  </si>
  <si>
    <t>Des câbles électriques étaient pendants depuis le meuble trad. La silicone avait été démontée.</t>
  </si>
  <si>
    <t>Développement de moisissures sur l'évaporateur de la boucherie. Egouttage d'eau au noveau de l'évaporateur du labo fabrication et LS</t>
  </si>
  <si>
    <t>Le billot au stand est devenu usé. Un rabotage / remplacement est nécessaire, Armoire UV non fixé et a même le sol dans le rayon volaille trad</t>
  </si>
  <si>
    <t>absence d'eau chaude en boucherie ce qui rend difficile le nettoyage et l'elimination des graisses</t>
  </si>
  <si>
    <t>au linéaire : pois chiche trempé portant étiquette de kit couscous et poivron découpé portant étiquette pastèque découpé, manque d’indication de DLC sur l’étiquette balance de certains jus fabriqués sur place et certains fruits découpés</t>
  </si>
  <si>
    <t>durée de vie de jus de kiwi est de 3 jours (cette durée de vie doit etre validée)</t>
  </si>
  <si>
    <t>présence de fuite d’eau sous le linéaire réfrigéré légumes emballés</t>
  </si>
  <si>
    <t>Utilisation de l'air comprimé pour le nettoyage au niveau de la boulangerie (dispersion des souillures dans l'air), en boucherie absence de support pour le bidon de produit de nettoyage désinfection ceci ne permet pas l’utilisation du produit à travers la station de nettoyage, en local decoupe fruits: manque de pistolet pour la station de nettoyage</t>
  </si>
  <si>
    <t>porte de la chambre froide maintenue ouverte</t>
  </si>
  <si>
    <t>fermer la porte</t>
  </si>
  <si>
    <t>sur le linéaire un thermometre afficheur sur 2 est non fonctionnel</t>
  </si>
  <si>
    <t>evaporateur du local decoupe fruits sale</t>
  </si>
  <si>
    <t>manque de tri des figues au linéaire</t>
  </si>
  <si>
    <t xml:space="preserve">la centrifugeuse est sale avec des traces de fruits ou légumes suite à la dernière utilisation, traces de moisissures sur les branchements électriques dans le local découupe </t>
  </si>
  <si>
    <t>présence de 3 paquets pate gnocchi périmés DLC 09/07/17</t>
  </si>
  <si>
    <t>Renforcer le contrôle de DLC</t>
  </si>
  <si>
    <t>Manque d'enregistrement des températures des chambres froides du 24 au 30/06/17, la fiche d'enregistrement des températures chambre froide correspond a l'ancienne version</t>
  </si>
  <si>
    <t>manque d'enregistrement de l'autocontrole de nettoyage desinfection depuis le 18/06/17</t>
  </si>
  <si>
    <t>assurer l'enregistrement de l'autocontrole N/D</t>
  </si>
  <si>
    <t>Manque l'enregistrement des températures mensuelles  (petit tableau)</t>
  </si>
  <si>
    <t>La température affichée du meuble surgelé des légumes = -5°Cet -6°C.</t>
  </si>
  <si>
    <t>Revoir le fonctionnement des linéaires surgelés légumes</t>
  </si>
  <si>
    <t>manque de grilles évaporateurs pour la chambre froide négative</t>
  </si>
  <si>
    <t>Présence de cadavres d'insectes dans les caches luminaires du labo viennoiserie
Présence de blattes germaniques en boulangerie
présence d'oiseaux à la réserve PGC, presence de mouches au stand traiteur</t>
  </si>
  <si>
    <t>Présence de nuisibles à la boulangerie (blattes) et des oiseaux en réserve PGC, presence de mouches au stand traiteur</t>
  </si>
  <si>
    <t>renforcer la lutte contre les nuisibles</t>
  </si>
  <si>
    <t>en volaille trad: siphon bouché avec dégagement de mauvaises odeurs</t>
  </si>
  <si>
    <t>Présence des crevasses au revêtement du sol de la chambre froide crèmerie et présence de rouille en bas.
Ecaillement de la résine à la chambre froide poulets et yaourts                                Présence de trou au niveau chambre froide yaourt</t>
  </si>
  <si>
    <t>renforcer le nettoyage de la chambre froide</t>
  </si>
  <si>
    <t>Dr Hatem Karaa - Dr Mejed Heni</t>
  </si>
  <si>
    <t>Mme Cherifa Bahri - Mme Sihem Boudaa - M. Walid Souidi - Chefs rayons</t>
  </si>
  <si>
    <t>La réception des fromages Landor était correct.</t>
  </si>
  <si>
    <t>Absence des certificats de salubrité des produits de la boucherie et de la poissonnerie.
Les certificats sur place ne sont pas conservés plus que 1 mois.</t>
  </si>
  <si>
    <t>Conserver les copies des certificats de salubrité de la boucherie et de la poissonnerie.
Tous les certificats doivent être conservés pendant au moins 6 mois.</t>
  </si>
  <si>
    <t>Une étiquette en carton était en contat direct avec les viandes de lapin. Cette pratique est interdite. Maintenir les étiquettes en dehors des sachets.</t>
  </si>
  <si>
    <t>Les dépassements des températures de stockage et d'exposition du mois de septembre ,n'étaient pas suivies d'actions coorectives. Procéder au transfert de la marchandise en cas d'élévation des températures.</t>
  </si>
  <si>
    <t>Le malaxeur et le poussoir n'étaient pas encore propres pendant le 2nd cycle de hachage de la viande. Assurer le nettoyage immédiatement après chaque cycle de préparation.</t>
  </si>
  <si>
    <t>Plusieurs données étaient manquantes sur les tableaux de traçabilité: dates d'abattage, quantités, dates de premières mises en rayon… Les historiques des articles vendus ne peuvent être maîtrisés en ces conditions.</t>
  </si>
  <si>
    <t>Une formation sur place est recommandée.</t>
  </si>
  <si>
    <t>Les piques prix de la volaillerie étaient entreposés sur les grilles d'aération. Pratique interdite.</t>
  </si>
  <si>
    <t>Le glaçage était manquant sur les produits.</t>
  </si>
  <si>
    <t>Un citron était exposé sur l'étal des poissons frais.</t>
  </si>
  <si>
    <t>Les réemballages pour des changements de prix et pour les barquettes perforées ne sont pas pris en considération. Les dates de durabilité des produits sont prolongées.</t>
  </si>
  <si>
    <t>Interdire ces pratiques et prévoir la découpe des étiquettes pour les réemballages.</t>
  </si>
  <si>
    <t>Un opérateur était muni d'un bracelet. Les accessoires sont interdits.</t>
  </si>
  <si>
    <t>Volaillerie Chahia: Le port des épingles est interdit</t>
  </si>
  <si>
    <t>Les potirons préemballés n'étaient pas étiquetés.
Les étiquettes des endives préemballées ne portaient pas de DLC.</t>
  </si>
  <si>
    <t>Tous les produits préemballés doivent être intégralement étiquetés.</t>
  </si>
  <si>
    <t>Le port du badge est obligatoire.</t>
  </si>
  <si>
    <t>Les dates limites de retrait étaient respectées mais le concept FEFO n'était pas appliqué pour les carottes râpées préemballées (le 27/10 après le 31/10)</t>
  </si>
  <si>
    <t>Les linaires des fromages râpés sont trop chargés. Ceci empêche la rotation du flux d'air et le maintien du froid.</t>
  </si>
  <si>
    <t>Les louches sont manquantes dans le rayon des épices.</t>
  </si>
  <si>
    <t>Les palettes d'eaux minérales étaient entreposées au soleil.</t>
  </si>
  <si>
    <t>Les briques de lait casse étaient entreposées à l'air libre et au  soleil.</t>
  </si>
  <si>
    <t>Renforcer le nettoyage des rayons de farine, de sucre et de chocolat en poudre.</t>
  </si>
  <si>
    <t>Absence de papier dans les sanitaires des hommes, le séchoir était hors service</t>
  </si>
  <si>
    <t>La réception ne disposait pas du dernier rapport d'audit ni du plan d'action</t>
  </si>
  <si>
    <t>Afficher les instructions en couleur et dans les lieux de travail.</t>
  </si>
  <si>
    <t>Les boules de harissa artisanale n'étiaient pas étiquetées.</t>
  </si>
  <si>
    <t>Produit stockés à 7°C</t>
  </si>
  <si>
    <t>Certains morceaux de carrelage étaient endommagés.</t>
  </si>
  <si>
    <t xml:space="preserve">T° 3°C </t>
  </si>
  <si>
    <t>Des câbles trainaient par terre.</t>
  </si>
  <si>
    <t>Certains produits étaient à plus que 10°C</t>
  </si>
  <si>
    <t>Décollement de la résine à l'entrée de la chambre froide Chahia</t>
  </si>
  <si>
    <t>T°affichée : -14°C</t>
  </si>
  <si>
    <t>T°mesurée des produits:  - 12°C</t>
  </si>
  <si>
    <t>Certains carrelages étaient abîmés</t>
  </si>
  <si>
    <t>Absence de distributeur dans les sanitaires des hommes.
Le séchoir était en panne</t>
  </si>
  <si>
    <t>Certaines portières des placards des sous-traitants étaient démontées.</t>
  </si>
  <si>
    <t>Développement de rouille dans toutes les plonges.</t>
  </si>
  <si>
    <t>Certains oiseaux étaient présents dans l'aire de réception après avoir fermé les portes.</t>
  </si>
  <si>
    <t>Développement de givre dans la chambre froide négative des produits de lamer.</t>
  </si>
  <si>
    <t>Réparer les éléments hors service.</t>
  </si>
  <si>
    <t>Les caisses destinées à servir de support ne sont pas ientifiées. Fixer un code pour séparer les caisses support des caisses destinées à contenir des produits.</t>
  </si>
  <si>
    <t>Chambre froide des volailles Chahia: un sac de produits casse était accroché dans les tuyauterie de l'évaporateur.</t>
  </si>
  <si>
    <t>Suite au hachage de la viande, le pesage pour mélanger les épices a lieu dans l'aire de réception. Il y a rupture de la marche en avant. Une bascule est à prévoir dans le laboratoire.</t>
  </si>
  <si>
    <t>2 cartons de saumons n'étaient pas munis de leurs étiquettes.</t>
  </si>
  <si>
    <t>Les températures du meuble des merguez doivent être surveillées de plus près.</t>
  </si>
  <si>
    <t>Des fuites ont été détectées au niveau des lave-mains de la boucherie.</t>
  </si>
  <si>
    <t>Développement de rouilles sur les revêtements des chambres froides et le sol de la boucherie et de la poisssonnerie.</t>
  </si>
  <si>
    <t>La pédale de la poubelle de la volaillerie est endommagée.</t>
  </si>
  <si>
    <t>Stagnation d'eau dans la chamre froide de la poissonnerie.</t>
  </si>
  <si>
    <t>renforcer les opérations de nettoyage des étagères à la réserve</t>
  </si>
  <si>
    <t>renforcer les opérations de nettoyage de la partie haute de l'armoire réservée aux produits de nettoyage</t>
  </si>
  <si>
    <t>assurer l'identification des œufs par la date de réception. 
Assurer le tri des œufs / éliminer les œufs cassés, fêlés et souillés</t>
  </si>
  <si>
    <t>Assurer une meilleure protection des bases et des produits semi finis en stockage en chambre froide positive et négative</t>
  </si>
  <si>
    <t>Assurer l'identification des produits sur chariots  en cours d'emballage</t>
  </si>
  <si>
    <t>En cas de changement de prix, garder la partie de l'étiquette mentionnant la date de fabrication et la DLC, détacher et remplacer la partie mentionnant le prix de vente</t>
  </si>
  <si>
    <t>Renforcer les opérations de nettoyage de la partie haute du linéaire</t>
  </si>
  <si>
    <t>renforcer le contrôle à la réception du pain chawarma livré par "les délices de liban" (emaballge non étanche, étiquetage non conforme à la réglementation en vigueur et produits emballés chauds)</t>
  </si>
  <si>
    <t>Jambon découpé non identfié par la date de découpe</t>
  </si>
  <si>
    <t>traçabilité du jour de l'audit n'était pa disponible</t>
  </si>
  <si>
    <t>plus de rigueur dans le remplissage des cadenciers de cuisson (heure de cuisson correspond à l'heure de début d'exposition)</t>
  </si>
  <si>
    <t>Stockage dans la chambre froide des pâtes sèches en vrac. Ces produits sont exposés à température ambiante. Ceci pourrait être à l'origine d'une condensation de vapeur et de développement de moisissures. Prévoir un lieu sec et à l'abri du froid pour ces produits.
Prévoir une séparation entre les caisses de ricotta pour éviter la contamination des pots en dessous par les exsudats de ceux au dessus
Eviter le stockage contre les murs en chambre froide</t>
  </si>
  <si>
    <t>fromage présentées sur des plaques en bois n’assurant pas une bonne conductivité du froid
présentation des pâtes dans des couffins en fibres naturelles difficiles à nettoyer et à désinfecter
meuble charcuterie encombré</t>
  </si>
  <si>
    <t>Chambre froide propre</t>
  </si>
  <si>
    <t>les températures à cœur des produits en linéaires ne sont pas régulièrement enregistrées</t>
  </si>
  <si>
    <t>Seul 1/7 thermomètres étaient fonctionnels
Décollement de la peinture des éléments froids</t>
  </si>
  <si>
    <t xml:space="preserve">Développement de rouille au sol / décollement du sol par endroit au labo pâtisserie et la zone de cuisson, brèches au niveau des murs à la boulangerie
</t>
  </si>
  <si>
    <t>HR= 52%</t>
  </si>
  <si>
    <t>température du labo conforme 15,5°C</t>
  </si>
  <si>
    <t>linéaire affiche +5,8°C
température mesurée 6,5°C</t>
  </si>
  <si>
    <t>température de la chambre froide +6°C
température mesurée 7°C</t>
  </si>
  <si>
    <t xml:space="preserve">conforme </t>
  </si>
  <si>
    <t>Assurer la protection des éléments réservés à la présentation des produits du traiteur</t>
  </si>
  <si>
    <t>Les revêtements du meuble d'exposition des fromages frais et celui de l'armoire froide des fromages emballés sont écaillés.</t>
  </si>
  <si>
    <t>température produit 8°C en surface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</si>
</sst>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sz val="18"/>
      <color rgb="FF0070C0"/>
      <name val="Century Gothic"/>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4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9" fontId="0" fillId="0" borderId="1" xfId="0" applyNumberFormat="1" applyBorder="1" applyAlignment="1" applyProtection="1">
      <alignment horizontal="right" wrapText="1"/>
      <protection locked="0"/>
    </xf>
    <xf numFmtId="0" fontId="24" fillId="0" borderId="1" xfId="0" applyFont="1" applyBorder="1" applyAlignment="1" applyProtection="1">
      <alignment vertical="center" wrapText="1"/>
    </xf>
    <xf numFmtId="10" fontId="26" fillId="2" borderId="1" xfId="1" applyNumberFormat="1" applyFont="1" applyFill="1" applyBorder="1" applyAlignment="1" applyProtection="1">
      <alignment horizontal="left" wrapText="1"/>
      <protection locked="0"/>
    </xf>
    <xf numFmtId="0" fontId="0" fillId="0" borderId="0" xfId="0" applyFill="1" applyBorder="1" applyAlignment="1" applyProtection="1">
      <alignment wrapText="1"/>
      <protection locked="0"/>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wrapText="1"/>
      <protection locked="0"/>
    </xf>
    <xf numFmtId="0" fontId="22" fillId="10" borderId="0" xfId="0" applyFont="1" applyFill="1" applyAlignment="1" applyProtection="1">
      <alignment horizontal="center" vertical="center" wrapText="1"/>
      <protection locked="0"/>
    </xf>
    <xf numFmtId="0" fontId="12" fillId="5" borderId="5"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wrapText="1"/>
      <protection locked="0"/>
    </xf>
    <xf numFmtId="14" fontId="12" fillId="5" borderId="5" xfId="0" applyNumberFormat="1" applyFont="1" applyFill="1" applyBorder="1" applyAlignment="1" applyProtection="1">
      <alignment horizontal="center" vertical="center" wrapText="1"/>
      <protection locked="0"/>
    </xf>
    <xf numFmtId="165" fontId="12" fillId="5" borderId="5" xfId="0" applyNumberFormat="1" applyFont="1" applyFill="1" applyBorder="1" applyAlignment="1" applyProtection="1">
      <alignment horizontal="center" wrapText="1"/>
      <protection hidden="1"/>
    </xf>
    <xf numFmtId="0" fontId="17"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53" fillId="0" borderId="7" xfId="0" applyFont="1" applyBorder="1" applyAlignment="1" applyProtection="1">
      <alignment horizontal="left" wrapText="1"/>
      <protection locked="0"/>
    </xf>
    <xf numFmtId="0" fontId="53" fillId="0" borderId="12" xfId="0" applyFont="1" applyBorder="1" applyAlignment="1" applyProtection="1">
      <alignment horizontal="left" wrapText="1"/>
      <protection locked="0"/>
    </xf>
    <xf numFmtId="0" fontId="19" fillId="0" borderId="12" xfId="0" applyFont="1" applyBorder="1" applyAlignment="1" applyProtection="1">
      <alignment horizontal="left" wrapText="1"/>
      <protection locked="0"/>
    </xf>
    <xf numFmtId="0" fontId="31" fillId="0" borderId="12" xfId="0" applyFont="1" applyBorder="1" applyAlignment="1" applyProtection="1">
      <alignment horizontal="left" wrapText="1"/>
      <protection locked="0"/>
    </xf>
    <xf numFmtId="9" fontId="26" fillId="2" borderId="1" xfId="1" applyNumberFormat="1" applyFont="1" applyFill="1" applyBorder="1" applyAlignment="1" applyProtection="1">
      <alignment horizontal="left" vertical="center" wrapText="1"/>
      <protection locked="0"/>
    </xf>
    <xf numFmtId="9" fontId="0" fillId="0" borderId="1" xfId="0" applyNumberFormat="1" applyBorder="1" applyAlignment="1" applyProtection="1">
      <alignment horizontal="left" vertical="top" wrapText="1"/>
      <protection locked="0"/>
    </xf>
    <xf numFmtId="0" fontId="54" fillId="0" borderId="0" xfId="0" applyFont="1" applyAlignment="1">
      <alignment horizontal="left" vertical="center" readingOrder="1"/>
    </xf>
    <xf numFmtId="0" fontId="54" fillId="0" borderId="0" xfId="0" applyFont="1"/>
    <xf numFmtId="0" fontId="55"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24" fillId="0" borderId="1" xfId="0" applyFont="1" applyFill="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pplyProtection="1">
      <alignment wrapText="1"/>
      <protection locked="0"/>
    </xf>
    <xf numFmtId="0" fontId="0" fillId="0" borderId="1" xfId="0" applyFont="1" applyFill="1" applyBorder="1" applyAlignment="1" applyProtection="1">
      <alignment vertical="top" wrapText="1"/>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0" fontId="11" fillId="0" borderId="1" xfId="0" applyFont="1" applyBorder="1" applyProtection="1">
      <protection locked="0"/>
    </xf>
    <xf numFmtId="0" fontId="11"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11" fillId="0" borderId="0" xfId="0" applyFont="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0.86363636363636365</c:v>
                </c:pt>
                <c:pt idx="2">
                  <c:v>0.95833333333333337</c:v>
                </c:pt>
                <c:pt idx="3">
                  <c:v>0.91666666666666663</c:v>
                </c:pt>
                <c:pt idx="4">
                  <c:v>0</c:v>
                </c:pt>
                <c:pt idx="5">
                  <c:v>0</c:v>
                </c:pt>
              </c:numCache>
            </c:numRef>
          </c:val>
          <c:extLst>
            <c:ext xmlns:c16="http://schemas.microsoft.com/office/drawing/2014/chart" uri="{C3380CC4-5D6E-409C-BE32-E72D297353CC}">
              <c16:uniqueId val="{00000000-592E-47A3-B872-F2870650AE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592E-47A3-B872-F2870650AEB0}"/>
            </c:ext>
          </c:extLst>
        </c:ser>
        <c:dLbls>
          <c:showLegendKey val="0"/>
          <c:showVal val="1"/>
          <c:showCatName val="0"/>
          <c:showSerName val="0"/>
          <c:showPercent val="0"/>
          <c:showBubbleSize val="0"/>
        </c:dLbls>
        <c:gapWidth val="75"/>
        <c:overlap val="40"/>
        <c:axId val="138658288"/>
        <c:axId val="138658848"/>
      </c:barChart>
      <c:catAx>
        <c:axId val="13865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8658848"/>
        <c:crosses val="autoZero"/>
        <c:auto val="1"/>
        <c:lblAlgn val="ctr"/>
        <c:lblOffset val="100"/>
        <c:noMultiLvlLbl val="0"/>
      </c:catAx>
      <c:valAx>
        <c:axId val="13865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865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0.9375</c:v>
                </c:pt>
                <c:pt idx="2">
                  <c:v>0.9375</c:v>
                </c:pt>
                <c:pt idx="3">
                  <c:v>0.9375</c:v>
                </c:pt>
                <c:pt idx="4">
                  <c:v>0</c:v>
                </c:pt>
                <c:pt idx="5">
                  <c:v>0</c:v>
                </c:pt>
              </c:numCache>
            </c:numRef>
          </c:val>
          <c:extLst>
            <c:ext xmlns:c16="http://schemas.microsoft.com/office/drawing/2014/chart" uri="{C3380CC4-5D6E-409C-BE32-E72D297353CC}">
              <c16:uniqueId val="{00000000-C209-4C17-8A4A-1308667AFB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C209-4C17-8A4A-1308667AFBEF}"/>
            </c:ext>
          </c:extLst>
        </c:ser>
        <c:dLbls>
          <c:showLegendKey val="0"/>
          <c:showVal val="1"/>
          <c:showCatName val="0"/>
          <c:showSerName val="0"/>
          <c:showPercent val="0"/>
          <c:showBubbleSize val="0"/>
        </c:dLbls>
        <c:gapWidth val="75"/>
        <c:overlap val="40"/>
        <c:axId val="208485456"/>
        <c:axId val="208486016"/>
      </c:barChart>
      <c:catAx>
        <c:axId val="20848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6016"/>
        <c:crosses val="autoZero"/>
        <c:auto val="1"/>
        <c:lblAlgn val="ctr"/>
        <c:lblOffset val="100"/>
        <c:noMultiLvlLbl val="0"/>
      </c:catAx>
      <c:valAx>
        <c:axId val="20848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0.91666666666666663</c:v>
                </c:pt>
                <c:pt idx="2">
                  <c:v>0.91666666666666663</c:v>
                </c:pt>
                <c:pt idx="3">
                  <c:v>0.91666666666666663</c:v>
                </c:pt>
                <c:pt idx="4">
                  <c:v>0</c:v>
                </c:pt>
                <c:pt idx="5">
                  <c:v>0</c:v>
                </c:pt>
              </c:numCache>
            </c:numRef>
          </c:val>
          <c:extLst>
            <c:ext xmlns:c16="http://schemas.microsoft.com/office/drawing/2014/chart" uri="{C3380CC4-5D6E-409C-BE32-E72D297353CC}">
              <c16:uniqueId val="{00000000-C377-4899-9E5D-26577BE57A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C377-4899-9E5D-26577BE57AAA}"/>
            </c:ext>
          </c:extLst>
        </c:ser>
        <c:dLbls>
          <c:showLegendKey val="0"/>
          <c:showVal val="1"/>
          <c:showCatName val="0"/>
          <c:showSerName val="0"/>
          <c:showPercent val="0"/>
          <c:showBubbleSize val="0"/>
        </c:dLbls>
        <c:gapWidth val="75"/>
        <c:overlap val="40"/>
        <c:axId val="208488816"/>
        <c:axId val="208489376"/>
      </c:barChart>
      <c:catAx>
        <c:axId val="20848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9376"/>
        <c:crosses val="autoZero"/>
        <c:auto val="1"/>
        <c:lblAlgn val="ctr"/>
        <c:lblOffset val="100"/>
        <c:noMultiLvlLbl val="0"/>
      </c:catAx>
      <c:valAx>
        <c:axId val="20848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0.625</c:v>
                </c:pt>
                <c:pt idx="3">
                  <c:v>1</c:v>
                </c:pt>
                <c:pt idx="4">
                  <c:v>0</c:v>
                </c:pt>
                <c:pt idx="5">
                  <c:v>0</c:v>
                </c:pt>
              </c:numCache>
            </c:numRef>
          </c:val>
          <c:extLst>
            <c:ext xmlns:c16="http://schemas.microsoft.com/office/drawing/2014/chart" uri="{C3380CC4-5D6E-409C-BE32-E72D297353CC}">
              <c16:uniqueId val="{00000000-4D59-4C0A-A368-0FC45B65C0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D59-4C0A-A368-0FC45B65C08C}"/>
            </c:ext>
          </c:extLst>
        </c:ser>
        <c:dLbls>
          <c:showLegendKey val="0"/>
          <c:showVal val="1"/>
          <c:showCatName val="0"/>
          <c:showSerName val="0"/>
          <c:showPercent val="0"/>
          <c:showBubbleSize val="0"/>
        </c:dLbls>
        <c:gapWidth val="75"/>
        <c:overlap val="40"/>
        <c:axId val="208663536"/>
        <c:axId val="208664096"/>
      </c:barChart>
      <c:catAx>
        <c:axId val="20866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64096"/>
        <c:crosses val="autoZero"/>
        <c:auto val="1"/>
        <c:lblAlgn val="ctr"/>
        <c:lblOffset val="100"/>
        <c:noMultiLvlLbl val="0"/>
      </c:catAx>
      <c:valAx>
        <c:axId val="20866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6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1</c:v>
                </c:pt>
                <c:pt idx="3">
                  <c:v>1</c:v>
                </c:pt>
                <c:pt idx="4">
                  <c:v>0</c:v>
                </c:pt>
                <c:pt idx="5">
                  <c:v>0</c:v>
                </c:pt>
              </c:numCache>
            </c:numRef>
          </c:val>
          <c:extLst>
            <c:ext xmlns:c16="http://schemas.microsoft.com/office/drawing/2014/chart" uri="{C3380CC4-5D6E-409C-BE32-E72D297353CC}">
              <c16:uniqueId val="{00000000-3F42-45A6-8EF6-42940397318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3F42-45A6-8EF6-429403973189}"/>
            </c:ext>
          </c:extLst>
        </c:ser>
        <c:dLbls>
          <c:showLegendKey val="0"/>
          <c:showVal val="1"/>
          <c:showCatName val="0"/>
          <c:showSerName val="0"/>
          <c:showPercent val="0"/>
          <c:showBubbleSize val="0"/>
        </c:dLbls>
        <c:gapWidth val="75"/>
        <c:overlap val="40"/>
        <c:axId val="208918224"/>
        <c:axId val="208918784"/>
      </c:barChart>
      <c:catAx>
        <c:axId val="20891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18784"/>
        <c:crosses val="autoZero"/>
        <c:auto val="1"/>
        <c:lblAlgn val="ctr"/>
        <c:lblOffset val="100"/>
        <c:noMultiLvlLbl val="0"/>
      </c:catAx>
      <c:valAx>
        <c:axId val="20891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1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0.68181818181818177</c:v>
                </c:pt>
                <c:pt idx="2">
                  <c:v>0.96153846153846156</c:v>
                </c:pt>
                <c:pt idx="3">
                  <c:v>0.8571428571428571</c:v>
                </c:pt>
                <c:pt idx="4">
                  <c:v>0</c:v>
                </c:pt>
                <c:pt idx="5">
                  <c:v>0</c:v>
                </c:pt>
              </c:numCache>
            </c:numRef>
          </c:val>
          <c:extLst>
            <c:ext xmlns:c16="http://schemas.microsoft.com/office/drawing/2014/chart" uri="{C3380CC4-5D6E-409C-BE32-E72D297353CC}">
              <c16:uniqueId val="{00000000-D88C-4EBF-92DC-A0EA32D1E8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D88C-4EBF-92DC-A0EA32D1E81B}"/>
            </c:ext>
          </c:extLst>
        </c:ser>
        <c:dLbls>
          <c:showLegendKey val="0"/>
          <c:showVal val="1"/>
          <c:showCatName val="0"/>
          <c:showSerName val="0"/>
          <c:showPercent val="0"/>
          <c:showBubbleSize val="0"/>
        </c:dLbls>
        <c:gapWidth val="75"/>
        <c:overlap val="40"/>
        <c:axId val="208921584"/>
        <c:axId val="208922144"/>
      </c:barChart>
      <c:catAx>
        <c:axId val="20892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22144"/>
        <c:crosses val="autoZero"/>
        <c:auto val="1"/>
        <c:lblAlgn val="ctr"/>
        <c:lblOffset val="100"/>
        <c:noMultiLvlLbl val="0"/>
      </c:catAx>
      <c:valAx>
        <c:axId val="20892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2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0.75</c:v>
                </c:pt>
                <c:pt idx="2">
                  <c:v>1</c:v>
                </c:pt>
                <c:pt idx="3">
                  <c:v>1</c:v>
                </c:pt>
                <c:pt idx="4">
                  <c:v>0</c:v>
                </c:pt>
                <c:pt idx="5">
                  <c:v>0</c:v>
                </c:pt>
              </c:numCache>
            </c:numRef>
          </c:val>
          <c:extLst>
            <c:ext xmlns:c16="http://schemas.microsoft.com/office/drawing/2014/chart" uri="{C3380CC4-5D6E-409C-BE32-E72D297353CC}">
              <c16:uniqueId val="{00000000-0746-4DF1-8677-BB708C6EC1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746-4DF1-8677-BB708C6EC103}"/>
            </c:ext>
          </c:extLst>
        </c:ser>
        <c:dLbls>
          <c:showLegendKey val="0"/>
          <c:showVal val="1"/>
          <c:showCatName val="0"/>
          <c:showSerName val="0"/>
          <c:showPercent val="0"/>
          <c:showBubbleSize val="0"/>
        </c:dLbls>
        <c:gapWidth val="75"/>
        <c:overlap val="40"/>
        <c:axId val="209108032"/>
        <c:axId val="209108592"/>
      </c:barChart>
      <c:catAx>
        <c:axId val="20910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08592"/>
        <c:crosses val="autoZero"/>
        <c:auto val="1"/>
        <c:lblAlgn val="ctr"/>
        <c:lblOffset val="100"/>
        <c:noMultiLvlLbl val="0"/>
      </c:catAx>
      <c:valAx>
        <c:axId val="20910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0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0.83760683760683763</c:v>
                </c:pt>
                <c:pt idx="1">
                  <c:v>0.71367521367521369</c:v>
                </c:pt>
                <c:pt idx="2">
                  <c:v>0.66942148760330578</c:v>
                </c:pt>
                <c:pt idx="3">
                  <c:v>0.88260869565217392</c:v>
                </c:pt>
                <c:pt idx="4">
                  <c:v>0</c:v>
                </c:pt>
                <c:pt idx="5">
                  <c:v>0</c:v>
                </c:pt>
              </c:numCache>
            </c:numRef>
          </c:val>
          <c:extLst>
            <c:ext xmlns:c16="http://schemas.microsoft.com/office/drawing/2014/chart" uri="{C3380CC4-5D6E-409C-BE32-E72D297353CC}">
              <c16:uniqueId val="{00000000-76DC-40D9-96FF-8ECB149D78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6DC-40D9-96FF-8ECB149D785B}"/>
            </c:ext>
          </c:extLst>
        </c:ser>
        <c:dLbls>
          <c:showLegendKey val="0"/>
          <c:showVal val="1"/>
          <c:showCatName val="0"/>
          <c:showSerName val="0"/>
          <c:showPercent val="0"/>
          <c:showBubbleSize val="0"/>
        </c:dLbls>
        <c:gapWidth val="75"/>
        <c:overlap val="40"/>
        <c:axId val="209111392"/>
        <c:axId val="209111952"/>
      </c:barChart>
      <c:catAx>
        <c:axId val="20911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11952"/>
        <c:crosses val="autoZero"/>
        <c:auto val="1"/>
        <c:lblAlgn val="ctr"/>
        <c:lblOffset val="100"/>
        <c:noMultiLvlLbl val="0"/>
      </c:catAx>
      <c:valAx>
        <c:axId val="20911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1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0.92807017543859649</c:v>
                </c:pt>
                <c:pt idx="1">
                  <c:v>0.81294964028776984</c:v>
                </c:pt>
                <c:pt idx="2">
                  <c:v>0.81754385964912279</c:v>
                </c:pt>
                <c:pt idx="3">
                  <c:v>0.8975265017667845</c:v>
                </c:pt>
                <c:pt idx="4">
                  <c:v>0</c:v>
                </c:pt>
                <c:pt idx="5">
                  <c:v>0</c:v>
                </c:pt>
              </c:numCache>
            </c:numRef>
          </c:val>
          <c:extLst>
            <c:ext xmlns:c16="http://schemas.microsoft.com/office/drawing/2014/chart" uri="{C3380CC4-5D6E-409C-BE32-E72D297353CC}">
              <c16:uniqueId val="{00000000-2705-419D-B322-2180303804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705-419D-B322-2180303804EB}"/>
            </c:ext>
          </c:extLst>
        </c:ser>
        <c:dLbls>
          <c:showLegendKey val="0"/>
          <c:showVal val="1"/>
          <c:showCatName val="0"/>
          <c:showSerName val="0"/>
          <c:showPercent val="0"/>
          <c:showBubbleSize val="0"/>
        </c:dLbls>
        <c:gapWidth val="75"/>
        <c:overlap val="40"/>
        <c:axId val="209114752"/>
        <c:axId val="209284560"/>
      </c:barChart>
      <c:catAx>
        <c:axId val="20911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84560"/>
        <c:crosses val="autoZero"/>
        <c:auto val="1"/>
        <c:lblAlgn val="ctr"/>
        <c:lblOffset val="100"/>
        <c:noMultiLvlLbl val="0"/>
      </c:catAx>
      <c:valAx>
        <c:axId val="20928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1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0.88283850652271711</c:v>
                </c:pt>
                <c:pt idx="1">
                  <c:v>0.76331242698149171</c:v>
                </c:pt>
                <c:pt idx="2">
                  <c:v>0.74348267362621434</c:v>
                </c:pt>
                <c:pt idx="3">
                  <c:v>0.89006759870947927</c:v>
                </c:pt>
                <c:pt idx="4">
                  <c:v>0</c:v>
                </c:pt>
                <c:pt idx="5">
                  <c:v>0</c:v>
                </c:pt>
              </c:numCache>
            </c:numRef>
          </c:val>
          <c:extLst>
            <c:ext xmlns:c16="http://schemas.microsoft.com/office/drawing/2014/chart" uri="{C3380CC4-5D6E-409C-BE32-E72D297353CC}">
              <c16:uniqueId val="{00000000-3DC1-4ED0-BF7E-98A07E673FB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DC1-4ED0-BF7E-98A07E673FB1}"/>
            </c:ext>
          </c:extLst>
        </c:ser>
        <c:dLbls>
          <c:showLegendKey val="0"/>
          <c:showVal val="0"/>
          <c:showCatName val="0"/>
          <c:showSerName val="0"/>
          <c:showPercent val="0"/>
          <c:showBubbleSize val="0"/>
        </c:dLbls>
        <c:gapWidth val="75"/>
        <c:overlap val="-25"/>
        <c:axId val="209287360"/>
        <c:axId val="209287920"/>
        <c:extLst/>
      </c:barChart>
      <c:catAx>
        <c:axId val="2092873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87920"/>
        <c:crosses val="autoZero"/>
        <c:auto val="1"/>
        <c:lblAlgn val="ctr"/>
        <c:lblOffset val="100"/>
        <c:noMultiLvlLbl val="0"/>
      </c:catAx>
      <c:valAx>
        <c:axId val="2092879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28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B8B-4BC1-B199-73321FF83E2A}"/>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B8B-4BC1-B199-73321FF83E2A}"/>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CB8B-4BC1-B199-73321FF83E2A}"/>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B8B-4BC1-B199-73321FF83E2A}"/>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CB8B-4BC1-B199-73321FF83E2A}"/>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B8B-4BC1-B199-73321FF83E2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0.69000000000000006</c:v>
                </c:pt>
                <c:pt idx="1">
                  <c:v>0.63666666666666671</c:v>
                </c:pt>
                <c:pt idx="2">
                  <c:v>0.60944333333333334</c:v>
                </c:pt>
                <c:pt idx="3">
                  <c:v>0.62866666666666671</c:v>
                </c:pt>
                <c:pt idx="4">
                  <c:v>0</c:v>
                </c:pt>
                <c:pt idx="5">
                  <c:v>0</c:v>
                </c:pt>
              </c:numCache>
            </c:numRef>
          </c:val>
          <c:extLst>
            <c:ext xmlns:c16="http://schemas.microsoft.com/office/drawing/2014/chart" uri="{C3380CC4-5D6E-409C-BE32-E72D297353CC}">
              <c16:uniqueId val="{00000006-CB8B-4BC1-B199-73321FF83E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CB8B-4BC1-B199-73321FF83E2A}"/>
            </c:ext>
          </c:extLst>
        </c:ser>
        <c:dLbls>
          <c:showLegendKey val="0"/>
          <c:showVal val="1"/>
          <c:showCatName val="0"/>
          <c:showSerName val="0"/>
          <c:showPercent val="0"/>
          <c:showBubbleSize val="0"/>
        </c:dLbls>
        <c:gapWidth val="65"/>
        <c:axId val="209290720"/>
        <c:axId val="209291280"/>
        <c:extLst/>
      </c:barChart>
      <c:catAx>
        <c:axId val="20929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291280"/>
        <c:crosses val="autoZero"/>
        <c:auto val="1"/>
        <c:lblAlgn val="ctr"/>
        <c:lblOffset val="100"/>
        <c:noMultiLvlLbl val="0"/>
      </c:catAx>
      <c:valAx>
        <c:axId val="20929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29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0.86486486486486491</c:v>
                </c:pt>
                <c:pt idx="1">
                  <c:v>0.85135135135135132</c:v>
                </c:pt>
                <c:pt idx="2">
                  <c:v>0.70512820512820518</c:v>
                </c:pt>
                <c:pt idx="3">
                  <c:v>0.92105263157894735</c:v>
                </c:pt>
                <c:pt idx="4">
                  <c:v>0</c:v>
                </c:pt>
                <c:pt idx="5">
                  <c:v>0</c:v>
                </c:pt>
              </c:numCache>
            </c:numRef>
          </c:val>
          <c:extLst>
            <c:ext xmlns:c16="http://schemas.microsoft.com/office/drawing/2014/chart" uri="{C3380CC4-5D6E-409C-BE32-E72D297353CC}">
              <c16:uniqueId val="{00000000-FDB3-4FD7-9B34-2D8EDFDA2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FDB3-4FD7-9B34-2D8EDFDA2F4A}"/>
            </c:ext>
          </c:extLst>
        </c:ser>
        <c:dLbls>
          <c:showLegendKey val="0"/>
          <c:showVal val="1"/>
          <c:showCatName val="0"/>
          <c:showSerName val="0"/>
          <c:showPercent val="0"/>
          <c:showBubbleSize val="0"/>
        </c:dLbls>
        <c:gapWidth val="75"/>
        <c:overlap val="40"/>
        <c:axId val="207871440"/>
        <c:axId val="207872000"/>
      </c:barChart>
      <c:catAx>
        <c:axId val="20787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2000"/>
        <c:crosses val="autoZero"/>
        <c:auto val="1"/>
        <c:lblAlgn val="ctr"/>
        <c:lblOffset val="100"/>
        <c:noMultiLvlLbl val="0"/>
      </c:catAx>
      <c:valAx>
        <c:axId val="20787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0.81428571428571428</c:v>
                </c:pt>
                <c:pt idx="2">
                  <c:v>0.94285714285714284</c:v>
                </c:pt>
                <c:pt idx="3">
                  <c:v>0.95714285714285718</c:v>
                </c:pt>
                <c:pt idx="4">
                  <c:v>0</c:v>
                </c:pt>
                <c:pt idx="5">
                  <c:v>0</c:v>
                </c:pt>
              </c:numCache>
            </c:numRef>
          </c:val>
          <c:extLst>
            <c:ext xmlns:c16="http://schemas.microsoft.com/office/drawing/2014/chart" uri="{C3380CC4-5D6E-409C-BE32-E72D297353CC}">
              <c16:uniqueId val="{00000000-F680-4DC8-8DE4-EC490468E6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680-4DC8-8DE4-EC490468E643}"/>
            </c:ext>
          </c:extLst>
        </c:ser>
        <c:dLbls>
          <c:showLegendKey val="0"/>
          <c:showVal val="1"/>
          <c:showCatName val="0"/>
          <c:showSerName val="0"/>
          <c:showPercent val="0"/>
          <c:showBubbleSize val="0"/>
        </c:dLbls>
        <c:gapWidth val="75"/>
        <c:overlap val="40"/>
        <c:axId val="207874800"/>
        <c:axId val="207875360"/>
      </c:barChart>
      <c:catAx>
        <c:axId val="20787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5360"/>
        <c:crosses val="autoZero"/>
        <c:auto val="1"/>
        <c:lblAlgn val="ctr"/>
        <c:lblOffset val="100"/>
        <c:noMultiLvlLbl val="0"/>
      </c:catAx>
      <c:valAx>
        <c:axId val="20787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0.88461538461538458</c:v>
                </c:pt>
                <c:pt idx="2">
                  <c:v>0.96153846153846156</c:v>
                </c:pt>
                <c:pt idx="3">
                  <c:v>0.94230769230769229</c:v>
                </c:pt>
                <c:pt idx="4">
                  <c:v>0</c:v>
                </c:pt>
                <c:pt idx="5">
                  <c:v>0</c:v>
                </c:pt>
              </c:numCache>
            </c:numRef>
          </c:val>
          <c:extLst>
            <c:ext xmlns:c16="http://schemas.microsoft.com/office/drawing/2014/chart" uri="{C3380CC4-5D6E-409C-BE32-E72D297353CC}">
              <c16:uniqueId val="{00000000-0613-4D86-90F7-394F3B54C3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0613-4D86-90F7-394F3B54C34F}"/>
            </c:ext>
          </c:extLst>
        </c:ser>
        <c:dLbls>
          <c:showLegendKey val="0"/>
          <c:showVal val="1"/>
          <c:showCatName val="0"/>
          <c:showSerName val="0"/>
          <c:showPercent val="0"/>
          <c:showBubbleSize val="0"/>
        </c:dLbls>
        <c:gapWidth val="75"/>
        <c:overlap val="40"/>
        <c:axId val="207878160"/>
        <c:axId val="207878720"/>
      </c:barChart>
      <c:catAx>
        <c:axId val="20787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78720"/>
        <c:crosses val="autoZero"/>
        <c:auto val="1"/>
        <c:lblAlgn val="ctr"/>
        <c:lblOffset val="100"/>
        <c:noMultiLvlLbl val="0"/>
      </c:catAx>
      <c:valAx>
        <c:axId val="20787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7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0.89473684210526316</c:v>
                </c:pt>
                <c:pt idx="1">
                  <c:v>0.55128205128205132</c:v>
                </c:pt>
                <c:pt idx="2">
                  <c:v>0.76923076923076927</c:v>
                </c:pt>
                <c:pt idx="3">
                  <c:v>0.79487179487179482</c:v>
                </c:pt>
                <c:pt idx="4">
                  <c:v>0</c:v>
                </c:pt>
                <c:pt idx="5">
                  <c:v>0</c:v>
                </c:pt>
              </c:numCache>
            </c:numRef>
          </c:val>
          <c:extLst>
            <c:ext xmlns:c16="http://schemas.microsoft.com/office/drawing/2014/chart" uri="{C3380CC4-5D6E-409C-BE32-E72D297353CC}">
              <c16:uniqueId val="{00000000-E7A8-4286-9207-3862484AC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E7A8-4286-9207-3862484AC68F}"/>
            </c:ext>
          </c:extLst>
        </c:ser>
        <c:dLbls>
          <c:showLegendKey val="0"/>
          <c:showVal val="1"/>
          <c:showCatName val="0"/>
          <c:showSerName val="0"/>
          <c:showPercent val="0"/>
          <c:showBubbleSize val="0"/>
        </c:dLbls>
        <c:gapWidth val="75"/>
        <c:overlap val="40"/>
        <c:axId val="208032224"/>
        <c:axId val="208032784"/>
      </c:barChart>
      <c:catAx>
        <c:axId val="20803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32784"/>
        <c:crosses val="autoZero"/>
        <c:auto val="1"/>
        <c:lblAlgn val="ctr"/>
        <c:lblOffset val="100"/>
        <c:noMultiLvlLbl val="0"/>
      </c:catAx>
      <c:valAx>
        <c:axId val="208032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3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0.7931034482758621</c:v>
                </c:pt>
                <c:pt idx="2">
                  <c:v>0.72</c:v>
                </c:pt>
                <c:pt idx="3">
                  <c:v>0.78333333333333333</c:v>
                </c:pt>
                <c:pt idx="4">
                  <c:v>0</c:v>
                </c:pt>
                <c:pt idx="5">
                  <c:v>0</c:v>
                </c:pt>
              </c:numCache>
            </c:numRef>
          </c:val>
          <c:extLst>
            <c:ext xmlns:c16="http://schemas.microsoft.com/office/drawing/2014/chart" uri="{C3380CC4-5D6E-409C-BE32-E72D297353CC}">
              <c16:uniqueId val="{00000000-5849-41DC-9B3E-30FC55BD31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5849-41DC-9B3E-30FC55BD31AE}"/>
            </c:ext>
          </c:extLst>
        </c:ser>
        <c:dLbls>
          <c:showLegendKey val="0"/>
          <c:showVal val="1"/>
          <c:showCatName val="0"/>
          <c:showSerName val="0"/>
          <c:showPercent val="0"/>
          <c:showBubbleSize val="0"/>
        </c:dLbls>
        <c:gapWidth val="75"/>
        <c:overlap val="40"/>
        <c:axId val="208035584"/>
        <c:axId val="208036144"/>
      </c:barChart>
      <c:catAx>
        <c:axId val="20803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36144"/>
        <c:crosses val="autoZero"/>
        <c:auto val="1"/>
        <c:lblAlgn val="ctr"/>
        <c:lblOffset val="100"/>
        <c:noMultiLvlLbl val="0"/>
      </c:catAx>
      <c:valAx>
        <c:axId val="20803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3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0.78947368421052633</c:v>
                </c:pt>
                <c:pt idx="3">
                  <c:v>0.89473684210526316</c:v>
                </c:pt>
                <c:pt idx="4">
                  <c:v>0</c:v>
                </c:pt>
                <c:pt idx="5">
                  <c:v>0</c:v>
                </c:pt>
              </c:numCache>
            </c:numRef>
          </c:val>
          <c:extLst>
            <c:ext xmlns:c16="http://schemas.microsoft.com/office/drawing/2014/chart" uri="{C3380CC4-5D6E-409C-BE32-E72D297353CC}">
              <c16:uniqueId val="{00000000-1D20-490A-A3DB-10F1CEA3A8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20-490A-A3DB-10F1CEA3A8AD}"/>
            </c:ext>
          </c:extLst>
        </c:ser>
        <c:dLbls>
          <c:showLegendKey val="0"/>
          <c:showVal val="1"/>
          <c:showCatName val="0"/>
          <c:showSerName val="0"/>
          <c:showPercent val="0"/>
          <c:showBubbleSize val="0"/>
        </c:dLbls>
        <c:gapWidth val="75"/>
        <c:overlap val="40"/>
        <c:axId val="208321504"/>
        <c:axId val="208322064"/>
      </c:barChart>
      <c:catAx>
        <c:axId val="20832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2064"/>
        <c:crosses val="autoZero"/>
        <c:auto val="1"/>
        <c:lblAlgn val="ctr"/>
        <c:lblOffset val="100"/>
        <c:noMultiLvlLbl val="0"/>
      </c:catAx>
      <c:valAx>
        <c:axId val="20832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0.92307692307692313</c:v>
                </c:pt>
                <c:pt idx="2">
                  <c:v>0.6</c:v>
                </c:pt>
                <c:pt idx="3">
                  <c:v>0.8928571428571429</c:v>
                </c:pt>
                <c:pt idx="4">
                  <c:v>0</c:v>
                </c:pt>
                <c:pt idx="5">
                  <c:v>0</c:v>
                </c:pt>
              </c:numCache>
            </c:numRef>
          </c:val>
          <c:extLst>
            <c:ext xmlns:c16="http://schemas.microsoft.com/office/drawing/2014/chart" uri="{C3380CC4-5D6E-409C-BE32-E72D297353CC}">
              <c16:uniqueId val="{00000000-E118-4BF9-B746-981883B226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E118-4BF9-B746-981883B22672}"/>
            </c:ext>
          </c:extLst>
        </c:ser>
        <c:dLbls>
          <c:showLegendKey val="0"/>
          <c:showVal val="1"/>
          <c:showCatName val="0"/>
          <c:showSerName val="0"/>
          <c:showPercent val="0"/>
          <c:showBubbleSize val="0"/>
        </c:dLbls>
        <c:gapWidth val="75"/>
        <c:overlap val="40"/>
        <c:axId val="208324864"/>
        <c:axId val="208325424"/>
      </c:barChart>
      <c:catAx>
        <c:axId val="208324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5424"/>
        <c:crosses val="autoZero"/>
        <c:auto val="1"/>
        <c:lblAlgn val="ctr"/>
        <c:lblOffset val="100"/>
        <c:noMultiLvlLbl val="0"/>
      </c:catAx>
      <c:valAx>
        <c:axId val="20832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4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0.98275862068965514</c:v>
                </c:pt>
                <c:pt idx="2">
                  <c:v>0.765625</c:v>
                </c:pt>
                <c:pt idx="3">
                  <c:v>0.95161290322580649</c:v>
                </c:pt>
                <c:pt idx="4">
                  <c:v>0</c:v>
                </c:pt>
                <c:pt idx="5">
                  <c:v>0</c:v>
                </c:pt>
              </c:numCache>
            </c:numRef>
          </c:val>
          <c:extLst>
            <c:ext xmlns:c16="http://schemas.microsoft.com/office/drawing/2014/chart" uri="{C3380CC4-5D6E-409C-BE32-E72D297353CC}">
              <c16:uniqueId val="{00000000-51F4-4A51-BE9C-CE05E99C56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51F4-4A51-BE9C-CE05E99C56B3}"/>
            </c:ext>
          </c:extLst>
        </c:ser>
        <c:dLbls>
          <c:showLegendKey val="0"/>
          <c:showVal val="1"/>
          <c:showCatName val="0"/>
          <c:showSerName val="0"/>
          <c:showPercent val="0"/>
          <c:showBubbleSize val="0"/>
        </c:dLbls>
        <c:gapWidth val="75"/>
        <c:overlap val="40"/>
        <c:axId val="208482096"/>
        <c:axId val="208482656"/>
      </c:barChart>
      <c:catAx>
        <c:axId val="2084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82656"/>
        <c:crosses val="autoZero"/>
        <c:auto val="1"/>
        <c:lblAlgn val="ctr"/>
        <c:lblOffset val="100"/>
        <c:noMultiLvlLbl val="0"/>
      </c:catAx>
      <c:valAx>
        <c:axId val="20848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719667</xdr:colOff>
      <xdr:row>0</xdr:row>
      <xdr:rowOff>0</xdr:rowOff>
    </xdr:from>
    <xdr:to>
      <xdr:col>5</xdr:col>
      <xdr:colOff>543454</xdr:colOff>
      <xdr:row>5</xdr:row>
      <xdr:rowOff>168275</xdr:rowOff>
    </xdr:to>
    <xdr:pic>
      <xdr:nvPicPr>
        <xdr:cNvPr id="23" name="il_fi" descr="Afficher l'image d'origine">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7"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800100</xdr:colOff>
      <xdr:row>0</xdr:row>
      <xdr:rowOff>0</xdr:rowOff>
    </xdr:from>
    <xdr:to>
      <xdr:col>3</xdr:col>
      <xdr:colOff>604837</xdr:colOff>
      <xdr:row>4</xdr:row>
      <xdr:rowOff>92075</xdr:rowOff>
    </xdr:to>
    <xdr:pic>
      <xdr:nvPicPr>
        <xdr:cNvPr id="5" name="il_fi" descr="Afficher l'image d'origine">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0100"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4295776</xdr:colOff>
      <xdr:row>0</xdr:row>
      <xdr:rowOff>1</xdr:rowOff>
    </xdr:from>
    <xdr:to>
      <xdr:col>3</xdr:col>
      <xdr:colOff>276225</xdr:colOff>
      <xdr:row>4</xdr:row>
      <xdr:rowOff>82021</xdr:rowOff>
    </xdr:to>
    <xdr:pic>
      <xdr:nvPicPr>
        <xdr:cNvPr id="5" name="il_fi" descr="Afficher l'image d'origine">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95776" y="1"/>
          <a:ext cx="2181224" cy="120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508239</xdr:colOff>
      <xdr:row>0</xdr:row>
      <xdr:rowOff>66675</xdr:rowOff>
    </xdr:from>
    <xdr:to>
      <xdr:col>3</xdr:col>
      <xdr:colOff>500063</xdr:colOff>
      <xdr:row>5</xdr:row>
      <xdr:rowOff>57150</xdr:rowOff>
    </xdr:to>
    <xdr:pic>
      <xdr:nvPicPr>
        <xdr:cNvPr id="4" name="il_fi" descr="Afficher l'image d'origin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8239" y="66675"/>
          <a:ext cx="1534874"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xdr:colOff>
      <xdr:row>0</xdr:row>
      <xdr:rowOff>0</xdr:rowOff>
    </xdr:from>
    <xdr:to>
      <xdr:col>3</xdr:col>
      <xdr:colOff>781538</xdr:colOff>
      <xdr:row>4</xdr:row>
      <xdr:rowOff>116427</xdr:rowOff>
    </xdr:to>
    <xdr:pic>
      <xdr:nvPicPr>
        <xdr:cNvPr id="3" name="il_fi" descr="Afficher l'image d'origine">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1444" y="0"/>
          <a:ext cx="2283556" cy="1239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1391321</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J4" sqref="J4"/>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57" t="s">
        <v>379</v>
      </c>
      <c r="B18" s="357"/>
      <c r="C18" s="357"/>
      <c r="D18" s="358" t="s">
        <v>504</v>
      </c>
      <c r="E18" s="358"/>
      <c r="F18" s="358"/>
      <c r="G18" s="358"/>
      <c r="H18" s="358"/>
      <c r="I18" s="358"/>
      <c r="J18" s="358"/>
      <c r="K18" s="358"/>
    </row>
    <row r="20" spans="1:11" ht="16.5" x14ac:dyDescent="0.3">
      <c r="A20" s="202"/>
      <c r="B20" s="197"/>
      <c r="C20" s="197"/>
      <c r="D20" s="197"/>
      <c r="E20" s="197"/>
      <c r="F20" s="197"/>
      <c r="G20" s="197"/>
      <c r="H20" s="197"/>
      <c r="I20" s="197"/>
    </row>
    <row r="21" spans="1:11" x14ac:dyDescent="0.25">
      <c r="A21" s="359" t="s">
        <v>380</v>
      </c>
      <c r="B21" s="359"/>
      <c r="C21" s="359"/>
      <c r="D21" s="359"/>
      <c r="E21" s="359"/>
      <c r="F21" s="359"/>
      <c r="G21" s="359"/>
      <c r="H21" s="359"/>
      <c r="I21" s="359"/>
      <c r="J21" s="359"/>
      <c r="K21" s="359"/>
    </row>
    <row r="22" spans="1:11" x14ac:dyDescent="0.25">
      <c r="A22" s="203"/>
      <c r="B22" s="198"/>
      <c r="C22" s="198"/>
      <c r="D22" s="197"/>
      <c r="E22" s="197"/>
      <c r="F22" s="197"/>
      <c r="G22" s="197"/>
      <c r="H22" s="197"/>
      <c r="I22" s="197"/>
    </row>
    <row r="23" spans="1:11" ht="42" customHeight="1" x14ac:dyDescent="0.25">
      <c r="A23" s="204" t="s">
        <v>381</v>
      </c>
      <c r="B23" s="360" t="s">
        <v>382</v>
      </c>
      <c r="C23" s="360"/>
      <c r="D23" s="197"/>
      <c r="E23" s="197"/>
      <c r="F23" s="197"/>
      <c r="G23" s="197"/>
      <c r="H23" s="197"/>
      <c r="I23" s="197"/>
      <c r="J23" s="196" t="str">
        <f>D18</f>
        <v>Hyper La Marsa</v>
      </c>
    </row>
    <row r="24" spans="1:11" ht="33" customHeight="1" x14ac:dyDescent="0.25">
      <c r="A24" s="205" t="s">
        <v>383</v>
      </c>
      <c r="B24" s="361">
        <f>AVERAGE('A1 Exploitation'!D505,'A1 Technique'!D198)</f>
        <v>0.88283850652271711</v>
      </c>
      <c r="C24" s="361"/>
      <c r="D24" s="197"/>
      <c r="E24" s="197"/>
      <c r="F24" s="197"/>
      <c r="G24" s="197"/>
      <c r="H24" s="197"/>
      <c r="I24" s="197"/>
    </row>
    <row r="25" spans="1:11" ht="33" customHeight="1" x14ac:dyDescent="0.25">
      <c r="A25" s="204" t="s">
        <v>384</v>
      </c>
      <c r="B25" s="361">
        <f>AVERAGE('A2 Exploitation'!D505,'A2 Technique'!D198)</f>
        <v>0.76331242698149171</v>
      </c>
      <c r="C25" s="361"/>
      <c r="D25" s="197"/>
      <c r="E25" s="197"/>
      <c r="F25" s="197"/>
      <c r="G25" s="197"/>
      <c r="H25" s="197"/>
      <c r="I25" s="197"/>
    </row>
    <row r="26" spans="1:11" ht="33" customHeight="1" x14ac:dyDescent="0.25">
      <c r="A26" s="205" t="s">
        <v>385</v>
      </c>
      <c r="B26" s="361">
        <f>AVERAGE('A3 Exploitation'!D505,'A3 Technique'!D198)</f>
        <v>0.74348267362621434</v>
      </c>
      <c r="C26" s="361"/>
      <c r="D26" s="197"/>
      <c r="E26" s="197"/>
      <c r="F26" s="197"/>
      <c r="G26" s="197"/>
      <c r="H26" s="197"/>
      <c r="I26" s="197"/>
    </row>
    <row r="27" spans="1:11" ht="33" customHeight="1" x14ac:dyDescent="0.25">
      <c r="A27" s="205" t="s">
        <v>386</v>
      </c>
      <c r="B27" s="361">
        <f>AVERAGE('A4 Exploitation'!D505,'A4 Technique'!D198)</f>
        <v>0.89006759870947927</v>
      </c>
      <c r="C27" s="361"/>
      <c r="D27" s="197"/>
      <c r="E27" s="197"/>
      <c r="F27" s="197"/>
      <c r="G27" s="197"/>
      <c r="H27" s="197"/>
      <c r="I27" s="197"/>
    </row>
    <row r="28" spans="1:11" ht="33" customHeight="1" x14ac:dyDescent="0.25">
      <c r="A28" s="204" t="s">
        <v>387</v>
      </c>
      <c r="B28" s="361">
        <f>AVERAGE('A5 Exploitation'!D505,'A5 Technique'!D198)</f>
        <v>0</v>
      </c>
      <c r="C28" s="361"/>
      <c r="D28" s="197"/>
      <c r="E28" s="197"/>
      <c r="F28" s="197"/>
      <c r="G28" s="197"/>
      <c r="H28" s="197"/>
      <c r="I28" s="197"/>
    </row>
    <row r="29" spans="1:11" ht="33" customHeight="1" x14ac:dyDescent="0.25">
      <c r="A29" s="204" t="s">
        <v>388</v>
      </c>
      <c r="B29" s="361">
        <f>AVERAGE('A6 Exploitation'!D505,'A6 Technique'!D198)</f>
        <v>0</v>
      </c>
      <c r="C29" s="361"/>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60" t="s">
        <v>389</v>
      </c>
      <c r="C33" s="360"/>
      <c r="D33" s="197"/>
      <c r="E33" s="197"/>
      <c r="F33" s="197"/>
      <c r="G33" s="197"/>
      <c r="H33" s="197"/>
      <c r="I33" s="197"/>
      <c r="J33" s="196" t="str">
        <f>D18</f>
        <v>Hyper La Marsa</v>
      </c>
    </row>
    <row r="34" spans="1:10" ht="33" customHeight="1" x14ac:dyDescent="0.25">
      <c r="A34" s="205" t="s">
        <v>383</v>
      </c>
      <c r="B34" s="361">
        <f>'A1 Exploitation'!D505</f>
        <v>0.92807017543859649</v>
      </c>
      <c r="C34" s="361"/>
      <c r="D34" s="197"/>
      <c r="E34" s="197"/>
      <c r="F34" s="197"/>
      <c r="G34" s="197"/>
      <c r="H34" s="197"/>
      <c r="I34" s="197"/>
    </row>
    <row r="35" spans="1:10" ht="33" customHeight="1" x14ac:dyDescent="0.25">
      <c r="A35" s="204" t="s">
        <v>384</v>
      </c>
      <c r="B35" s="361">
        <f>'A2 Exploitation'!D505</f>
        <v>0.81294964028776984</v>
      </c>
      <c r="C35" s="361"/>
      <c r="D35" s="197"/>
      <c r="E35" s="197"/>
      <c r="F35" s="197"/>
      <c r="G35" s="197"/>
      <c r="H35" s="197"/>
      <c r="I35" s="197"/>
    </row>
    <row r="36" spans="1:10" ht="33" customHeight="1" x14ac:dyDescent="0.25">
      <c r="A36" s="205" t="s">
        <v>385</v>
      </c>
      <c r="B36" s="361">
        <f>'A3 Exploitation'!D505</f>
        <v>0.81754385964912279</v>
      </c>
      <c r="C36" s="361"/>
      <c r="D36" s="197"/>
      <c r="E36" s="197"/>
      <c r="F36" s="197"/>
      <c r="G36" s="197"/>
      <c r="H36" s="197"/>
      <c r="I36" s="197"/>
    </row>
    <row r="37" spans="1:10" ht="33" customHeight="1" x14ac:dyDescent="0.25">
      <c r="A37" s="205" t="s">
        <v>386</v>
      </c>
      <c r="B37" s="361">
        <f>'A4 Exploitation'!D505</f>
        <v>0.8975265017667845</v>
      </c>
      <c r="C37" s="361"/>
      <c r="D37" s="197"/>
      <c r="E37" s="197"/>
      <c r="F37" s="197"/>
      <c r="G37" s="197"/>
      <c r="H37" s="197"/>
      <c r="I37" s="197"/>
    </row>
    <row r="38" spans="1:10" ht="33" customHeight="1" x14ac:dyDescent="0.25">
      <c r="A38" s="204" t="s">
        <v>387</v>
      </c>
      <c r="B38" s="361">
        <f>'A5 Exploitation'!D505</f>
        <v>0</v>
      </c>
      <c r="C38" s="361"/>
      <c r="D38" s="197"/>
      <c r="E38" s="197"/>
      <c r="F38" s="197"/>
      <c r="G38" s="197"/>
      <c r="H38" s="197"/>
      <c r="I38" s="197"/>
    </row>
    <row r="39" spans="1:10" ht="33" customHeight="1" x14ac:dyDescent="0.25">
      <c r="A39" s="204" t="s">
        <v>388</v>
      </c>
      <c r="B39" s="361">
        <f>'A6 Exploitation'!D505</f>
        <v>0</v>
      </c>
      <c r="C39" s="361"/>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62" t="s">
        <v>390</v>
      </c>
      <c r="C42" s="362"/>
      <c r="D42" s="197"/>
      <c r="E42" s="197"/>
      <c r="F42" s="197"/>
      <c r="G42" s="197"/>
      <c r="H42" s="197"/>
      <c r="I42" s="197"/>
      <c r="J42" s="196" t="str">
        <f>D18</f>
        <v>Hyper La Marsa</v>
      </c>
    </row>
    <row r="43" spans="1:10" ht="33" customHeight="1" x14ac:dyDescent="0.25">
      <c r="A43" s="205" t="s">
        <v>383</v>
      </c>
      <c r="B43" s="361">
        <f>AVERAGE('A1 Exploitation'!D503, 'A1 Technique'!D196)</f>
        <v>0.69000000000000006</v>
      </c>
      <c r="C43" s="361"/>
      <c r="D43" s="197"/>
      <c r="E43" s="197"/>
      <c r="F43" s="197"/>
      <c r="G43" s="197"/>
      <c r="H43" s="197"/>
      <c r="I43" s="197"/>
    </row>
    <row r="44" spans="1:10" ht="33" customHeight="1" x14ac:dyDescent="0.25">
      <c r="A44" s="204" t="s">
        <v>384</v>
      </c>
      <c r="B44" s="361">
        <f>AVERAGE('A2 Exploitation'!D503, 'A2 Technique'!D196)</f>
        <v>0.63666666666666671</v>
      </c>
      <c r="C44" s="361"/>
      <c r="D44" s="197"/>
      <c r="E44" s="197"/>
      <c r="F44" s="197"/>
      <c r="G44" s="197"/>
      <c r="H44" s="197"/>
      <c r="I44" s="197"/>
    </row>
    <row r="45" spans="1:10" ht="33" customHeight="1" x14ac:dyDescent="0.25">
      <c r="A45" s="205" t="s">
        <v>385</v>
      </c>
      <c r="B45" s="361">
        <f>AVERAGE('A3 Exploitation'!D503, 'A3 Technique'!D196)</f>
        <v>0.60944333333333334</v>
      </c>
      <c r="C45" s="361"/>
      <c r="D45" s="197"/>
      <c r="E45" s="197"/>
      <c r="F45" s="197"/>
      <c r="G45" s="197"/>
      <c r="H45" s="197"/>
      <c r="I45" s="197"/>
    </row>
    <row r="46" spans="1:10" ht="33" customHeight="1" x14ac:dyDescent="0.25">
      <c r="A46" s="205" t="s">
        <v>386</v>
      </c>
      <c r="B46" s="361">
        <f>AVERAGE('A4 Exploitation'!D503, 'A4 Technique'!D196)</f>
        <v>0.62866666666666671</v>
      </c>
      <c r="C46" s="361"/>
      <c r="D46" s="197"/>
      <c r="E46" s="197"/>
      <c r="F46" s="197"/>
      <c r="G46" s="197"/>
      <c r="H46" s="197"/>
      <c r="I46" s="197"/>
    </row>
    <row r="47" spans="1:10" ht="33" customHeight="1" x14ac:dyDescent="0.25">
      <c r="A47" s="204" t="s">
        <v>387</v>
      </c>
      <c r="B47" s="361">
        <f>AVERAGE('A5 Exploitation'!D503, 'A5 Technique'!D196)</f>
        <v>0</v>
      </c>
      <c r="C47" s="361"/>
      <c r="D47" s="197"/>
      <c r="E47" s="197"/>
      <c r="F47" s="197"/>
      <c r="G47" s="197"/>
      <c r="H47" s="197"/>
      <c r="I47" s="197"/>
    </row>
    <row r="48" spans="1:10" ht="33" customHeight="1" x14ac:dyDescent="0.25">
      <c r="A48" s="204" t="s">
        <v>388</v>
      </c>
      <c r="B48" s="361">
        <f>AVERAGE('A6 Exploitation'!D503, 'A6 Technique'!D196)</f>
        <v>0</v>
      </c>
      <c r="C48" s="361"/>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60" t="s">
        <v>391</v>
      </c>
      <c r="C51" s="360"/>
      <c r="D51" s="197"/>
      <c r="E51" s="197"/>
      <c r="F51" s="197"/>
      <c r="G51" s="197"/>
      <c r="H51" s="197"/>
      <c r="I51" s="197"/>
      <c r="J51" s="196" t="str">
        <f>D18</f>
        <v>Hyper La Marsa</v>
      </c>
    </row>
    <row r="52" spans="1:10" ht="33" customHeight="1" x14ac:dyDescent="0.25">
      <c r="A52" s="205" t="s">
        <v>383</v>
      </c>
      <c r="B52" s="363">
        <f>'A1 Exploitation'!D41</f>
        <v>0.92307692307692313</v>
      </c>
      <c r="C52" s="363"/>
      <c r="D52" s="197"/>
      <c r="E52" s="197"/>
      <c r="F52" s="197"/>
      <c r="G52" s="197"/>
      <c r="H52" s="197"/>
      <c r="I52" s="197"/>
    </row>
    <row r="53" spans="1:10" ht="33" customHeight="1" x14ac:dyDescent="0.25">
      <c r="A53" s="204" t="s">
        <v>384</v>
      </c>
      <c r="B53" s="363">
        <f>'A2 Exploitation'!D41</f>
        <v>0.86363636363636365</v>
      </c>
      <c r="C53" s="363"/>
      <c r="D53" s="197"/>
      <c r="E53" s="197"/>
      <c r="F53" s="197"/>
      <c r="G53" s="197"/>
      <c r="H53" s="197"/>
      <c r="I53" s="197"/>
    </row>
    <row r="54" spans="1:10" ht="33" customHeight="1" x14ac:dyDescent="0.25">
      <c r="A54" s="205" t="s">
        <v>385</v>
      </c>
      <c r="B54" s="363">
        <f>'A3 Exploitation'!D41</f>
        <v>0.95833333333333337</v>
      </c>
      <c r="C54" s="363"/>
      <c r="D54" s="197"/>
      <c r="E54" s="197"/>
      <c r="F54" s="197"/>
      <c r="G54" s="197"/>
      <c r="H54" s="197"/>
      <c r="I54" s="197"/>
    </row>
    <row r="55" spans="1:10" ht="33" customHeight="1" x14ac:dyDescent="0.25">
      <c r="A55" s="205" t="s">
        <v>386</v>
      </c>
      <c r="B55" s="363">
        <f>'A4 Exploitation'!D41</f>
        <v>0.91666666666666663</v>
      </c>
      <c r="C55" s="363"/>
      <c r="D55" s="197"/>
      <c r="E55" s="197"/>
      <c r="F55" s="197"/>
      <c r="G55" s="197"/>
      <c r="H55" s="197"/>
      <c r="I55" s="197"/>
    </row>
    <row r="56" spans="1:10" ht="33" customHeight="1" x14ac:dyDescent="0.25">
      <c r="A56" s="204" t="s">
        <v>387</v>
      </c>
      <c r="B56" s="363">
        <f>'A5 Exploitation'!D41</f>
        <v>0</v>
      </c>
      <c r="C56" s="363"/>
      <c r="D56" s="197"/>
      <c r="E56" s="197"/>
      <c r="F56" s="197"/>
      <c r="G56" s="197"/>
      <c r="H56" s="197"/>
      <c r="I56" s="197"/>
    </row>
    <row r="57" spans="1:10" ht="33" customHeight="1" x14ac:dyDescent="0.25">
      <c r="A57" s="204" t="s">
        <v>388</v>
      </c>
      <c r="B57" s="363">
        <f>'A6 Exploitation'!D41</f>
        <v>0</v>
      </c>
      <c r="C57" s="363"/>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60" t="s">
        <v>392</v>
      </c>
      <c r="C60" s="360"/>
      <c r="D60" s="197"/>
      <c r="E60" s="197"/>
      <c r="F60" s="197"/>
      <c r="G60" s="197"/>
      <c r="H60" s="197"/>
      <c r="I60" s="197"/>
      <c r="J60" s="196" t="str">
        <f>D18</f>
        <v>Hyper La Marsa</v>
      </c>
    </row>
    <row r="61" spans="1:10" ht="33" customHeight="1" x14ac:dyDescent="0.25">
      <c r="A61" s="205" t="s">
        <v>383</v>
      </c>
      <c r="B61" s="361">
        <f>'A1 Exploitation'!D97</f>
        <v>0.86486486486486491</v>
      </c>
      <c r="C61" s="361"/>
      <c r="D61" s="197"/>
      <c r="E61" s="197"/>
      <c r="F61" s="197"/>
      <c r="G61" s="197"/>
      <c r="H61" s="197"/>
      <c r="I61" s="197"/>
    </row>
    <row r="62" spans="1:10" ht="33" customHeight="1" x14ac:dyDescent="0.25">
      <c r="A62" s="204" t="s">
        <v>384</v>
      </c>
      <c r="B62" s="361">
        <f>'A2 Exploitation'!D97</f>
        <v>0.85135135135135132</v>
      </c>
      <c r="C62" s="361"/>
      <c r="D62" s="197"/>
      <c r="E62" s="197"/>
      <c r="F62" s="197"/>
      <c r="G62" s="197"/>
      <c r="H62" s="197"/>
      <c r="I62" s="197"/>
    </row>
    <row r="63" spans="1:10" ht="33" customHeight="1" x14ac:dyDescent="0.25">
      <c r="A63" s="205" t="s">
        <v>385</v>
      </c>
      <c r="B63" s="361">
        <f>'A3 Exploitation'!D97</f>
        <v>0.70512820512820518</v>
      </c>
      <c r="C63" s="361"/>
      <c r="D63" s="197"/>
      <c r="E63" s="197"/>
      <c r="F63" s="197"/>
      <c r="G63" s="197"/>
      <c r="H63" s="197"/>
      <c r="I63" s="197"/>
    </row>
    <row r="64" spans="1:10" ht="33" customHeight="1" x14ac:dyDescent="0.25">
      <c r="A64" s="205" t="s">
        <v>386</v>
      </c>
      <c r="B64" s="361">
        <f>'A4 Exploitation'!D97</f>
        <v>0.92105263157894735</v>
      </c>
      <c r="C64" s="361"/>
      <c r="D64" s="197"/>
      <c r="E64" s="197"/>
      <c r="F64" s="197"/>
      <c r="G64" s="197"/>
      <c r="H64" s="197"/>
      <c r="I64" s="197"/>
    </row>
    <row r="65" spans="1:10" ht="33" customHeight="1" x14ac:dyDescent="0.25">
      <c r="A65" s="204" t="s">
        <v>387</v>
      </c>
      <c r="B65" s="361">
        <f>'A5 Exploitation'!D97</f>
        <v>0</v>
      </c>
      <c r="C65" s="361"/>
      <c r="D65" s="197"/>
      <c r="E65" s="197"/>
      <c r="F65" s="197"/>
      <c r="G65" s="197"/>
      <c r="H65" s="197"/>
      <c r="I65" s="197"/>
    </row>
    <row r="66" spans="1:10" ht="33" customHeight="1" x14ac:dyDescent="0.25">
      <c r="A66" s="204" t="s">
        <v>388</v>
      </c>
      <c r="B66" s="361">
        <f>'A6 Exploitation'!D97</f>
        <v>0</v>
      </c>
      <c r="C66" s="361"/>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60" t="s">
        <v>393</v>
      </c>
      <c r="C69" s="360"/>
      <c r="D69" s="197"/>
      <c r="E69" s="197"/>
      <c r="F69" s="197"/>
      <c r="G69" s="197"/>
      <c r="H69" s="197"/>
      <c r="I69" s="197"/>
      <c r="J69" s="196" t="str">
        <f>D18</f>
        <v>Hyper La Marsa</v>
      </c>
    </row>
    <row r="70" spans="1:10" ht="33" customHeight="1" x14ac:dyDescent="0.25">
      <c r="A70" s="205" t="s">
        <v>383</v>
      </c>
      <c r="B70" s="361">
        <f>'A1 Exploitation'!D150</f>
        <v>0.97058823529411764</v>
      </c>
      <c r="C70" s="361"/>
      <c r="D70" s="197"/>
      <c r="E70" s="197"/>
      <c r="F70" s="197"/>
      <c r="G70" s="197"/>
      <c r="H70" s="197"/>
      <c r="I70" s="197"/>
    </row>
    <row r="71" spans="1:10" ht="33" customHeight="1" x14ac:dyDescent="0.25">
      <c r="A71" s="204" t="s">
        <v>384</v>
      </c>
      <c r="B71" s="361">
        <f>'A2 Exploitation'!D150</f>
        <v>0.81428571428571428</v>
      </c>
      <c r="C71" s="361"/>
      <c r="D71" s="197"/>
      <c r="E71" s="197"/>
      <c r="F71" s="197"/>
      <c r="G71" s="197"/>
      <c r="H71" s="197"/>
      <c r="I71" s="197"/>
    </row>
    <row r="72" spans="1:10" ht="33" customHeight="1" x14ac:dyDescent="0.25">
      <c r="A72" s="205" t="s">
        <v>385</v>
      </c>
      <c r="B72" s="361">
        <f>'A3 Exploitation'!D150</f>
        <v>0.94285714285714284</v>
      </c>
      <c r="C72" s="361"/>
      <c r="D72" s="197"/>
      <c r="E72" s="197"/>
      <c r="F72" s="197"/>
      <c r="G72" s="197"/>
      <c r="H72" s="197"/>
      <c r="I72" s="197"/>
    </row>
    <row r="73" spans="1:10" ht="33" customHeight="1" x14ac:dyDescent="0.25">
      <c r="A73" s="205" t="s">
        <v>386</v>
      </c>
      <c r="B73" s="361">
        <f>'A4 Exploitation'!D150</f>
        <v>0.95714285714285718</v>
      </c>
      <c r="C73" s="361"/>
      <c r="D73" s="197"/>
      <c r="E73" s="197"/>
      <c r="F73" s="197"/>
      <c r="G73" s="197"/>
      <c r="H73" s="197"/>
      <c r="I73" s="197"/>
    </row>
    <row r="74" spans="1:10" ht="33" customHeight="1" x14ac:dyDescent="0.25">
      <c r="A74" s="204" t="s">
        <v>387</v>
      </c>
      <c r="B74" s="361">
        <f>'A5 Exploitation'!D150</f>
        <v>0</v>
      </c>
      <c r="C74" s="361"/>
      <c r="D74" s="197"/>
      <c r="E74" s="197"/>
      <c r="F74" s="197"/>
      <c r="G74" s="197"/>
      <c r="H74" s="197"/>
      <c r="I74" s="197"/>
    </row>
    <row r="75" spans="1:10" ht="33" customHeight="1" x14ac:dyDescent="0.25">
      <c r="A75" s="204" t="s">
        <v>388</v>
      </c>
      <c r="B75" s="361">
        <f>'A6 Exploitation'!D150</f>
        <v>0</v>
      </c>
      <c r="C75" s="361"/>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60" t="s">
        <v>394</v>
      </c>
      <c r="C78" s="360"/>
      <c r="D78" s="197"/>
      <c r="E78" s="197"/>
      <c r="F78" s="197"/>
      <c r="G78" s="197"/>
      <c r="H78" s="197"/>
      <c r="I78" s="197"/>
      <c r="J78" s="196" t="str">
        <f>D18</f>
        <v>Hyper La Marsa</v>
      </c>
    </row>
    <row r="79" spans="1:10" ht="33" customHeight="1" x14ac:dyDescent="0.25">
      <c r="A79" s="205" t="s">
        <v>383</v>
      </c>
      <c r="B79" s="361">
        <f>'A1 Exploitation'!D190</f>
        <v>0.96153846153846156</v>
      </c>
      <c r="C79" s="361"/>
      <c r="D79" s="197"/>
      <c r="E79" s="197"/>
      <c r="F79" s="197"/>
      <c r="G79" s="197"/>
      <c r="H79" s="197"/>
      <c r="I79" s="197"/>
    </row>
    <row r="80" spans="1:10" ht="33" customHeight="1" x14ac:dyDescent="0.25">
      <c r="A80" s="204" t="s">
        <v>384</v>
      </c>
      <c r="B80" s="361">
        <f>'A2 Exploitation'!D190</f>
        <v>0.88461538461538458</v>
      </c>
      <c r="C80" s="361"/>
      <c r="D80" s="197"/>
      <c r="E80" s="197"/>
      <c r="F80" s="197"/>
      <c r="G80" s="197"/>
      <c r="H80" s="197"/>
      <c r="I80" s="197"/>
    </row>
    <row r="81" spans="1:10" ht="33" customHeight="1" x14ac:dyDescent="0.25">
      <c r="A81" s="205" t="s">
        <v>385</v>
      </c>
      <c r="B81" s="361">
        <f>'A3 Exploitation'!D190</f>
        <v>0.96153846153846156</v>
      </c>
      <c r="C81" s="361"/>
      <c r="D81" s="197"/>
      <c r="E81" s="197"/>
      <c r="F81" s="197"/>
      <c r="G81" s="197"/>
      <c r="H81" s="197"/>
      <c r="I81" s="197"/>
    </row>
    <row r="82" spans="1:10" ht="33" customHeight="1" x14ac:dyDescent="0.25">
      <c r="A82" s="205" t="s">
        <v>386</v>
      </c>
      <c r="B82" s="361">
        <f>'A4 Exploitation'!D190</f>
        <v>0.94230769230769229</v>
      </c>
      <c r="C82" s="361"/>
      <c r="D82" s="197"/>
      <c r="E82" s="197"/>
      <c r="F82" s="197"/>
      <c r="G82" s="197"/>
      <c r="H82" s="197"/>
      <c r="I82" s="197"/>
    </row>
    <row r="83" spans="1:10" ht="33" customHeight="1" x14ac:dyDescent="0.25">
      <c r="A83" s="204" t="s">
        <v>387</v>
      </c>
      <c r="B83" s="361">
        <f>'A5 Exploitation'!D190</f>
        <v>0</v>
      </c>
      <c r="C83" s="361"/>
      <c r="D83" s="197"/>
      <c r="E83" s="197"/>
      <c r="F83" s="197"/>
      <c r="G83" s="197"/>
      <c r="H83" s="197"/>
      <c r="I83" s="197"/>
    </row>
    <row r="84" spans="1:10" ht="33" customHeight="1" x14ac:dyDescent="0.25">
      <c r="A84" s="204" t="s">
        <v>388</v>
      </c>
      <c r="B84" s="361">
        <f>'A6 Exploitation'!D190</f>
        <v>0</v>
      </c>
      <c r="C84" s="361"/>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60" t="s">
        <v>395</v>
      </c>
      <c r="C87" s="360"/>
      <c r="D87" s="197"/>
      <c r="E87" s="197"/>
      <c r="F87" s="197"/>
      <c r="G87" s="197"/>
      <c r="H87" s="197"/>
      <c r="I87" s="197"/>
      <c r="J87" s="196" t="str">
        <f>D18</f>
        <v>Hyper La Marsa</v>
      </c>
    </row>
    <row r="88" spans="1:10" ht="33" customHeight="1" x14ac:dyDescent="0.25">
      <c r="A88" s="205" t="s">
        <v>383</v>
      </c>
      <c r="B88" s="361">
        <f>'A1 Exploitation'!D246</f>
        <v>0.89473684210526316</v>
      </c>
      <c r="C88" s="361"/>
      <c r="D88" s="197"/>
      <c r="E88" s="197"/>
      <c r="F88" s="197"/>
      <c r="G88" s="197"/>
      <c r="H88" s="197"/>
      <c r="I88" s="197"/>
    </row>
    <row r="89" spans="1:10" ht="33" customHeight="1" x14ac:dyDescent="0.25">
      <c r="A89" s="204" t="s">
        <v>384</v>
      </c>
      <c r="B89" s="361">
        <f>'A2 Exploitation'!D246</f>
        <v>0.55128205128205132</v>
      </c>
      <c r="C89" s="361"/>
      <c r="D89" s="197"/>
      <c r="E89" s="197"/>
      <c r="F89" s="197"/>
      <c r="G89" s="197"/>
      <c r="H89" s="197"/>
      <c r="I89" s="197"/>
    </row>
    <row r="90" spans="1:10" ht="33" customHeight="1" x14ac:dyDescent="0.25">
      <c r="A90" s="205" t="s">
        <v>385</v>
      </c>
      <c r="B90" s="361">
        <f>'A3 Exploitation'!D246</f>
        <v>0.76923076923076927</v>
      </c>
      <c r="C90" s="361"/>
      <c r="D90" s="197"/>
      <c r="E90" s="197"/>
      <c r="F90" s="197"/>
      <c r="G90" s="197"/>
      <c r="H90" s="197"/>
      <c r="I90" s="197"/>
    </row>
    <row r="91" spans="1:10" ht="33" customHeight="1" x14ac:dyDescent="0.25">
      <c r="A91" s="205" t="s">
        <v>386</v>
      </c>
      <c r="B91" s="361">
        <f>'A4 Exploitation'!D246</f>
        <v>0.79487179487179482</v>
      </c>
      <c r="C91" s="361"/>
      <c r="D91" s="197"/>
      <c r="E91" s="197"/>
      <c r="F91" s="197"/>
      <c r="G91" s="197"/>
      <c r="H91" s="197"/>
      <c r="I91" s="197"/>
    </row>
    <row r="92" spans="1:10" ht="33" customHeight="1" x14ac:dyDescent="0.25">
      <c r="A92" s="204" t="s">
        <v>387</v>
      </c>
      <c r="B92" s="361">
        <f>'A5 Exploitation'!D246</f>
        <v>0</v>
      </c>
      <c r="C92" s="361"/>
      <c r="D92" s="197"/>
      <c r="E92" s="197"/>
      <c r="F92" s="197"/>
      <c r="G92" s="197"/>
      <c r="H92" s="197"/>
      <c r="I92" s="197"/>
    </row>
    <row r="93" spans="1:10" ht="33" customHeight="1" x14ac:dyDescent="0.25">
      <c r="A93" s="204" t="s">
        <v>388</v>
      </c>
      <c r="B93" s="361">
        <f>'A6 Exploitation'!D246</f>
        <v>0</v>
      </c>
      <c r="C93" s="361"/>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60" t="s">
        <v>396</v>
      </c>
      <c r="C96" s="360"/>
      <c r="D96" s="197"/>
      <c r="E96" s="197"/>
      <c r="F96" s="197"/>
      <c r="G96" s="197"/>
      <c r="H96" s="197"/>
      <c r="I96" s="197"/>
      <c r="J96" s="196" t="str">
        <f>D18</f>
        <v>Hyper La Marsa</v>
      </c>
    </row>
    <row r="97" spans="1:10" ht="33" customHeight="1" x14ac:dyDescent="0.25">
      <c r="A97" s="205" t="s">
        <v>383</v>
      </c>
      <c r="B97" s="361">
        <f>'A1 Exploitation'!D289</f>
        <v>0.93103448275862066</v>
      </c>
      <c r="C97" s="361"/>
      <c r="D97" s="197"/>
      <c r="E97" s="197"/>
      <c r="F97" s="197"/>
      <c r="G97" s="197"/>
      <c r="H97" s="197"/>
      <c r="I97" s="197"/>
    </row>
    <row r="98" spans="1:10" ht="33" customHeight="1" x14ac:dyDescent="0.25">
      <c r="A98" s="204" t="s">
        <v>384</v>
      </c>
      <c r="B98" s="361">
        <f>'A2 Exploitation'!D289</f>
        <v>0.7931034482758621</v>
      </c>
      <c r="C98" s="361"/>
      <c r="D98" s="197"/>
      <c r="E98" s="197"/>
      <c r="F98" s="197"/>
      <c r="G98" s="197"/>
      <c r="H98" s="197"/>
      <c r="I98" s="197"/>
    </row>
    <row r="99" spans="1:10" ht="33" customHeight="1" x14ac:dyDescent="0.25">
      <c r="A99" s="205" t="s">
        <v>385</v>
      </c>
      <c r="B99" s="361">
        <f>'A3 Exploitation'!D289</f>
        <v>0.72</v>
      </c>
      <c r="C99" s="361"/>
      <c r="D99" s="197"/>
      <c r="E99" s="197"/>
      <c r="F99" s="197"/>
      <c r="G99" s="197"/>
      <c r="H99" s="197"/>
      <c r="I99" s="197"/>
    </row>
    <row r="100" spans="1:10" ht="33" customHeight="1" x14ac:dyDescent="0.25">
      <c r="A100" s="205" t="s">
        <v>386</v>
      </c>
      <c r="B100" s="361">
        <f>'A4 Exploitation'!D289</f>
        <v>0.78333333333333333</v>
      </c>
      <c r="C100" s="361"/>
      <c r="D100" s="197"/>
      <c r="E100" s="197"/>
      <c r="F100" s="197"/>
      <c r="G100" s="197"/>
      <c r="H100" s="197"/>
      <c r="I100" s="197"/>
    </row>
    <row r="101" spans="1:10" ht="33" customHeight="1" x14ac:dyDescent="0.25">
      <c r="A101" s="204" t="s">
        <v>387</v>
      </c>
      <c r="B101" s="361">
        <f>'A5 Exploitation'!D289</f>
        <v>0</v>
      </c>
      <c r="C101" s="361"/>
      <c r="D101" s="197"/>
      <c r="E101" s="197"/>
      <c r="F101" s="197"/>
      <c r="G101" s="197"/>
      <c r="H101" s="197"/>
      <c r="I101" s="197"/>
    </row>
    <row r="102" spans="1:10" ht="33" customHeight="1" x14ac:dyDescent="0.25">
      <c r="A102" s="204" t="s">
        <v>388</v>
      </c>
      <c r="B102" s="361">
        <f>'A6 Exploitation'!D289</f>
        <v>0</v>
      </c>
      <c r="C102" s="361"/>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60" t="s">
        <v>397</v>
      </c>
      <c r="C105" s="360"/>
      <c r="D105" s="197"/>
      <c r="E105" s="197"/>
      <c r="F105" s="197"/>
      <c r="G105" s="197"/>
      <c r="H105" s="197"/>
      <c r="I105" s="197"/>
      <c r="J105" s="196" t="str">
        <f>D18</f>
        <v>Hyper La Marsa</v>
      </c>
    </row>
    <row r="106" spans="1:10" ht="33" customHeight="1" x14ac:dyDescent="0.25">
      <c r="A106" s="205" t="s">
        <v>383</v>
      </c>
      <c r="B106" s="361">
        <f>'A1 Exploitation'!D322</f>
        <v>0.92105263157894735</v>
      </c>
      <c r="C106" s="361"/>
      <c r="D106" s="197"/>
      <c r="E106" s="197"/>
      <c r="F106" s="197"/>
      <c r="G106" s="197"/>
      <c r="H106" s="197"/>
      <c r="I106" s="197"/>
    </row>
    <row r="107" spans="1:10" ht="33" customHeight="1" x14ac:dyDescent="0.25">
      <c r="A107" s="204" t="s">
        <v>384</v>
      </c>
      <c r="B107" s="361">
        <f>'A2 Exploitation'!D322</f>
        <v>0.89473684210526316</v>
      </c>
      <c r="C107" s="361"/>
      <c r="D107" s="197"/>
      <c r="E107" s="197"/>
      <c r="F107" s="197"/>
      <c r="G107" s="197"/>
      <c r="H107" s="197"/>
      <c r="I107" s="197"/>
    </row>
    <row r="108" spans="1:10" ht="33" customHeight="1" x14ac:dyDescent="0.25">
      <c r="A108" s="205" t="s">
        <v>385</v>
      </c>
      <c r="B108" s="361">
        <f>'A3 Exploitation'!D322</f>
        <v>0.78947368421052633</v>
      </c>
      <c r="C108" s="361"/>
      <c r="D108" s="197"/>
      <c r="E108" s="197"/>
      <c r="F108" s="197"/>
      <c r="G108" s="197"/>
      <c r="H108" s="197"/>
      <c r="I108" s="197"/>
    </row>
    <row r="109" spans="1:10" ht="33" customHeight="1" x14ac:dyDescent="0.25">
      <c r="A109" s="205" t="s">
        <v>386</v>
      </c>
      <c r="B109" s="361">
        <f>'A4 Exploitation'!D322</f>
        <v>0.89473684210526316</v>
      </c>
      <c r="C109" s="361"/>
      <c r="D109" s="197"/>
      <c r="E109" s="197"/>
      <c r="F109" s="197"/>
      <c r="G109" s="197"/>
      <c r="H109" s="197"/>
      <c r="I109" s="197"/>
    </row>
    <row r="110" spans="1:10" ht="33" customHeight="1" x14ac:dyDescent="0.25">
      <c r="A110" s="204" t="s">
        <v>387</v>
      </c>
      <c r="B110" s="361">
        <f>'A5 Exploitation'!D322</f>
        <v>0</v>
      </c>
      <c r="C110" s="361"/>
      <c r="D110" s="197"/>
      <c r="E110" s="197"/>
      <c r="F110" s="197"/>
      <c r="G110" s="197"/>
      <c r="H110" s="197"/>
      <c r="I110" s="197"/>
    </row>
    <row r="111" spans="1:10" ht="33" customHeight="1" x14ac:dyDescent="0.25">
      <c r="A111" s="204" t="s">
        <v>388</v>
      </c>
      <c r="B111" s="361">
        <f>'A6 Exploitation'!D322</f>
        <v>0</v>
      </c>
      <c r="C111" s="361"/>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60" t="s">
        <v>398</v>
      </c>
      <c r="C114" s="360"/>
      <c r="D114" s="197"/>
      <c r="E114" s="197"/>
      <c r="F114" s="197"/>
      <c r="G114" s="197"/>
      <c r="H114" s="197"/>
      <c r="I114" s="197"/>
      <c r="J114" s="196" t="str">
        <f>D18</f>
        <v>Hyper La Marsa</v>
      </c>
    </row>
    <row r="115" spans="1:10" ht="33" customHeight="1" x14ac:dyDescent="0.25">
      <c r="A115" s="205" t="s">
        <v>383</v>
      </c>
      <c r="B115" s="361">
        <f>'A1 Exploitation'!D350</f>
        <v>0.9285714285714286</v>
      </c>
      <c r="C115" s="361"/>
      <c r="D115" s="197"/>
      <c r="E115" s="197"/>
      <c r="F115" s="197"/>
      <c r="G115" s="197"/>
      <c r="H115" s="197"/>
      <c r="I115" s="197"/>
    </row>
    <row r="116" spans="1:10" ht="33" customHeight="1" x14ac:dyDescent="0.25">
      <c r="A116" s="204" t="s">
        <v>384</v>
      </c>
      <c r="B116" s="361">
        <f>'A2 Exploitation'!D350</f>
        <v>0.92307692307692313</v>
      </c>
      <c r="C116" s="361"/>
      <c r="D116" s="197"/>
      <c r="E116" s="197"/>
      <c r="F116" s="197"/>
      <c r="G116" s="197"/>
      <c r="H116" s="197"/>
      <c r="I116" s="197"/>
    </row>
    <row r="117" spans="1:10" ht="33" customHeight="1" x14ac:dyDescent="0.25">
      <c r="A117" s="205" t="s">
        <v>385</v>
      </c>
      <c r="B117" s="361">
        <f>'A3 Exploitation'!D350</f>
        <v>0.6</v>
      </c>
      <c r="C117" s="361"/>
      <c r="D117" s="197"/>
      <c r="E117" s="197"/>
      <c r="F117" s="197"/>
      <c r="G117" s="197"/>
      <c r="H117" s="197"/>
      <c r="I117" s="197"/>
    </row>
    <row r="118" spans="1:10" ht="33" customHeight="1" x14ac:dyDescent="0.25">
      <c r="A118" s="205" t="s">
        <v>386</v>
      </c>
      <c r="B118" s="361">
        <f>'A4 Exploitation'!D350</f>
        <v>0.8928571428571429</v>
      </c>
      <c r="C118" s="361"/>
      <c r="D118" s="197"/>
      <c r="E118" s="197"/>
      <c r="F118" s="197"/>
      <c r="G118" s="197"/>
      <c r="H118" s="197"/>
      <c r="I118" s="197"/>
    </row>
    <row r="119" spans="1:10" ht="33" customHeight="1" x14ac:dyDescent="0.25">
      <c r="A119" s="204" t="s">
        <v>387</v>
      </c>
      <c r="B119" s="361">
        <f>'A5 Exploitation'!D350</f>
        <v>0</v>
      </c>
      <c r="C119" s="361"/>
      <c r="D119" s="197"/>
      <c r="E119" s="197"/>
      <c r="F119" s="197"/>
      <c r="G119" s="197"/>
      <c r="H119" s="197"/>
      <c r="I119" s="197"/>
    </row>
    <row r="120" spans="1:10" ht="33" customHeight="1" x14ac:dyDescent="0.25">
      <c r="A120" s="204" t="s">
        <v>388</v>
      </c>
      <c r="B120" s="361">
        <f>'A6 Exploitation'!D350</f>
        <v>0</v>
      </c>
      <c r="C120" s="361"/>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60" t="s">
        <v>399</v>
      </c>
      <c r="C123" s="360"/>
      <c r="D123" s="197"/>
      <c r="E123" s="197"/>
      <c r="F123" s="197"/>
      <c r="G123" s="197"/>
      <c r="H123" s="197"/>
      <c r="I123" s="197"/>
      <c r="J123" s="196" t="str">
        <f>D18</f>
        <v>Hyper La Marsa</v>
      </c>
    </row>
    <row r="124" spans="1:10" ht="33" customHeight="1" x14ac:dyDescent="0.25">
      <c r="A124" s="205" t="s">
        <v>383</v>
      </c>
      <c r="B124" s="361">
        <f>'A1 Exploitation'!D403</f>
        <v>0.95161290322580649</v>
      </c>
      <c r="C124" s="361"/>
      <c r="D124" s="197"/>
      <c r="E124" s="197"/>
      <c r="F124" s="197"/>
      <c r="G124" s="197"/>
      <c r="H124" s="197"/>
      <c r="I124" s="197"/>
    </row>
    <row r="125" spans="1:10" ht="33" customHeight="1" x14ac:dyDescent="0.25">
      <c r="A125" s="204" t="s">
        <v>384</v>
      </c>
      <c r="B125" s="361">
        <f>'A2 Exploitation'!D403</f>
        <v>0.98275862068965514</v>
      </c>
      <c r="C125" s="361"/>
      <c r="D125" s="197"/>
      <c r="E125" s="197"/>
      <c r="F125" s="197"/>
      <c r="G125" s="197"/>
      <c r="H125" s="197"/>
      <c r="I125" s="197"/>
    </row>
    <row r="126" spans="1:10" ht="33" customHeight="1" x14ac:dyDescent="0.25">
      <c r="A126" s="205" t="s">
        <v>385</v>
      </c>
      <c r="B126" s="361">
        <f>'A3 Exploitation'!D403</f>
        <v>0.765625</v>
      </c>
      <c r="C126" s="361"/>
      <c r="D126" s="197"/>
      <c r="E126" s="197"/>
      <c r="F126" s="197"/>
      <c r="G126" s="197"/>
      <c r="H126" s="197"/>
      <c r="I126" s="197"/>
    </row>
    <row r="127" spans="1:10" ht="33" customHeight="1" x14ac:dyDescent="0.25">
      <c r="A127" s="205" t="s">
        <v>386</v>
      </c>
      <c r="B127" s="361">
        <f>'A4 Exploitation'!D403</f>
        <v>0.95161290322580649</v>
      </c>
      <c r="C127" s="361"/>
      <c r="D127" s="197"/>
      <c r="E127" s="197"/>
      <c r="F127" s="197"/>
      <c r="G127" s="197"/>
      <c r="H127" s="197"/>
      <c r="I127" s="197"/>
    </row>
    <row r="128" spans="1:10" ht="33" customHeight="1" x14ac:dyDescent="0.25">
      <c r="A128" s="204" t="s">
        <v>387</v>
      </c>
      <c r="B128" s="361">
        <f>'A5 Exploitation'!D403</f>
        <v>0</v>
      </c>
      <c r="C128" s="361"/>
      <c r="D128" s="197"/>
      <c r="E128" s="197"/>
      <c r="F128" s="197"/>
      <c r="G128" s="197"/>
      <c r="H128" s="197"/>
      <c r="I128" s="197"/>
    </row>
    <row r="129" spans="1:10" ht="33" customHeight="1" x14ac:dyDescent="0.25">
      <c r="A129" s="204" t="s">
        <v>388</v>
      </c>
      <c r="B129" s="361">
        <f>'A6 Exploitation'!D403</f>
        <v>0</v>
      </c>
      <c r="C129" s="361"/>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60" t="s">
        <v>400</v>
      </c>
      <c r="C132" s="360"/>
      <c r="D132" s="197"/>
      <c r="E132" s="197"/>
      <c r="F132" s="197"/>
      <c r="G132" s="197"/>
      <c r="H132" s="197"/>
      <c r="I132" s="197"/>
      <c r="J132" s="196" t="str">
        <f>D18</f>
        <v>Hyper La Marsa</v>
      </c>
    </row>
    <row r="133" spans="1:10" ht="33" customHeight="1" x14ac:dyDescent="0.25">
      <c r="A133" s="205" t="s">
        <v>383</v>
      </c>
      <c r="B133" s="361">
        <f>'A1 Exploitation'!D433</f>
        <v>0.9375</v>
      </c>
      <c r="C133" s="361"/>
      <c r="D133" s="197"/>
      <c r="E133" s="197"/>
      <c r="F133" s="197"/>
      <c r="G133" s="197"/>
      <c r="H133" s="197"/>
      <c r="I133" s="197"/>
    </row>
    <row r="134" spans="1:10" ht="33" customHeight="1" x14ac:dyDescent="0.25">
      <c r="A134" s="204" t="s">
        <v>384</v>
      </c>
      <c r="B134" s="361">
        <f>'A1 Exploitation'!D433</f>
        <v>0.9375</v>
      </c>
      <c r="C134" s="361"/>
      <c r="D134" s="197"/>
      <c r="E134" s="197"/>
      <c r="F134" s="197"/>
      <c r="G134" s="197"/>
      <c r="H134" s="197"/>
      <c r="I134" s="197"/>
    </row>
    <row r="135" spans="1:10" ht="33" customHeight="1" x14ac:dyDescent="0.25">
      <c r="A135" s="205" t="s">
        <v>385</v>
      </c>
      <c r="B135" s="361">
        <f>'A1 Exploitation'!D433</f>
        <v>0.9375</v>
      </c>
      <c r="C135" s="361"/>
      <c r="D135" s="197"/>
      <c r="E135" s="197"/>
      <c r="F135" s="197"/>
      <c r="G135" s="197"/>
      <c r="H135" s="197"/>
      <c r="I135" s="197"/>
    </row>
    <row r="136" spans="1:10" ht="33" customHeight="1" x14ac:dyDescent="0.25">
      <c r="A136" s="205" t="s">
        <v>386</v>
      </c>
      <c r="B136" s="361">
        <f>'A4 Exploitation'!D433</f>
        <v>0.9375</v>
      </c>
      <c r="C136" s="361"/>
      <c r="D136" s="197"/>
      <c r="E136" s="197"/>
      <c r="F136" s="197"/>
      <c r="G136" s="197"/>
      <c r="H136" s="197"/>
      <c r="I136" s="197"/>
    </row>
    <row r="137" spans="1:10" ht="33" customHeight="1" x14ac:dyDescent="0.25">
      <c r="A137" s="204" t="s">
        <v>387</v>
      </c>
      <c r="B137" s="361">
        <f>'A5 Exploitation'!D433</f>
        <v>0</v>
      </c>
      <c r="C137" s="361"/>
      <c r="D137" s="197"/>
      <c r="E137" s="197"/>
      <c r="F137" s="197"/>
      <c r="G137" s="197"/>
      <c r="H137" s="197"/>
      <c r="I137" s="197"/>
    </row>
    <row r="138" spans="1:10" ht="33" customHeight="1" x14ac:dyDescent="0.25">
      <c r="A138" s="204" t="s">
        <v>388</v>
      </c>
      <c r="B138" s="361">
        <f>'A6 Exploitation'!D433</f>
        <v>0</v>
      </c>
      <c r="C138" s="361"/>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60" t="s">
        <v>401</v>
      </c>
      <c r="C141" s="360"/>
      <c r="D141" s="197"/>
      <c r="E141" s="197"/>
      <c r="F141" s="197"/>
      <c r="G141" s="197"/>
      <c r="H141" s="197"/>
      <c r="I141" s="197"/>
      <c r="J141" s="196" t="str">
        <f>D18</f>
        <v>Hyper La Marsa</v>
      </c>
    </row>
    <row r="142" spans="1:10" ht="33" customHeight="1" x14ac:dyDescent="0.25">
      <c r="A142" s="205" t="s">
        <v>383</v>
      </c>
      <c r="B142" s="361">
        <f>'A1 Exploitation'!D452</f>
        <v>0.58333333333333337</v>
      </c>
      <c r="C142" s="361"/>
      <c r="D142" s="197"/>
      <c r="E142" s="197"/>
      <c r="F142" s="197"/>
      <c r="G142" s="197"/>
      <c r="H142" s="197"/>
      <c r="I142" s="197"/>
    </row>
    <row r="143" spans="1:10" ht="33" customHeight="1" x14ac:dyDescent="0.25">
      <c r="A143" s="204" t="s">
        <v>384</v>
      </c>
      <c r="B143" s="361">
        <f>'A2 Exploitation'!D452</f>
        <v>0.91666666666666663</v>
      </c>
      <c r="C143" s="361"/>
      <c r="D143" s="197"/>
      <c r="E143" s="197"/>
      <c r="F143" s="197"/>
      <c r="G143" s="197"/>
      <c r="H143" s="197"/>
      <c r="I143" s="197"/>
    </row>
    <row r="144" spans="1:10" ht="33" customHeight="1" x14ac:dyDescent="0.25">
      <c r="A144" s="205" t="s">
        <v>385</v>
      </c>
      <c r="B144" s="361">
        <f>'A3 Exploitation'!D452</f>
        <v>0.91666666666666663</v>
      </c>
      <c r="C144" s="361"/>
      <c r="D144" s="197"/>
      <c r="E144" s="197"/>
      <c r="F144" s="197"/>
      <c r="G144" s="197"/>
      <c r="H144" s="197"/>
      <c r="I144" s="197"/>
    </row>
    <row r="145" spans="1:10" ht="33" customHeight="1" x14ac:dyDescent="0.25">
      <c r="A145" s="205" t="s">
        <v>386</v>
      </c>
      <c r="B145" s="361">
        <f>'A4 Exploitation'!D452</f>
        <v>0.91666666666666663</v>
      </c>
      <c r="C145" s="361"/>
      <c r="D145" s="197"/>
      <c r="E145" s="197"/>
      <c r="F145" s="197"/>
      <c r="G145" s="197"/>
      <c r="H145" s="197"/>
      <c r="I145" s="197"/>
    </row>
    <row r="146" spans="1:10" ht="33" customHeight="1" x14ac:dyDescent="0.25">
      <c r="A146" s="204" t="s">
        <v>387</v>
      </c>
      <c r="B146" s="361">
        <f>'A5 Exploitation'!D452</f>
        <v>0</v>
      </c>
      <c r="C146" s="361"/>
      <c r="D146" s="197"/>
      <c r="E146" s="197"/>
      <c r="F146" s="197"/>
      <c r="G146" s="197"/>
      <c r="H146" s="197"/>
      <c r="I146" s="197"/>
    </row>
    <row r="147" spans="1:10" ht="33" customHeight="1" x14ac:dyDescent="0.25">
      <c r="A147" s="204" t="s">
        <v>388</v>
      </c>
      <c r="B147" s="361">
        <f>'A6 Exploitation'!D452</f>
        <v>0</v>
      </c>
      <c r="C147" s="361"/>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60" t="s">
        <v>402</v>
      </c>
      <c r="C150" s="360"/>
      <c r="D150" s="197"/>
      <c r="E150" s="197"/>
      <c r="F150" s="197"/>
      <c r="G150" s="197"/>
      <c r="H150" s="197"/>
      <c r="I150" s="197"/>
      <c r="J150" s="196" t="str">
        <f>D18</f>
        <v>Hyper La Marsa</v>
      </c>
    </row>
    <row r="151" spans="1:10" ht="33" customHeight="1" x14ac:dyDescent="0.25">
      <c r="A151" s="205" t="s">
        <v>383</v>
      </c>
      <c r="B151" s="361">
        <f>'A1 Exploitation'!D462</f>
        <v>1</v>
      </c>
      <c r="C151" s="361"/>
      <c r="D151" s="197"/>
      <c r="E151" s="197"/>
      <c r="F151" s="197"/>
      <c r="G151" s="197"/>
      <c r="H151" s="197"/>
      <c r="I151" s="197"/>
    </row>
    <row r="152" spans="1:10" ht="33" customHeight="1" x14ac:dyDescent="0.25">
      <c r="A152" s="204" t="s">
        <v>384</v>
      </c>
      <c r="B152" s="361">
        <f>'A2 Exploitation'!D462</f>
        <v>0.75</v>
      </c>
      <c r="C152" s="361"/>
      <c r="D152" s="197"/>
      <c r="E152" s="197"/>
      <c r="F152" s="197"/>
      <c r="G152" s="197"/>
      <c r="H152" s="197"/>
      <c r="I152" s="197"/>
    </row>
    <row r="153" spans="1:10" ht="33" customHeight="1" x14ac:dyDescent="0.25">
      <c r="A153" s="205" t="s">
        <v>385</v>
      </c>
      <c r="B153" s="361">
        <f>'A3 Exploitation'!D462</f>
        <v>0.625</v>
      </c>
      <c r="C153" s="361"/>
      <c r="D153" s="197"/>
      <c r="E153" s="197"/>
      <c r="F153" s="197"/>
      <c r="G153" s="197"/>
      <c r="H153" s="197"/>
      <c r="I153" s="197"/>
    </row>
    <row r="154" spans="1:10" ht="33" customHeight="1" x14ac:dyDescent="0.25">
      <c r="A154" s="205" t="s">
        <v>386</v>
      </c>
      <c r="B154" s="361">
        <f>'A4 Exploitation'!D462</f>
        <v>1</v>
      </c>
      <c r="C154" s="361"/>
      <c r="D154" s="197"/>
      <c r="E154" s="197"/>
      <c r="F154" s="197"/>
      <c r="G154" s="197"/>
      <c r="H154" s="197"/>
      <c r="I154" s="197"/>
    </row>
    <row r="155" spans="1:10" ht="33" customHeight="1" x14ac:dyDescent="0.25">
      <c r="A155" s="204" t="s">
        <v>387</v>
      </c>
      <c r="B155" s="361">
        <f>'A5 Exploitation'!D462</f>
        <v>0</v>
      </c>
      <c r="C155" s="361"/>
      <c r="D155" s="197"/>
      <c r="E155" s="197"/>
      <c r="F155" s="197"/>
      <c r="G155" s="197"/>
      <c r="H155" s="197"/>
      <c r="I155" s="197"/>
    </row>
    <row r="156" spans="1:10" ht="33" customHeight="1" x14ac:dyDescent="0.25">
      <c r="A156" s="204" t="s">
        <v>388</v>
      </c>
      <c r="B156" s="361">
        <f>'A6 Exploitation'!D462</f>
        <v>0</v>
      </c>
      <c r="C156" s="361"/>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60" t="s">
        <v>403</v>
      </c>
      <c r="C159" s="360"/>
      <c r="D159" s="197"/>
      <c r="E159" s="197"/>
      <c r="F159" s="197"/>
      <c r="G159" s="197"/>
      <c r="H159" s="197"/>
      <c r="I159" s="197"/>
      <c r="J159" s="196" t="str">
        <f>D18</f>
        <v>Hyper La Marsa</v>
      </c>
    </row>
    <row r="160" spans="1:10" ht="33" customHeight="1" x14ac:dyDescent="0.25">
      <c r="A160" s="205" t="s">
        <v>383</v>
      </c>
      <c r="B160" s="361">
        <f>'A1 Exploitation'!D471</f>
        <v>1</v>
      </c>
      <c r="C160" s="361"/>
      <c r="D160" s="197"/>
      <c r="E160" s="197"/>
      <c r="F160" s="197"/>
      <c r="G160" s="197"/>
      <c r="H160" s="197"/>
      <c r="I160" s="197"/>
    </row>
    <row r="161" spans="1:10" ht="33" customHeight="1" x14ac:dyDescent="0.25">
      <c r="A161" s="204" t="s">
        <v>384</v>
      </c>
      <c r="B161" s="361">
        <f>'A2 Exploitation'!D471</f>
        <v>0.5</v>
      </c>
      <c r="C161" s="361"/>
      <c r="D161" s="197"/>
      <c r="E161" s="197"/>
      <c r="F161" s="197"/>
      <c r="G161" s="197"/>
      <c r="H161" s="197"/>
      <c r="I161" s="197"/>
    </row>
    <row r="162" spans="1:10" ht="33" customHeight="1" x14ac:dyDescent="0.25">
      <c r="A162" s="205" t="s">
        <v>385</v>
      </c>
      <c r="B162" s="361">
        <f>'A3 Exploitation'!D471</f>
        <v>1</v>
      </c>
      <c r="C162" s="361"/>
      <c r="D162" s="197"/>
      <c r="E162" s="197"/>
      <c r="F162" s="197"/>
      <c r="G162" s="197"/>
      <c r="H162" s="197"/>
      <c r="I162" s="197"/>
    </row>
    <row r="163" spans="1:10" ht="33" customHeight="1" x14ac:dyDescent="0.25">
      <c r="A163" s="205" t="s">
        <v>386</v>
      </c>
      <c r="B163" s="361">
        <f>'A4 Exploitation'!D471</f>
        <v>1</v>
      </c>
      <c r="C163" s="361"/>
      <c r="D163" s="197"/>
      <c r="E163" s="197"/>
      <c r="F163" s="197"/>
      <c r="G163" s="197"/>
      <c r="H163" s="197"/>
      <c r="I163" s="197"/>
    </row>
    <row r="164" spans="1:10" ht="33" customHeight="1" x14ac:dyDescent="0.25">
      <c r="A164" s="204" t="s">
        <v>387</v>
      </c>
      <c r="B164" s="361">
        <f>'A5 Exploitation'!D471</f>
        <v>0</v>
      </c>
      <c r="C164" s="361"/>
      <c r="D164" s="197"/>
      <c r="E164" s="197"/>
      <c r="F164" s="197"/>
      <c r="G164" s="197"/>
      <c r="H164" s="197"/>
      <c r="I164" s="197"/>
    </row>
    <row r="165" spans="1:10" ht="33" customHeight="1" x14ac:dyDescent="0.25">
      <c r="A165" s="204" t="s">
        <v>388</v>
      </c>
      <c r="B165" s="361">
        <f>'A6 Exploitation'!D471</f>
        <v>0</v>
      </c>
      <c r="C165" s="361"/>
      <c r="D165" s="197"/>
      <c r="E165" s="197"/>
      <c r="F165" s="197"/>
      <c r="G165" s="197"/>
      <c r="H165" s="197"/>
      <c r="I165" s="197"/>
    </row>
    <row r="166" spans="1:10" ht="18" x14ac:dyDescent="0.25">
      <c r="A166" s="207"/>
      <c r="B166" s="364"/>
      <c r="C166" s="364"/>
      <c r="D166" s="197"/>
      <c r="E166" s="197"/>
      <c r="F166" s="197"/>
      <c r="G166" s="197"/>
      <c r="H166" s="197"/>
      <c r="I166" s="197"/>
    </row>
    <row r="167" spans="1:10" ht="18" x14ac:dyDescent="0.25">
      <c r="A167" s="207"/>
      <c r="B167" s="364"/>
      <c r="C167" s="364"/>
      <c r="D167" s="197"/>
      <c r="E167" s="197"/>
      <c r="F167" s="197"/>
      <c r="G167" s="197"/>
      <c r="H167" s="197"/>
      <c r="I167" s="197"/>
    </row>
    <row r="168" spans="1:10" ht="33" customHeight="1" x14ac:dyDescent="0.25">
      <c r="A168" s="204" t="s">
        <v>381</v>
      </c>
      <c r="B168" s="360" t="s">
        <v>404</v>
      </c>
      <c r="C168" s="360"/>
      <c r="D168" s="197"/>
      <c r="E168" s="197"/>
      <c r="F168" s="197"/>
      <c r="G168" s="197"/>
      <c r="H168" s="197"/>
      <c r="I168" s="197"/>
      <c r="J168" s="196" t="str">
        <f>D18</f>
        <v>Hyper La Marsa</v>
      </c>
    </row>
    <row r="169" spans="1:10" ht="33" customHeight="1" x14ac:dyDescent="0.25">
      <c r="A169" s="205" t="s">
        <v>383</v>
      </c>
      <c r="B169" s="361">
        <f>'A1 Exploitation'!D492</f>
        <v>1</v>
      </c>
      <c r="C169" s="361"/>
      <c r="D169" s="197"/>
      <c r="E169" s="197"/>
      <c r="F169" s="197"/>
      <c r="G169" s="197"/>
      <c r="H169" s="197"/>
      <c r="I169" s="197"/>
    </row>
    <row r="170" spans="1:10" ht="33" customHeight="1" x14ac:dyDescent="0.25">
      <c r="A170" s="204" t="s">
        <v>384</v>
      </c>
      <c r="B170" s="361">
        <f>'A2 Exploitation'!D492</f>
        <v>0.68181818181818177</v>
      </c>
      <c r="C170" s="361"/>
      <c r="D170" s="197"/>
      <c r="E170" s="197"/>
      <c r="F170" s="197"/>
      <c r="G170" s="197"/>
      <c r="H170" s="197"/>
      <c r="I170" s="197"/>
    </row>
    <row r="171" spans="1:10" ht="33" customHeight="1" x14ac:dyDescent="0.25">
      <c r="A171" s="205" t="s">
        <v>385</v>
      </c>
      <c r="B171" s="361">
        <f>'A3 Exploitation'!D492</f>
        <v>0.96153846153846156</v>
      </c>
      <c r="C171" s="361"/>
      <c r="D171" s="197"/>
      <c r="E171" s="197"/>
      <c r="F171" s="197"/>
      <c r="G171" s="197"/>
      <c r="H171" s="197"/>
      <c r="I171" s="197"/>
    </row>
    <row r="172" spans="1:10" ht="33" customHeight="1" x14ac:dyDescent="0.25">
      <c r="A172" s="205" t="s">
        <v>386</v>
      </c>
      <c r="B172" s="361">
        <f>'A4 Exploitation'!D492</f>
        <v>0.8571428571428571</v>
      </c>
      <c r="C172" s="361"/>
    </row>
    <row r="173" spans="1:10" ht="33" customHeight="1" x14ac:dyDescent="0.25">
      <c r="A173" s="204" t="s">
        <v>387</v>
      </c>
      <c r="B173" s="361">
        <f>'A5 Exploitation'!D492</f>
        <v>0</v>
      </c>
      <c r="C173" s="361"/>
    </row>
    <row r="174" spans="1:10" ht="33" customHeight="1" x14ac:dyDescent="0.25">
      <c r="A174" s="204" t="s">
        <v>388</v>
      </c>
      <c r="B174" s="361">
        <f>'A6 Exploitation'!D492</f>
        <v>0</v>
      </c>
      <c r="C174" s="361"/>
    </row>
    <row r="175" spans="1:10" ht="18.75" x14ac:dyDescent="0.25">
      <c r="A175" s="208"/>
      <c r="B175" s="201"/>
      <c r="C175" s="201"/>
    </row>
    <row r="176" spans="1:10" ht="18.75" x14ac:dyDescent="0.25">
      <c r="A176" s="208"/>
      <c r="B176" s="201"/>
      <c r="C176" s="201"/>
    </row>
    <row r="177" spans="1:10" ht="33" customHeight="1" x14ac:dyDescent="0.25">
      <c r="A177" s="204" t="s">
        <v>381</v>
      </c>
      <c r="B177" s="360" t="s">
        <v>405</v>
      </c>
      <c r="C177" s="360"/>
      <c r="J177" s="196" t="str">
        <f>D18</f>
        <v>Hyper La Marsa</v>
      </c>
    </row>
    <row r="178" spans="1:10" ht="33" customHeight="1" x14ac:dyDescent="0.25">
      <c r="A178" s="205" t="s">
        <v>383</v>
      </c>
      <c r="B178" s="361">
        <f>'A1 Exploitation'!D501</f>
        <v>1</v>
      </c>
      <c r="C178" s="361"/>
    </row>
    <row r="179" spans="1:10" ht="33" customHeight="1" x14ac:dyDescent="0.25">
      <c r="A179" s="204" t="s">
        <v>384</v>
      </c>
      <c r="B179" s="361">
        <f>'A2 Exploitation'!D501</f>
        <v>0.75</v>
      </c>
      <c r="C179" s="361"/>
    </row>
    <row r="180" spans="1:10" ht="33" customHeight="1" x14ac:dyDescent="0.25">
      <c r="A180" s="205" t="s">
        <v>385</v>
      </c>
      <c r="B180" s="361">
        <f>'A3 Exploitation'!D501</f>
        <v>1</v>
      </c>
      <c r="C180" s="361"/>
    </row>
    <row r="181" spans="1:10" ht="33" customHeight="1" x14ac:dyDescent="0.25">
      <c r="A181" s="205" t="s">
        <v>386</v>
      </c>
      <c r="B181" s="361">
        <f>'A4 Exploitation'!D501</f>
        <v>1</v>
      </c>
      <c r="C181" s="361"/>
    </row>
    <row r="182" spans="1:10" ht="33" customHeight="1" x14ac:dyDescent="0.25">
      <c r="A182" s="204" t="s">
        <v>387</v>
      </c>
      <c r="B182" s="361">
        <f>'A5 Exploitation'!D501</f>
        <v>0</v>
      </c>
      <c r="C182" s="361"/>
    </row>
    <row r="183" spans="1:10" ht="33" customHeight="1" x14ac:dyDescent="0.25">
      <c r="A183" s="204" t="s">
        <v>388</v>
      </c>
      <c r="B183" s="361">
        <f>'A6 Exploitation'!D501</f>
        <v>0</v>
      </c>
      <c r="C183" s="361"/>
    </row>
    <row r="184" spans="1:10" ht="18.75" x14ac:dyDescent="0.25">
      <c r="A184" s="208"/>
      <c r="B184" s="201"/>
      <c r="C184" s="201"/>
    </row>
    <row r="185" spans="1:10" ht="18.75" x14ac:dyDescent="0.25">
      <c r="A185" s="208"/>
      <c r="B185" s="201"/>
      <c r="C185" s="201"/>
    </row>
    <row r="186" spans="1:10" ht="33" customHeight="1" x14ac:dyDescent="0.25">
      <c r="A186" s="204" t="s">
        <v>381</v>
      </c>
      <c r="B186" s="360" t="s">
        <v>406</v>
      </c>
      <c r="C186" s="360"/>
      <c r="J186" s="196" t="str">
        <f>D18</f>
        <v>Hyper La Marsa</v>
      </c>
    </row>
    <row r="187" spans="1:10" ht="33" customHeight="1" x14ac:dyDescent="0.25">
      <c r="A187" s="205" t="s">
        <v>383</v>
      </c>
      <c r="B187" s="361">
        <f>'A1 Technique'!D198</f>
        <v>0.83760683760683763</v>
      </c>
      <c r="C187" s="361"/>
    </row>
    <row r="188" spans="1:10" ht="33" customHeight="1" x14ac:dyDescent="0.25">
      <c r="A188" s="204" t="s">
        <v>384</v>
      </c>
      <c r="B188" s="361">
        <f>'A2 Technique'!D198</f>
        <v>0.71367521367521369</v>
      </c>
      <c r="C188" s="361"/>
    </row>
    <row r="189" spans="1:10" ht="33" customHeight="1" x14ac:dyDescent="0.25">
      <c r="A189" s="205" t="s">
        <v>385</v>
      </c>
      <c r="B189" s="361">
        <f>'A3 Technique'!D198</f>
        <v>0.66942148760330578</v>
      </c>
      <c r="C189" s="361"/>
    </row>
    <row r="190" spans="1:10" ht="33" customHeight="1" x14ac:dyDescent="0.25">
      <c r="A190" s="205" t="s">
        <v>386</v>
      </c>
      <c r="B190" s="361">
        <f>'A4 Technique'!D198</f>
        <v>0.88260869565217392</v>
      </c>
      <c r="C190" s="361"/>
    </row>
    <row r="191" spans="1:10" ht="33" customHeight="1" x14ac:dyDescent="0.25">
      <c r="A191" s="204" t="s">
        <v>387</v>
      </c>
      <c r="B191" s="361">
        <f>'A5 Technique'!D198</f>
        <v>0</v>
      </c>
      <c r="C191" s="361"/>
    </row>
    <row r="192" spans="1:10" ht="33" customHeight="1" x14ac:dyDescent="0.25">
      <c r="A192" s="204" t="s">
        <v>388</v>
      </c>
      <c r="B192" s="361">
        <f>'A6 Technique'!D198</f>
        <v>0</v>
      </c>
      <c r="C192" s="361"/>
    </row>
  </sheetData>
  <sheetProtection algorithmName="SHA-512" hashValue="oMw5ZthfFwARVHiaLD+MG2X+0a+B0nWdqeIWUDfvTPnvESoD5c73dfNAzG6c/HUImSSf0VUqkuELkrmI7xoeiA==" saltValue="XDxfsE8abE48f60j1xMBU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8" zoomScale="50" zoomScaleNormal="5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1"/>
      <c r="E1" s="371"/>
      <c r="F1" s="371"/>
      <c r="G1" s="371"/>
      <c r="H1" s="371"/>
      <c r="I1" s="37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2" t="s">
        <v>201</v>
      </c>
      <c r="B7" s="372"/>
      <c r="C7" s="372"/>
      <c r="D7" s="372"/>
      <c r="E7" s="372"/>
      <c r="F7" s="372"/>
      <c r="G7" s="211"/>
      <c r="H7" s="211"/>
      <c r="I7" s="211"/>
    </row>
    <row r="8" spans="1:9" ht="29.25" x14ac:dyDescent="0.45">
      <c r="A8" s="373" t="str">
        <f>'Page de garde'!D18</f>
        <v>Hyper La Marsa</v>
      </c>
      <c r="B8" s="373"/>
      <c r="C8" s="373"/>
      <c r="D8" s="373"/>
      <c r="E8" s="373"/>
      <c r="F8" s="373"/>
      <c r="G8" s="214"/>
      <c r="H8" s="214"/>
      <c r="I8" s="211"/>
    </row>
    <row r="9" spans="1:9" ht="24" x14ac:dyDescent="0.45">
      <c r="A9" s="38" t="s">
        <v>44</v>
      </c>
      <c r="B9" s="374"/>
      <c r="C9" s="374"/>
      <c r="D9" s="374"/>
      <c r="E9" s="374"/>
      <c r="F9" s="374"/>
      <c r="G9" s="214"/>
      <c r="H9" s="214"/>
      <c r="I9" s="211"/>
    </row>
    <row r="10" spans="1:9" ht="24" x14ac:dyDescent="0.45">
      <c r="A10" s="39" t="s">
        <v>46</v>
      </c>
      <c r="B10" s="375"/>
      <c r="C10" s="375"/>
      <c r="D10" s="375"/>
      <c r="E10" s="375"/>
      <c r="F10" s="375"/>
      <c r="G10" s="214"/>
      <c r="H10" s="214"/>
      <c r="I10" s="211"/>
    </row>
    <row r="11" spans="1:9" ht="24" x14ac:dyDescent="0.45">
      <c r="A11" s="38" t="s">
        <v>45</v>
      </c>
      <c r="B11" s="370"/>
      <c r="C11" s="370"/>
      <c r="D11" s="370"/>
      <c r="E11" s="370"/>
      <c r="F11" s="370"/>
      <c r="G11" s="214"/>
      <c r="H11" s="214"/>
      <c r="I11" s="211"/>
    </row>
    <row r="12" spans="1:9" ht="24" x14ac:dyDescent="0.45">
      <c r="A12" s="38" t="s">
        <v>276</v>
      </c>
      <c r="B12" s="376">
        <f>D505</f>
        <v>0</v>
      </c>
      <c r="C12" s="376"/>
      <c r="D12" s="376"/>
      <c r="E12" s="376"/>
      <c r="F12" s="376"/>
      <c r="G12" s="214"/>
      <c r="H12" s="214"/>
      <c r="I12" s="211"/>
    </row>
    <row r="13" spans="1:9" ht="22.5" x14ac:dyDescent="0.45">
      <c r="A13" s="35"/>
      <c r="B13" s="36"/>
      <c r="C13" s="36"/>
      <c r="D13" s="377"/>
      <c r="E13" s="377"/>
      <c r="F13" s="377"/>
      <c r="G13" s="377"/>
      <c r="H13" s="377"/>
      <c r="I13" s="3"/>
    </row>
    <row r="14" spans="1:9" ht="16.5" customHeight="1" x14ac:dyDescent="0.3">
      <c r="A14" s="378" t="s">
        <v>32</v>
      </c>
      <c r="B14" s="379" t="s">
        <v>33</v>
      </c>
      <c r="C14" s="379"/>
      <c r="D14" s="379" t="s">
        <v>48</v>
      </c>
      <c r="E14" s="380" t="s">
        <v>358</v>
      </c>
      <c r="F14" s="379" t="s">
        <v>214</v>
      </c>
      <c r="G14" s="36"/>
      <c r="H14" s="36"/>
    </row>
    <row r="15" spans="1:9" ht="16.5" customHeight="1" x14ac:dyDescent="0.3">
      <c r="A15" s="378"/>
      <c r="B15" s="76" t="s">
        <v>36</v>
      </c>
      <c r="C15" s="76" t="s">
        <v>35</v>
      </c>
      <c r="D15" s="379"/>
      <c r="E15" s="380"/>
      <c r="F15" s="379"/>
      <c r="G15" s="36"/>
      <c r="H15" s="36"/>
    </row>
    <row r="16" spans="1:9" ht="18" x14ac:dyDescent="0.35">
      <c r="A16" s="367" t="s">
        <v>0</v>
      </c>
      <c r="B16" s="367"/>
      <c r="C16" s="367"/>
      <c r="D16" s="367"/>
      <c r="E16" s="367"/>
      <c r="F16" s="367"/>
      <c r="G16" s="36"/>
      <c r="H16" s="36"/>
    </row>
    <row r="17" spans="1:8" ht="18" x14ac:dyDescent="0.3">
      <c r="A17" s="180">
        <f>B11</f>
        <v>0</v>
      </c>
      <c r="B17" s="36"/>
      <c r="C17" s="36"/>
      <c r="D17" s="36"/>
      <c r="E17" s="36"/>
      <c r="F17" s="36"/>
      <c r="G17" s="36"/>
      <c r="H17" s="36"/>
    </row>
    <row r="18" spans="1:8" ht="18" x14ac:dyDescent="0.25">
      <c r="A18" s="381" t="s">
        <v>1</v>
      </c>
      <c r="B18" s="382"/>
      <c r="C18" s="382"/>
      <c r="D18" s="382"/>
      <c r="E18" s="382"/>
      <c r="F18" s="38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65" t="s">
        <v>18</v>
      </c>
      <c r="B26" s="366"/>
      <c r="C26" s="366"/>
      <c r="D26" s="366"/>
      <c r="E26" s="366"/>
      <c r="F26" s="36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67" t="s">
        <v>137</v>
      </c>
      <c r="B43" s="367"/>
      <c r="C43" s="367"/>
      <c r="D43" s="367"/>
      <c r="E43" s="367"/>
      <c r="F43" s="367"/>
    </row>
    <row r="44" spans="1:7" x14ac:dyDescent="0.25">
      <c r="A44" s="181">
        <f>B11</f>
        <v>0</v>
      </c>
      <c r="B44" s="6"/>
      <c r="C44" s="7"/>
      <c r="D44" s="6"/>
    </row>
    <row r="45" spans="1:7" ht="16.5" x14ac:dyDescent="0.25">
      <c r="A45" s="368" t="s">
        <v>63</v>
      </c>
      <c r="B45" s="369"/>
      <c r="C45" s="369"/>
      <c r="D45" s="369"/>
      <c r="E45" s="369"/>
      <c r="F45" s="36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65" t="s">
        <v>65</v>
      </c>
      <c r="B57" s="366"/>
      <c r="C57" s="366"/>
      <c r="D57" s="366"/>
      <c r="E57" s="366"/>
      <c r="F57" s="36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65" t="s">
        <v>25</v>
      </c>
      <c r="B84" s="366"/>
      <c r="C84" s="366"/>
      <c r="D84" s="366"/>
      <c r="E84" s="366"/>
      <c r="F84" s="36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67" t="s">
        <v>129</v>
      </c>
      <c r="B99" s="367"/>
      <c r="C99" s="367"/>
      <c r="D99" s="367"/>
      <c r="E99" s="367"/>
      <c r="F99" s="367"/>
    </row>
    <row r="100" spans="1:6" x14ac:dyDescent="0.25">
      <c r="A100" s="181">
        <f>B11</f>
        <v>0</v>
      </c>
      <c r="B100" s="6"/>
      <c r="C100" s="7"/>
      <c r="D100" s="6"/>
    </row>
    <row r="101" spans="1:6" ht="16.5" x14ac:dyDescent="0.25">
      <c r="A101" s="368" t="s">
        <v>63</v>
      </c>
      <c r="B101" s="369"/>
      <c r="C101" s="369"/>
      <c r="D101" s="369"/>
      <c r="E101" s="369"/>
      <c r="F101" s="36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65" t="s">
        <v>133</v>
      </c>
      <c r="B113" s="366"/>
      <c r="C113" s="366"/>
      <c r="D113" s="366"/>
      <c r="E113" s="366"/>
      <c r="F113" s="36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65" t="s">
        <v>73</v>
      </c>
      <c r="B137" s="366"/>
      <c r="C137" s="366"/>
      <c r="D137" s="366"/>
      <c r="E137" s="366"/>
      <c r="F137" s="36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67" t="s">
        <v>130</v>
      </c>
      <c r="B152" s="367"/>
      <c r="C152" s="367"/>
      <c r="D152" s="367"/>
      <c r="E152" s="367"/>
      <c r="F152" s="367"/>
    </row>
    <row r="153" spans="1:6" x14ac:dyDescent="0.25">
      <c r="A153" s="181">
        <f>B11</f>
        <v>0</v>
      </c>
      <c r="B153" s="6"/>
      <c r="C153" s="7"/>
      <c r="D153" s="59"/>
    </row>
    <row r="154" spans="1:6" ht="16.5" x14ac:dyDescent="0.25">
      <c r="A154" s="368" t="s">
        <v>63</v>
      </c>
      <c r="B154" s="369"/>
      <c r="C154" s="369"/>
      <c r="D154" s="369"/>
      <c r="E154" s="369"/>
      <c r="F154" s="36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65" t="s">
        <v>134</v>
      </c>
      <c r="B166" s="366"/>
      <c r="C166" s="366"/>
      <c r="D166" s="366"/>
      <c r="E166" s="366"/>
      <c r="F166" s="36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67" t="s">
        <v>167</v>
      </c>
      <c r="B192" s="367"/>
      <c r="C192" s="367"/>
      <c r="D192" s="367"/>
      <c r="E192" s="367"/>
      <c r="F192" s="367"/>
    </row>
    <row r="193" spans="1:7" x14ac:dyDescent="0.25">
      <c r="A193" s="187">
        <f>B11</f>
        <v>0</v>
      </c>
      <c r="B193" s="6"/>
      <c r="C193" s="7"/>
      <c r="D193" s="6"/>
    </row>
    <row r="194" spans="1:7" ht="18" x14ac:dyDescent="0.25">
      <c r="A194" s="365" t="s">
        <v>158</v>
      </c>
      <c r="B194" s="366"/>
      <c r="C194" s="366"/>
      <c r="D194" s="366"/>
      <c r="E194" s="366"/>
      <c r="F194" s="366"/>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65" t="s">
        <v>76</v>
      </c>
      <c r="B209" s="366"/>
      <c r="C209" s="366"/>
      <c r="D209" s="366"/>
      <c r="E209" s="366"/>
      <c r="F209" s="36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65" t="s">
        <v>191</v>
      </c>
      <c r="B232" s="366"/>
      <c r="C232" s="366"/>
      <c r="D232" s="366"/>
      <c r="E232" s="366"/>
      <c r="F232" s="366"/>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67" t="s">
        <v>78</v>
      </c>
      <c r="B248" s="367"/>
      <c r="C248" s="367"/>
      <c r="D248" s="367"/>
      <c r="E248" s="367"/>
      <c r="F248" s="367"/>
    </row>
    <row r="249" spans="1:6" s="3" customFormat="1" x14ac:dyDescent="0.25">
      <c r="A249" s="181">
        <f>B11</f>
        <v>0</v>
      </c>
      <c r="B249" s="6"/>
      <c r="C249" s="7"/>
      <c r="D249" s="6"/>
    </row>
    <row r="250" spans="1:6" s="3" customFormat="1" ht="18" x14ac:dyDescent="0.25">
      <c r="A250" s="365" t="s">
        <v>79</v>
      </c>
      <c r="B250" s="366"/>
      <c r="C250" s="366"/>
      <c r="D250" s="366"/>
      <c r="E250" s="366"/>
      <c r="F250" s="36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65" t="s">
        <v>81</v>
      </c>
      <c r="B266" s="366"/>
      <c r="C266" s="366"/>
      <c r="D266" s="366"/>
      <c r="E266" s="366"/>
      <c r="F266" s="36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67" t="s">
        <v>4</v>
      </c>
      <c r="B291" s="367"/>
      <c r="C291" s="367"/>
      <c r="D291" s="367"/>
      <c r="E291" s="367"/>
      <c r="F291" s="367"/>
    </row>
    <row r="292" spans="1:7" x14ac:dyDescent="0.25">
      <c r="A292" s="190">
        <f>B11</f>
        <v>0</v>
      </c>
      <c r="B292" s="6"/>
      <c r="C292" s="7"/>
      <c r="D292" s="59"/>
    </row>
    <row r="293" spans="1:7" ht="18" x14ac:dyDescent="0.25">
      <c r="A293" s="365" t="s">
        <v>19</v>
      </c>
      <c r="B293" s="366"/>
      <c r="C293" s="366"/>
      <c r="D293" s="366"/>
      <c r="E293" s="366"/>
      <c r="F293" s="36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65" t="s">
        <v>122</v>
      </c>
      <c r="B305" s="366"/>
      <c r="C305" s="366"/>
      <c r="D305" s="366"/>
      <c r="E305" s="366"/>
      <c r="F305" s="36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67" t="s">
        <v>21</v>
      </c>
      <c r="B324" s="367"/>
      <c r="C324" s="367"/>
      <c r="D324" s="367"/>
      <c r="E324" s="367"/>
      <c r="F324" s="367"/>
    </row>
    <row r="325" spans="1:9" x14ac:dyDescent="0.25">
      <c r="A325" s="191">
        <f>B11</f>
        <v>0</v>
      </c>
      <c r="B325" s="6"/>
      <c r="C325" s="7"/>
      <c r="D325" s="6"/>
    </row>
    <row r="326" spans="1:9" ht="18" x14ac:dyDescent="0.25">
      <c r="A326" s="365" t="s">
        <v>12</v>
      </c>
      <c r="B326" s="366"/>
      <c r="C326" s="366"/>
      <c r="D326" s="366"/>
      <c r="E326" s="366"/>
      <c r="F326" s="36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65" t="s">
        <v>25</v>
      </c>
      <c r="B339" s="366"/>
      <c r="C339" s="366"/>
      <c r="D339" s="366"/>
      <c r="E339" s="366"/>
      <c r="F339" s="36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67" t="s">
        <v>8</v>
      </c>
      <c r="B352" s="367"/>
      <c r="C352" s="367"/>
      <c r="D352" s="367"/>
      <c r="E352" s="367"/>
      <c r="F352" s="367"/>
    </row>
    <row r="353" spans="1:6" x14ac:dyDescent="0.25">
      <c r="A353" s="181">
        <f>B11</f>
        <v>0</v>
      </c>
      <c r="B353" s="6"/>
      <c r="C353" s="7"/>
      <c r="D353" s="59"/>
    </row>
    <row r="354" spans="1:6" ht="16.5" x14ac:dyDescent="0.25">
      <c r="A354" s="368" t="s">
        <v>113</v>
      </c>
      <c r="B354" s="369"/>
      <c r="C354" s="369"/>
      <c r="D354" s="369"/>
      <c r="E354" s="369"/>
      <c r="F354" s="36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65" t="s">
        <v>25</v>
      </c>
      <c r="B366" s="366"/>
      <c r="C366" s="366"/>
      <c r="D366" s="366"/>
      <c r="E366" s="366"/>
      <c r="F366" s="36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65" t="s">
        <v>124</v>
      </c>
      <c r="B382" s="366"/>
      <c r="C382" s="366"/>
      <c r="D382" s="366"/>
      <c r="E382" s="366"/>
      <c r="F382" s="36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65" t="s">
        <v>29</v>
      </c>
      <c r="B391" s="366"/>
      <c r="C391" s="366"/>
      <c r="D391" s="366"/>
      <c r="E391" s="366"/>
      <c r="F391" s="36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67" t="s">
        <v>125</v>
      </c>
      <c r="B405" s="367"/>
      <c r="C405" s="367"/>
      <c r="D405" s="367"/>
      <c r="E405" s="367"/>
      <c r="F405" s="367"/>
    </row>
    <row r="406" spans="1:6" x14ac:dyDescent="0.25">
      <c r="A406" s="190">
        <f>B11</f>
        <v>0</v>
      </c>
      <c r="B406" s="6"/>
      <c r="C406" s="7"/>
      <c r="D406" s="6"/>
    </row>
    <row r="407" spans="1:6" ht="16.5" x14ac:dyDescent="0.25">
      <c r="A407" s="368" t="s">
        <v>19</v>
      </c>
      <c r="B407" s="369"/>
      <c r="C407" s="369"/>
      <c r="D407" s="369"/>
      <c r="E407" s="369"/>
      <c r="F407" s="36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68" t="s">
        <v>122</v>
      </c>
      <c r="B418" s="369"/>
      <c r="C418" s="369"/>
      <c r="D418" s="369"/>
      <c r="E418" s="369"/>
      <c r="F418" s="369"/>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67" t="s">
        <v>374</v>
      </c>
      <c r="B435" s="367"/>
      <c r="C435" s="367"/>
      <c r="D435" s="367"/>
      <c r="E435" s="367"/>
      <c r="F435" s="367"/>
    </row>
    <row r="436" spans="1:7" x14ac:dyDescent="0.25">
      <c r="A436" s="193">
        <f>+B11</f>
        <v>0</v>
      </c>
      <c r="B436" s="6"/>
      <c r="C436" s="7"/>
      <c r="D436" s="6"/>
    </row>
    <row r="437" spans="1:7" ht="18" x14ac:dyDescent="0.25">
      <c r="A437" s="365" t="s">
        <v>375</v>
      </c>
      <c r="B437" s="366"/>
      <c r="C437" s="366"/>
      <c r="D437" s="366"/>
      <c r="E437" s="366"/>
      <c r="F437" s="36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65" t="s">
        <v>31</v>
      </c>
      <c r="B444" s="366"/>
      <c r="C444" s="366"/>
      <c r="D444" s="366"/>
      <c r="E444" s="366"/>
      <c r="F444" s="36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67" t="s">
        <v>180</v>
      </c>
      <c r="B454" s="367"/>
      <c r="C454" s="367"/>
      <c r="D454" s="367"/>
      <c r="E454" s="367"/>
      <c r="F454" s="3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67" t="s">
        <v>87</v>
      </c>
      <c r="B464" s="367"/>
      <c r="C464" s="367"/>
      <c r="D464" s="367"/>
      <c r="E464" s="367"/>
      <c r="F464" s="3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67" t="s">
        <v>151</v>
      </c>
      <c r="B473" s="367"/>
      <c r="C473" s="367"/>
      <c r="D473" s="367"/>
      <c r="E473" s="367"/>
      <c r="F473" s="36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67" t="s">
        <v>152</v>
      </c>
      <c r="B494" s="367"/>
      <c r="C494" s="367"/>
      <c r="D494" s="367"/>
      <c r="E494" s="367"/>
      <c r="F494" s="3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x7vDi5FddhLZSt/OHLXiHVOQv+ZznVr01RUmBQK7KouCN3zLl1X86VFQNHT50t9ajt+T0CGp+kYaFTrHU98GqQ==" saltValue="sbQ/QFrJxBru6VX5xJ96x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2" t="s">
        <v>52</v>
      </c>
      <c r="B6" s="372"/>
      <c r="C6" s="372"/>
      <c r="D6" s="372"/>
      <c r="E6" s="372"/>
      <c r="F6" s="372"/>
      <c r="G6" s="214"/>
      <c r="H6" s="214"/>
      <c r="I6" s="214"/>
    </row>
    <row r="7" spans="1:9" s="36" customFormat="1" ht="21.75" customHeight="1" x14ac:dyDescent="0.45">
      <c r="A7" s="373" t="str">
        <f>'A1 Exploitation'!A8:F8</f>
        <v>Hyper marché la Marsa</v>
      </c>
      <c r="B7" s="373"/>
      <c r="C7" s="373"/>
      <c r="D7" s="373"/>
      <c r="E7" s="373"/>
      <c r="F7" s="373"/>
      <c r="G7" s="214"/>
      <c r="H7" s="214"/>
      <c r="I7" s="214"/>
    </row>
    <row r="8" spans="1:9" s="36" customFormat="1" ht="24" x14ac:dyDescent="0.45">
      <c r="A8" s="38" t="s">
        <v>44</v>
      </c>
      <c r="B8" s="396">
        <f>'A5 Exploitation'!B9:F9</f>
        <v>0</v>
      </c>
      <c r="C8" s="396"/>
      <c r="D8" s="396"/>
      <c r="E8" s="396"/>
      <c r="F8" s="396"/>
      <c r="G8" s="214"/>
      <c r="H8" s="214"/>
      <c r="I8" s="214"/>
    </row>
    <row r="9" spans="1:9" s="36" customFormat="1" ht="24" x14ac:dyDescent="0.45">
      <c r="A9" s="39" t="s">
        <v>46</v>
      </c>
      <c r="B9" s="397">
        <f>'A5 Exploitation'!B10:F10</f>
        <v>0</v>
      </c>
      <c r="C9" s="397"/>
      <c r="D9" s="397"/>
      <c r="E9" s="397"/>
      <c r="F9" s="397"/>
      <c r="G9" s="214"/>
      <c r="H9" s="214"/>
      <c r="I9" s="214"/>
    </row>
    <row r="10" spans="1:9" s="36" customFormat="1" ht="24" x14ac:dyDescent="0.45">
      <c r="A10" s="38" t="s">
        <v>45</v>
      </c>
      <c r="B10" s="394">
        <f>'A5 Exploitation'!B11:F11</f>
        <v>0</v>
      </c>
      <c r="C10" s="394"/>
      <c r="D10" s="394"/>
      <c r="E10" s="394"/>
      <c r="F10" s="394"/>
      <c r="G10" s="214"/>
      <c r="H10" s="214"/>
      <c r="I10" s="214"/>
    </row>
    <row r="11" spans="1:9" s="36" customFormat="1" ht="24" x14ac:dyDescent="0.45">
      <c r="A11" s="38" t="s">
        <v>341</v>
      </c>
      <c r="B11" s="386">
        <f>D198</f>
        <v>0</v>
      </c>
      <c r="C11" s="386"/>
      <c r="D11" s="386"/>
      <c r="E11" s="386"/>
      <c r="F11" s="386"/>
      <c r="G11" s="214"/>
      <c r="H11" s="214"/>
      <c r="I11" s="214"/>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89" t="s">
        <v>38</v>
      </c>
      <c r="B22" s="390"/>
      <c r="C22" s="391"/>
      <c r="D22" s="213">
        <f>SUM(B17:C21)</f>
        <v>0</v>
      </c>
    </row>
    <row r="23" spans="1:6" x14ac:dyDescent="0.3">
      <c r="A23" s="383" t="s">
        <v>342</v>
      </c>
      <c r="B23" s="384"/>
      <c r="C23" s="385"/>
      <c r="D23" s="64">
        <f>D22/(COUNT(B17:C21)*2)</f>
        <v>0</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83" t="s">
        <v>38</v>
      </c>
      <c r="B32" s="384"/>
      <c r="C32" s="385"/>
      <c r="D32" s="212">
        <f>SUM(B26:C31)</f>
        <v>0</v>
      </c>
    </row>
    <row r="33" spans="1:6" x14ac:dyDescent="0.3">
      <c r="A33" s="383" t="s">
        <v>342</v>
      </c>
      <c r="B33" s="384"/>
      <c r="C33" s="385"/>
      <c r="D33" s="64">
        <f>D32/(COUNT(B26:C31)*2)</f>
        <v>0</v>
      </c>
    </row>
    <row r="34" spans="1:6" s="50" customFormat="1" x14ac:dyDescent="0.3">
      <c r="A34" s="54"/>
      <c r="B34" s="55"/>
      <c r="C34" s="55"/>
      <c r="D34" s="56"/>
    </row>
    <row r="35" spans="1:6" s="50" customFormat="1" ht="19.5" x14ac:dyDescent="0.4">
      <c r="A35" s="392" t="s">
        <v>246</v>
      </c>
      <c r="B35" s="393"/>
      <c r="C35" s="393"/>
      <c r="D35" s="393"/>
      <c r="E35" s="393"/>
      <c r="F35" s="39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83" t="s">
        <v>38</v>
      </c>
      <c r="B41" s="384"/>
      <c r="C41" s="385"/>
      <c r="D41" s="212">
        <f>SUM(B36:C40)</f>
        <v>0</v>
      </c>
      <c r="E41" s="37"/>
      <c r="F41" s="37"/>
    </row>
    <row r="42" spans="1:6" s="50" customFormat="1" x14ac:dyDescent="0.3">
      <c r="A42" s="383" t="s">
        <v>342</v>
      </c>
      <c r="B42" s="384"/>
      <c r="C42" s="385"/>
      <c r="D42" s="64">
        <f>D41/(COUNT(B36:C40)*2)</f>
        <v>0</v>
      </c>
      <c r="E42" s="37"/>
      <c r="F42" s="37"/>
    </row>
    <row r="43" spans="1:6" s="50" customFormat="1" x14ac:dyDescent="0.3">
      <c r="A43" s="89"/>
      <c r="B43" s="90"/>
      <c r="C43" s="90"/>
      <c r="D43" s="91"/>
    </row>
    <row r="44" spans="1:6" ht="19.5" x14ac:dyDescent="0.4">
      <c r="A44" s="398" t="s">
        <v>21</v>
      </c>
      <c r="B44" s="399"/>
      <c r="C44" s="399"/>
      <c r="D44" s="399"/>
      <c r="E44" s="399"/>
      <c r="F44" s="39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83" t="s">
        <v>38</v>
      </c>
      <c r="B51" s="384"/>
      <c r="C51" s="385"/>
      <c r="D51" s="212">
        <f>SUM(B45:C50)</f>
        <v>0</v>
      </c>
    </row>
    <row r="52" spans="1:6" x14ac:dyDescent="0.3">
      <c r="A52" s="383" t="s">
        <v>342</v>
      </c>
      <c r="B52" s="384"/>
      <c r="C52" s="385"/>
      <c r="D52" s="64">
        <f>D51/(COUNT(B45:C50)*2)</f>
        <v>0</v>
      </c>
    </row>
    <row r="53" spans="1:6" s="50" customFormat="1" x14ac:dyDescent="0.3">
      <c r="A53" s="54"/>
      <c r="B53" s="55"/>
      <c r="C53" s="55"/>
      <c r="D53" s="56"/>
    </row>
    <row r="54" spans="1:6" ht="19.5" x14ac:dyDescent="0.4">
      <c r="A54" s="392" t="s">
        <v>8</v>
      </c>
      <c r="B54" s="393"/>
      <c r="C54" s="393"/>
      <c r="D54" s="393"/>
      <c r="E54" s="393"/>
      <c r="F54" s="393"/>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83" t="s">
        <v>38</v>
      </c>
      <c r="B62" s="384"/>
      <c r="C62" s="385"/>
      <c r="D62" s="212">
        <f>SUM(B55:C61)</f>
        <v>0</v>
      </c>
    </row>
    <row r="63" spans="1:6" x14ac:dyDescent="0.3">
      <c r="A63" s="383" t="s">
        <v>342</v>
      </c>
      <c r="B63" s="384"/>
      <c r="C63" s="385"/>
      <c r="D63" s="64">
        <f>D62/(COUNT(B55:C61)*2)</f>
        <v>0</v>
      </c>
    </row>
    <row r="64" spans="1:6" s="50" customFormat="1" x14ac:dyDescent="0.3">
      <c r="A64" s="54"/>
      <c r="B64" s="55"/>
      <c r="C64" s="55"/>
      <c r="D64" s="56"/>
    </row>
    <row r="65" spans="1:6" ht="19.5" x14ac:dyDescent="0.4">
      <c r="A65" s="392" t="s">
        <v>143</v>
      </c>
      <c r="B65" s="393"/>
      <c r="C65" s="393"/>
      <c r="D65" s="393"/>
      <c r="E65" s="393"/>
      <c r="F65" s="39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83" t="s">
        <v>38</v>
      </c>
      <c r="B83" s="384"/>
      <c r="C83" s="385"/>
      <c r="D83" s="212">
        <f>SUM(B66:C82)</f>
        <v>0</v>
      </c>
    </row>
    <row r="84" spans="1:6" x14ac:dyDescent="0.3">
      <c r="A84" s="383" t="s">
        <v>342</v>
      </c>
      <c r="B84" s="384"/>
      <c r="C84" s="385"/>
      <c r="D84" s="64">
        <f>D83/(COUNT(B66:C82)*2)</f>
        <v>0</v>
      </c>
    </row>
    <row r="85" spans="1:6" s="50" customFormat="1" x14ac:dyDescent="0.3">
      <c r="A85" s="54"/>
      <c r="B85" s="55"/>
      <c r="C85" s="55"/>
      <c r="D85" s="56"/>
    </row>
    <row r="86" spans="1:6" ht="19.5" x14ac:dyDescent="0.4">
      <c r="A86" s="392" t="s">
        <v>237</v>
      </c>
      <c r="B86" s="393"/>
      <c r="C86" s="393"/>
      <c r="D86" s="393"/>
      <c r="E86" s="393"/>
      <c r="F86" s="39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83" t="s">
        <v>38</v>
      </c>
      <c r="B101" s="384"/>
      <c r="C101" s="385"/>
      <c r="D101" s="212">
        <f>SUM(B87:C100)</f>
        <v>0</v>
      </c>
    </row>
    <row r="102" spans="1:6" x14ac:dyDescent="0.3">
      <c r="A102" s="383" t="s">
        <v>342</v>
      </c>
      <c r="B102" s="384"/>
      <c r="C102" s="385"/>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83" t="s">
        <v>38</v>
      </c>
      <c r="B117" s="384"/>
      <c r="C117" s="385"/>
      <c r="D117" s="212">
        <f>SUM(B106:C116)</f>
        <v>0</v>
      </c>
      <c r="E117" s="37"/>
      <c r="F117" s="37"/>
    </row>
    <row r="118" spans="1:6" s="50" customFormat="1" x14ac:dyDescent="0.3">
      <c r="A118" s="383" t="s">
        <v>342</v>
      </c>
      <c r="B118" s="384"/>
      <c r="C118" s="385"/>
      <c r="D118" s="64">
        <f>D117/(COUNT(B106:C116)*2)</f>
        <v>0</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83" t="s">
        <v>38</v>
      </c>
      <c r="B132" s="384"/>
      <c r="C132" s="385"/>
      <c r="D132" s="212">
        <f>SUM(B121:C131)</f>
        <v>0</v>
      </c>
    </row>
    <row r="133" spans="1:6" x14ac:dyDescent="0.3">
      <c r="A133" s="383" t="s">
        <v>342</v>
      </c>
      <c r="B133" s="384"/>
      <c r="C133" s="385"/>
      <c r="D133" s="62">
        <f>D132/(COUNT(B121:C131)*2)</f>
        <v>0</v>
      </c>
    </row>
    <row r="134" spans="1:6" s="50" customFormat="1" x14ac:dyDescent="0.3">
      <c r="A134" s="54"/>
      <c r="B134" s="55"/>
      <c r="C134" s="55"/>
      <c r="D134" s="61"/>
    </row>
    <row r="135" spans="1:6" ht="19.5" x14ac:dyDescent="0.4">
      <c r="A135" s="392" t="s">
        <v>78</v>
      </c>
      <c r="B135" s="393"/>
      <c r="C135" s="393"/>
      <c r="D135" s="393"/>
      <c r="E135" s="393"/>
      <c r="F135" s="393"/>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83" t="s">
        <v>38</v>
      </c>
      <c r="B148" s="384"/>
      <c r="C148" s="385"/>
      <c r="D148" s="212">
        <f>SUM(B136:C147)</f>
        <v>0</v>
      </c>
    </row>
    <row r="149" spans="1:6" x14ac:dyDescent="0.3">
      <c r="A149" s="383" t="s">
        <v>342</v>
      </c>
      <c r="B149" s="384"/>
      <c r="C149" s="385"/>
      <c r="D149" s="64">
        <f>D148/(COUNT(B136:C147)*2)</f>
        <v>0</v>
      </c>
    </row>
    <row r="150" spans="1:6" s="50" customFormat="1" x14ac:dyDescent="0.3">
      <c r="A150" s="54"/>
      <c r="B150" s="55"/>
      <c r="C150" s="55"/>
      <c r="D150" s="56"/>
    </row>
    <row r="151" spans="1:6" ht="19.5" x14ac:dyDescent="0.4">
      <c r="A151" s="392" t="s">
        <v>243</v>
      </c>
      <c r="B151" s="393"/>
      <c r="C151" s="393"/>
      <c r="D151" s="393"/>
      <c r="E151" s="393"/>
      <c r="F151" s="39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83" t="s">
        <v>38</v>
      </c>
      <c r="B160" s="390"/>
      <c r="C160" s="391"/>
      <c r="D160" s="213">
        <f>SUM(B152:C159)</f>
        <v>0</v>
      </c>
    </row>
    <row r="161" spans="1:6" x14ac:dyDescent="0.3">
      <c r="A161" s="383" t="s">
        <v>342</v>
      </c>
      <c r="B161" s="384"/>
      <c r="C161" s="385"/>
      <c r="D161" s="64">
        <f>D160/(COUNT(B152:C159)*2)</f>
        <v>0</v>
      </c>
    </row>
    <row r="162" spans="1:6" s="50" customFormat="1" x14ac:dyDescent="0.3">
      <c r="A162" s="54"/>
      <c r="B162" s="55"/>
      <c r="C162" s="57"/>
      <c r="D162" s="58"/>
    </row>
    <row r="163" spans="1:6" ht="19.5" x14ac:dyDescent="0.4">
      <c r="A163" s="392" t="s">
        <v>85</v>
      </c>
      <c r="B163" s="393"/>
      <c r="C163" s="393"/>
      <c r="D163" s="393"/>
      <c r="E163" s="393"/>
      <c r="F163" s="39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83" t="s">
        <v>38</v>
      </c>
      <c r="B168" s="384"/>
      <c r="C168" s="385"/>
      <c r="D168" s="212">
        <f>SUM(B164:C167)</f>
        <v>0</v>
      </c>
    </row>
    <row r="169" spans="1:6" x14ac:dyDescent="0.3">
      <c r="A169" s="383" t="s">
        <v>342</v>
      </c>
      <c r="B169" s="384"/>
      <c r="C169" s="385"/>
      <c r="D169" s="64">
        <f>D168/(COUNT(B164:C167)*2)</f>
        <v>0</v>
      </c>
    </row>
    <row r="170" spans="1:6" s="50" customFormat="1" x14ac:dyDescent="0.3">
      <c r="A170" s="54"/>
      <c r="B170" s="55"/>
      <c r="C170" s="55"/>
      <c r="D170" s="56"/>
    </row>
    <row r="171" spans="1:6" ht="19.5" x14ac:dyDescent="0.4">
      <c r="A171" s="400" t="s">
        <v>17</v>
      </c>
      <c r="B171" s="401"/>
      <c r="C171" s="401"/>
      <c r="D171" s="401"/>
      <c r="E171" s="401"/>
      <c r="F171" s="40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83" t="s">
        <v>38</v>
      </c>
      <c r="B176" s="384"/>
      <c r="C176" s="385"/>
      <c r="D176" s="212">
        <f>SUM(B172:C175)</f>
        <v>0</v>
      </c>
    </row>
    <row r="177" spans="1:6" x14ac:dyDescent="0.3">
      <c r="A177" s="383" t="s">
        <v>342</v>
      </c>
      <c r="B177" s="384"/>
      <c r="C177" s="385"/>
      <c r="D177" s="64">
        <f>D176/(COUNT(B172:C175)*2)</f>
        <v>0</v>
      </c>
    </row>
    <row r="178" spans="1:6" s="50" customFormat="1" x14ac:dyDescent="0.3">
      <c r="A178" s="54"/>
      <c r="B178" s="55"/>
      <c r="C178" s="55"/>
      <c r="D178" s="56"/>
    </row>
    <row r="179" spans="1:6" ht="19.5" x14ac:dyDescent="0.4">
      <c r="A179" s="403" t="s">
        <v>87</v>
      </c>
      <c r="B179" s="404"/>
      <c r="C179" s="404"/>
      <c r="D179" s="404"/>
      <c r="E179" s="404"/>
      <c r="F179" s="404"/>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83" t="s">
        <v>38</v>
      </c>
      <c r="B185" s="384"/>
      <c r="C185" s="385"/>
      <c r="D185" s="212">
        <f>SUM(B180:C184)</f>
        <v>0</v>
      </c>
    </row>
    <row r="186" spans="1:6" x14ac:dyDescent="0.3">
      <c r="A186" s="383" t="s">
        <v>342</v>
      </c>
      <c r="B186" s="384"/>
      <c r="C186" s="385"/>
      <c r="D186" s="64">
        <f>D185/(COUNT(B180:C184)*2)</f>
        <v>0</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83" t="s">
        <v>38</v>
      </c>
      <c r="B193" s="384"/>
      <c r="C193" s="385"/>
      <c r="D193" s="96">
        <f>SUM(B189:C192)</f>
        <v>0</v>
      </c>
    </row>
    <row r="194" spans="1:4" x14ac:dyDescent="0.3">
      <c r="A194" s="383" t="s">
        <v>342</v>
      </c>
      <c r="B194" s="384"/>
      <c r="C194" s="385"/>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1"/>
      <c r="E1" s="371"/>
      <c r="F1" s="371"/>
      <c r="G1" s="371"/>
      <c r="H1" s="371"/>
      <c r="I1" s="37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2" t="s">
        <v>201</v>
      </c>
      <c r="B7" s="372"/>
      <c r="C7" s="372"/>
      <c r="D7" s="372"/>
      <c r="E7" s="372"/>
      <c r="F7" s="372"/>
      <c r="G7" s="211"/>
      <c r="H7" s="211"/>
      <c r="I7" s="211"/>
    </row>
    <row r="8" spans="1:9" ht="29.25" x14ac:dyDescent="0.45">
      <c r="A8" s="373" t="str">
        <f>'Page de garde'!D18</f>
        <v>Hyper La Marsa</v>
      </c>
      <c r="B8" s="373"/>
      <c r="C8" s="373"/>
      <c r="D8" s="373"/>
      <c r="E8" s="373"/>
      <c r="F8" s="373"/>
      <c r="G8" s="214"/>
      <c r="H8" s="214"/>
      <c r="I8" s="211"/>
    </row>
    <row r="9" spans="1:9" ht="24" x14ac:dyDescent="0.45">
      <c r="A9" s="38" t="s">
        <v>44</v>
      </c>
      <c r="B9" s="374"/>
      <c r="C9" s="374"/>
      <c r="D9" s="374"/>
      <c r="E9" s="374"/>
      <c r="F9" s="374"/>
      <c r="G9" s="214"/>
      <c r="H9" s="214"/>
      <c r="I9" s="211"/>
    </row>
    <row r="10" spans="1:9" ht="24" x14ac:dyDescent="0.45">
      <c r="A10" s="39" t="s">
        <v>46</v>
      </c>
      <c r="B10" s="375"/>
      <c r="C10" s="375"/>
      <c r="D10" s="375"/>
      <c r="E10" s="375"/>
      <c r="F10" s="375"/>
      <c r="G10" s="214"/>
      <c r="H10" s="214"/>
      <c r="I10" s="211"/>
    </row>
    <row r="11" spans="1:9" ht="24" x14ac:dyDescent="0.45">
      <c r="A11" s="38" t="s">
        <v>45</v>
      </c>
      <c r="B11" s="370"/>
      <c r="C11" s="370"/>
      <c r="D11" s="370"/>
      <c r="E11" s="370"/>
      <c r="F11" s="370"/>
      <c r="G11" s="214"/>
      <c r="H11" s="214"/>
      <c r="I11" s="211"/>
    </row>
    <row r="12" spans="1:9" ht="24" x14ac:dyDescent="0.45">
      <c r="A12" s="38" t="s">
        <v>276</v>
      </c>
      <c r="B12" s="376">
        <f>D505</f>
        <v>0</v>
      </c>
      <c r="C12" s="376"/>
      <c r="D12" s="376"/>
      <c r="E12" s="376"/>
      <c r="F12" s="376"/>
      <c r="G12" s="214"/>
      <c r="H12" s="214"/>
      <c r="I12" s="211"/>
    </row>
    <row r="13" spans="1:9" ht="22.5" x14ac:dyDescent="0.45">
      <c r="A13" s="35"/>
      <c r="B13" s="36"/>
      <c r="C13" s="36"/>
      <c r="D13" s="377"/>
      <c r="E13" s="377"/>
      <c r="F13" s="377"/>
      <c r="G13" s="377"/>
      <c r="H13" s="377"/>
      <c r="I13" s="3"/>
    </row>
    <row r="14" spans="1:9" ht="16.5" customHeight="1" x14ac:dyDescent="0.3">
      <c r="A14" s="378" t="s">
        <v>32</v>
      </c>
      <c r="B14" s="379" t="s">
        <v>33</v>
      </c>
      <c r="C14" s="379"/>
      <c r="D14" s="379" t="s">
        <v>48</v>
      </c>
      <c r="E14" s="380" t="s">
        <v>358</v>
      </c>
      <c r="F14" s="379" t="s">
        <v>214</v>
      </c>
      <c r="G14" s="36"/>
      <c r="H14" s="36"/>
    </row>
    <row r="15" spans="1:9" ht="16.5" customHeight="1" x14ac:dyDescent="0.3">
      <c r="A15" s="378"/>
      <c r="B15" s="76" t="s">
        <v>36</v>
      </c>
      <c r="C15" s="76" t="s">
        <v>35</v>
      </c>
      <c r="D15" s="379"/>
      <c r="E15" s="380"/>
      <c r="F15" s="379"/>
      <c r="G15" s="36"/>
      <c r="H15" s="36"/>
    </row>
    <row r="16" spans="1:9" ht="18" x14ac:dyDescent="0.35">
      <c r="A16" s="367" t="s">
        <v>0</v>
      </c>
      <c r="B16" s="367"/>
      <c r="C16" s="367"/>
      <c r="D16" s="367"/>
      <c r="E16" s="367"/>
      <c r="F16" s="367"/>
      <c r="G16" s="36"/>
      <c r="H16" s="36"/>
    </row>
    <row r="17" spans="1:8" ht="18" x14ac:dyDescent="0.3">
      <c r="A17" s="180">
        <f>B11</f>
        <v>0</v>
      </c>
      <c r="B17" s="36"/>
      <c r="C17" s="36"/>
      <c r="D17" s="36"/>
      <c r="E17" s="36"/>
      <c r="F17" s="36"/>
      <c r="G17" s="36"/>
      <c r="H17" s="36"/>
    </row>
    <row r="18" spans="1:8" ht="18" x14ac:dyDescent="0.25">
      <c r="A18" s="381" t="s">
        <v>1</v>
      </c>
      <c r="B18" s="382"/>
      <c r="C18" s="382"/>
      <c r="D18" s="382"/>
      <c r="E18" s="382"/>
      <c r="F18" s="38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65" t="s">
        <v>18</v>
      </c>
      <c r="B26" s="366"/>
      <c r="C26" s="366"/>
      <c r="D26" s="366"/>
      <c r="E26" s="366"/>
      <c r="F26" s="36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67" t="s">
        <v>137</v>
      </c>
      <c r="B43" s="367"/>
      <c r="C43" s="367"/>
      <c r="D43" s="367"/>
      <c r="E43" s="367"/>
      <c r="F43" s="367"/>
    </row>
    <row r="44" spans="1:7" x14ac:dyDescent="0.25">
      <c r="A44" s="181">
        <f>B11</f>
        <v>0</v>
      </c>
      <c r="B44" s="6"/>
      <c r="C44" s="7"/>
      <c r="D44" s="6"/>
    </row>
    <row r="45" spans="1:7" ht="16.5" x14ac:dyDescent="0.25">
      <c r="A45" s="368" t="s">
        <v>63</v>
      </c>
      <c r="B45" s="369"/>
      <c r="C45" s="369"/>
      <c r="D45" s="369"/>
      <c r="E45" s="369"/>
      <c r="F45" s="36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65" t="s">
        <v>65</v>
      </c>
      <c r="B57" s="366"/>
      <c r="C57" s="366"/>
      <c r="D57" s="366"/>
      <c r="E57" s="366"/>
      <c r="F57" s="36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65" t="s">
        <v>25</v>
      </c>
      <c r="B84" s="366"/>
      <c r="C84" s="366"/>
      <c r="D84" s="366"/>
      <c r="E84" s="366"/>
      <c r="F84" s="36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67" t="s">
        <v>129</v>
      </c>
      <c r="B99" s="367"/>
      <c r="C99" s="367"/>
      <c r="D99" s="367"/>
      <c r="E99" s="367"/>
      <c r="F99" s="367"/>
    </row>
    <row r="100" spans="1:6" x14ac:dyDescent="0.25">
      <c r="A100" s="181">
        <f>B11</f>
        <v>0</v>
      </c>
      <c r="B100" s="6"/>
      <c r="C100" s="7"/>
      <c r="D100" s="6"/>
    </row>
    <row r="101" spans="1:6" ht="16.5" x14ac:dyDescent="0.25">
      <c r="A101" s="368" t="s">
        <v>63</v>
      </c>
      <c r="B101" s="369"/>
      <c r="C101" s="369"/>
      <c r="D101" s="369"/>
      <c r="E101" s="369"/>
      <c r="F101" s="36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65" t="s">
        <v>133</v>
      </c>
      <c r="B113" s="366"/>
      <c r="C113" s="366"/>
      <c r="D113" s="366"/>
      <c r="E113" s="366"/>
      <c r="F113" s="36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65" t="s">
        <v>73</v>
      </c>
      <c r="B137" s="366"/>
      <c r="C137" s="366"/>
      <c r="D137" s="366"/>
      <c r="E137" s="366"/>
      <c r="F137" s="36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67" t="s">
        <v>130</v>
      </c>
      <c r="B152" s="367"/>
      <c r="C152" s="367"/>
      <c r="D152" s="367"/>
      <c r="E152" s="367"/>
      <c r="F152" s="367"/>
    </row>
    <row r="153" spans="1:6" x14ac:dyDescent="0.25">
      <c r="A153" s="181">
        <f>B11</f>
        <v>0</v>
      </c>
      <c r="B153" s="6"/>
      <c r="C153" s="7"/>
      <c r="D153" s="59"/>
    </row>
    <row r="154" spans="1:6" ht="16.5" x14ac:dyDescent="0.25">
      <c r="A154" s="368" t="s">
        <v>63</v>
      </c>
      <c r="B154" s="369"/>
      <c r="C154" s="369"/>
      <c r="D154" s="369"/>
      <c r="E154" s="369"/>
      <c r="F154" s="36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65" t="s">
        <v>134</v>
      </c>
      <c r="B166" s="366"/>
      <c r="C166" s="366"/>
      <c r="D166" s="366"/>
      <c r="E166" s="366"/>
      <c r="F166" s="36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67" t="s">
        <v>167</v>
      </c>
      <c r="B192" s="367"/>
      <c r="C192" s="367"/>
      <c r="D192" s="367"/>
      <c r="E192" s="367"/>
      <c r="F192" s="367"/>
    </row>
    <row r="193" spans="1:7" x14ac:dyDescent="0.25">
      <c r="A193" s="187">
        <f>B11</f>
        <v>0</v>
      </c>
      <c r="B193" s="6"/>
      <c r="C193" s="7"/>
      <c r="D193" s="6"/>
    </row>
    <row r="194" spans="1:7" ht="18" x14ac:dyDescent="0.25">
      <c r="A194" s="365" t="s">
        <v>158</v>
      </c>
      <c r="B194" s="366"/>
      <c r="C194" s="366"/>
      <c r="D194" s="366"/>
      <c r="E194" s="366"/>
      <c r="F194" s="366"/>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65" t="s">
        <v>76</v>
      </c>
      <c r="B209" s="366"/>
      <c r="C209" s="366"/>
      <c r="D209" s="366"/>
      <c r="E209" s="366"/>
      <c r="F209" s="36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405" t="s">
        <v>191</v>
      </c>
      <c r="B232" s="406"/>
      <c r="C232" s="406"/>
      <c r="D232" s="406"/>
      <c r="E232" s="406"/>
      <c r="F232" s="406"/>
    </row>
    <row r="233" spans="1:6" x14ac:dyDescent="0.25">
      <c r="A233" s="265" t="s">
        <v>314</v>
      </c>
      <c r="B233" s="169">
        <v>0</v>
      </c>
      <c r="C233" s="169"/>
      <c r="D233" s="150"/>
      <c r="E233" s="145"/>
      <c r="F233" s="145"/>
    </row>
    <row r="234" spans="1:6" ht="30" x14ac:dyDescent="0.25">
      <c r="A234" s="266" t="s">
        <v>205</v>
      </c>
      <c r="B234" s="169">
        <v>0</v>
      </c>
      <c r="C234" s="168"/>
      <c r="D234" s="153"/>
      <c r="E234" s="145"/>
      <c r="F234" s="145"/>
    </row>
    <row r="235" spans="1:6" ht="18" x14ac:dyDescent="0.35">
      <c r="A235" s="267" t="s">
        <v>59</v>
      </c>
      <c r="B235" s="169" t="s">
        <v>34</v>
      </c>
      <c r="C235" s="168" t="str">
        <f>IF(B235=0, -5, "0")</f>
        <v>0</v>
      </c>
      <c r="D235" s="155"/>
      <c r="E235" s="145"/>
      <c r="F235" s="145"/>
    </row>
    <row r="236" spans="1:6" ht="36" x14ac:dyDescent="0.35">
      <c r="A236" s="268" t="s">
        <v>177</v>
      </c>
      <c r="B236" s="169" t="s">
        <v>34</v>
      </c>
      <c r="C236" s="168" t="str">
        <f>IF(B236=0, -5, "0")</f>
        <v>0</v>
      </c>
      <c r="D236" s="155"/>
      <c r="E236" s="145"/>
      <c r="F236" s="145"/>
    </row>
    <row r="237" spans="1:6" x14ac:dyDescent="0.25">
      <c r="A237" s="266" t="s">
        <v>252</v>
      </c>
      <c r="B237" s="169">
        <v>0</v>
      </c>
      <c r="C237" s="168"/>
      <c r="D237" s="155"/>
      <c r="E237" s="145"/>
      <c r="F237" s="145"/>
    </row>
    <row r="238" spans="1:6" x14ac:dyDescent="0.25">
      <c r="A238" s="266" t="s">
        <v>55</v>
      </c>
      <c r="B238" s="169">
        <v>0</v>
      </c>
      <c r="C238" s="168"/>
      <c r="D238" s="156"/>
      <c r="E238" s="145"/>
      <c r="F238" s="145"/>
    </row>
    <row r="239" spans="1:6" x14ac:dyDescent="0.25">
      <c r="A239" s="265" t="s">
        <v>299</v>
      </c>
      <c r="B239" s="169">
        <v>0</v>
      </c>
      <c r="C239" s="169"/>
      <c r="D239" s="163"/>
      <c r="E239" s="171"/>
      <c r="F239" s="145"/>
    </row>
    <row r="240" spans="1:6" x14ac:dyDescent="0.25">
      <c r="A240" s="265"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67" t="s">
        <v>78</v>
      </c>
      <c r="B248" s="367"/>
      <c r="C248" s="367"/>
      <c r="D248" s="367"/>
      <c r="E248" s="367"/>
      <c r="F248" s="367"/>
    </row>
    <row r="249" spans="1:6" s="3" customFormat="1" x14ac:dyDescent="0.25">
      <c r="A249" s="181">
        <f>B11</f>
        <v>0</v>
      </c>
      <c r="B249" s="6"/>
      <c r="C249" s="7"/>
      <c r="D249" s="6"/>
    </row>
    <row r="250" spans="1:6" s="3" customFormat="1" ht="18" x14ac:dyDescent="0.25">
      <c r="A250" s="365" t="s">
        <v>79</v>
      </c>
      <c r="B250" s="366"/>
      <c r="C250" s="366"/>
      <c r="D250" s="366"/>
      <c r="E250" s="366"/>
      <c r="F250" s="36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65" t="s">
        <v>81</v>
      </c>
      <c r="B266" s="366"/>
      <c r="C266" s="366"/>
      <c r="D266" s="366"/>
      <c r="E266" s="366"/>
      <c r="F266" s="36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67" t="s">
        <v>4</v>
      </c>
      <c r="B291" s="367"/>
      <c r="C291" s="367"/>
      <c r="D291" s="367"/>
      <c r="E291" s="367"/>
      <c r="F291" s="367"/>
    </row>
    <row r="292" spans="1:7" x14ac:dyDescent="0.25">
      <c r="A292" s="190">
        <f>B11</f>
        <v>0</v>
      </c>
      <c r="B292" s="6"/>
      <c r="C292" s="7"/>
      <c r="D292" s="59"/>
    </row>
    <row r="293" spans="1:7" ht="18" x14ac:dyDescent="0.25">
      <c r="A293" s="365" t="s">
        <v>19</v>
      </c>
      <c r="B293" s="366"/>
      <c r="C293" s="366"/>
      <c r="D293" s="366"/>
      <c r="E293" s="366"/>
      <c r="F293" s="36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65" t="s">
        <v>122</v>
      </c>
      <c r="B305" s="366"/>
      <c r="C305" s="366"/>
      <c r="D305" s="366"/>
      <c r="E305" s="366"/>
      <c r="F305" s="36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67" t="s">
        <v>21</v>
      </c>
      <c r="B324" s="367"/>
      <c r="C324" s="367"/>
      <c r="D324" s="367"/>
      <c r="E324" s="367"/>
      <c r="F324" s="367"/>
    </row>
    <row r="325" spans="1:9" x14ac:dyDescent="0.25">
      <c r="A325" s="191">
        <f>B11</f>
        <v>0</v>
      </c>
      <c r="B325" s="6"/>
      <c r="C325" s="7"/>
      <c r="D325" s="6"/>
    </row>
    <row r="326" spans="1:9" ht="18" x14ac:dyDescent="0.25">
      <c r="A326" s="365" t="s">
        <v>12</v>
      </c>
      <c r="B326" s="366"/>
      <c r="C326" s="366"/>
      <c r="D326" s="366"/>
      <c r="E326" s="366"/>
      <c r="F326" s="36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65" t="s">
        <v>25</v>
      </c>
      <c r="B339" s="366"/>
      <c r="C339" s="366"/>
      <c r="D339" s="366"/>
      <c r="E339" s="366"/>
      <c r="F339" s="36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67" t="s">
        <v>8</v>
      </c>
      <c r="B352" s="367"/>
      <c r="C352" s="367"/>
      <c r="D352" s="367"/>
      <c r="E352" s="367"/>
      <c r="F352" s="367"/>
    </row>
    <row r="353" spans="1:6" x14ac:dyDescent="0.25">
      <c r="A353" s="181">
        <f>B11</f>
        <v>0</v>
      </c>
      <c r="B353" s="6"/>
      <c r="C353" s="7"/>
      <c r="D353" s="59"/>
    </row>
    <row r="354" spans="1:6" ht="16.5" x14ac:dyDescent="0.25">
      <c r="A354" s="368" t="s">
        <v>113</v>
      </c>
      <c r="B354" s="369"/>
      <c r="C354" s="369"/>
      <c r="D354" s="369"/>
      <c r="E354" s="369"/>
      <c r="F354" s="36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65" t="s">
        <v>25</v>
      </c>
      <c r="B366" s="366"/>
      <c r="C366" s="366"/>
      <c r="D366" s="366"/>
      <c r="E366" s="366"/>
      <c r="F366" s="36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65" t="s">
        <v>124</v>
      </c>
      <c r="B382" s="366"/>
      <c r="C382" s="366"/>
      <c r="D382" s="366"/>
      <c r="E382" s="366"/>
      <c r="F382" s="36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65" t="s">
        <v>29</v>
      </c>
      <c r="B391" s="366"/>
      <c r="C391" s="366"/>
      <c r="D391" s="366"/>
      <c r="E391" s="366"/>
      <c r="F391" s="36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67" t="s">
        <v>125</v>
      </c>
      <c r="B405" s="367"/>
      <c r="C405" s="367"/>
      <c r="D405" s="367"/>
      <c r="E405" s="367"/>
      <c r="F405" s="367"/>
    </row>
    <row r="406" spans="1:6" x14ac:dyDescent="0.25">
      <c r="A406" s="190">
        <f>B11</f>
        <v>0</v>
      </c>
      <c r="B406" s="6"/>
      <c r="C406" s="7"/>
      <c r="D406" s="6"/>
    </row>
    <row r="407" spans="1:6" ht="16.5" x14ac:dyDescent="0.25">
      <c r="A407" s="368" t="s">
        <v>19</v>
      </c>
      <c r="B407" s="369"/>
      <c r="C407" s="369"/>
      <c r="D407" s="369"/>
      <c r="E407" s="369"/>
      <c r="F407" s="36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407" t="s">
        <v>122</v>
      </c>
      <c r="B418" s="408"/>
      <c r="C418" s="408"/>
      <c r="D418" s="408"/>
      <c r="E418" s="408"/>
      <c r="F418" s="408"/>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67" t="s">
        <v>374</v>
      </c>
      <c r="B435" s="367"/>
      <c r="C435" s="367"/>
      <c r="D435" s="367"/>
      <c r="E435" s="367"/>
      <c r="F435" s="367"/>
    </row>
    <row r="436" spans="1:7" x14ac:dyDescent="0.25">
      <c r="A436" s="193">
        <f>+B11</f>
        <v>0</v>
      </c>
      <c r="B436" s="6"/>
      <c r="C436" s="7"/>
      <c r="D436" s="6"/>
    </row>
    <row r="437" spans="1:7" ht="18" x14ac:dyDescent="0.25">
      <c r="A437" s="365" t="s">
        <v>375</v>
      </c>
      <c r="B437" s="366"/>
      <c r="C437" s="366"/>
      <c r="D437" s="366"/>
      <c r="E437" s="366"/>
      <c r="F437" s="36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65" t="s">
        <v>31</v>
      </c>
      <c r="B444" s="366"/>
      <c r="C444" s="366"/>
      <c r="D444" s="366"/>
      <c r="E444" s="366"/>
      <c r="F444" s="36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67" t="s">
        <v>180</v>
      </c>
      <c r="B454" s="367"/>
      <c r="C454" s="367"/>
      <c r="D454" s="367"/>
      <c r="E454" s="367"/>
      <c r="F454" s="36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67" t="s">
        <v>87</v>
      </c>
      <c r="B464" s="367"/>
      <c r="C464" s="367"/>
      <c r="D464" s="367"/>
      <c r="E464" s="367"/>
      <c r="F464" s="36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67" t="s">
        <v>151</v>
      </c>
      <c r="B473" s="367"/>
      <c r="C473" s="367"/>
      <c r="D473" s="367"/>
      <c r="E473" s="367"/>
      <c r="F473" s="36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67" t="s">
        <v>152</v>
      </c>
      <c r="B494" s="367"/>
      <c r="C494" s="367"/>
      <c r="D494" s="367"/>
      <c r="E494" s="367"/>
      <c r="F494" s="36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2" t="s">
        <v>52</v>
      </c>
      <c r="B6" s="372"/>
      <c r="C6" s="372"/>
      <c r="D6" s="372"/>
      <c r="E6" s="372"/>
      <c r="F6" s="372"/>
      <c r="G6" s="214"/>
      <c r="H6" s="214"/>
      <c r="I6" s="214"/>
    </row>
    <row r="7" spans="1:9" s="36" customFormat="1" ht="21.75" customHeight="1" x14ac:dyDescent="0.45">
      <c r="A7" s="373" t="str">
        <f>'A1 Exploitation'!A8:F8</f>
        <v>Hyper marché la Marsa</v>
      </c>
      <c r="B7" s="373"/>
      <c r="C7" s="373"/>
      <c r="D7" s="373"/>
      <c r="E7" s="373"/>
      <c r="F7" s="373"/>
      <c r="G7" s="214"/>
      <c r="H7" s="214"/>
      <c r="I7" s="214"/>
    </row>
    <row r="8" spans="1:9" s="36" customFormat="1" ht="24" x14ac:dyDescent="0.45">
      <c r="A8" s="38" t="s">
        <v>44</v>
      </c>
      <c r="B8" s="396">
        <f>'A6 Exploitation'!B9:F9</f>
        <v>0</v>
      </c>
      <c r="C8" s="396"/>
      <c r="D8" s="396"/>
      <c r="E8" s="396"/>
      <c r="F8" s="396"/>
      <c r="G8" s="214"/>
      <c r="H8" s="214"/>
      <c r="I8" s="214"/>
    </row>
    <row r="9" spans="1:9" s="36" customFormat="1" ht="24" x14ac:dyDescent="0.45">
      <c r="A9" s="39" t="s">
        <v>46</v>
      </c>
      <c r="B9" s="397">
        <f>'A6 Exploitation'!B10:F10</f>
        <v>0</v>
      </c>
      <c r="C9" s="397"/>
      <c r="D9" s="397"/>
      <c r="E9" s="397"/>
      <c r="F9" s="397"/>
      <c r="G9" s="214"/>
      <c r="H9" s="214"/>
      <c r="I9" s="214"/>
    </row>
    <row r="10" spans="1:9" s="36" customFormat="1" ht="24" x14ac:dyDescent="0.45">
      <c r="A10" s="38" t="s">
        <v>45</v>
      </c>
      <c r="B10" s="394">
        <f>'A6 Exploitation'!B11:F11</f>
        <v>0</v>
      </c>
      <c r="C10" s="394"/>
      <c r="D10" s="394"/>
      <c r="E10" s="394"/>
      <c r="F10" s="394"/>
      <c r="G10" s="214"/>
      <c r="H10" s="214"/>
      <c r="I10" s="214"/>
    </row>
    <row r="11" spans="1:9" s="36" customFormat="1" ht="24" x14ac:dyDescent="0.45">
      <c r="A11" s="38" t="s">
        <v>341</v>
      </c>
      <c r="B11" s="386">
        <f>D198</f>
        <v>0</v>
      </c>
      <c r="C11" s="386"/>
      <c r="D11" s="386"/>
      <c r="E11" s="386"/>
      <c r="F11" s="386"/>
      <c r="G11" s="214"/>
      <c r="H11" s="214"/>
      <c r="I11" s="214"/>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89" t="s">
        <v>38</v>
      </c>
      <c r="B22" s="390"/>
      <c r="C22" s="391"/>
      <c r="D22" s="213">
        <f>SUM(B17:C21)</f>
        <v>0</v>
      </c>
    </row>
    <row r="23" spans="1:6" x14ac:dyDescent="0.3">
      <c r="A23" s="383" t="s">
        <v>342</v>
      </c>
      <c r="B23" s="384"/>
      <c r="C23" s="385"/>
      <c r="D23" s="64">
        <f>D22/(COUNT(B17:C21)*2)</f>
        <v>0</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83" t="s">
        <v>38</v>
      </c>
      <c r="B32" s="384"/>
      <c r="C32" s="385"/>
      <c r="D32" s="212">
        <f>SUM(B26:C31)</f>
        <v>0</v>
      </c>
    </row>
    <row r="33" spans="1:6" x14ac:dyDescent="0.3">
      <c r="A33" s="383" t="s">
        <v>342</v>
      </c>
      <c r="B33" s="384"/>
      <c r="C33" s="385"/>
      <c r="D33" s="64">
        <f>D32/(COUNT(B26:C31)*2)</f>
        <v>0</v>
      </c>
    </row>
    <row r="34" spans="1:6" s="50" customFormat="1" x14ac:dyDescent="0.3">
      <c r="A34" s="54"/>
      <c r="B34" s="55"/>
      <c r="C34" s="55"/>
      <c r="D34" s="56"/>
    </row>
    <row r="35" spans="1:6" s="50" customFormat="1" ht="19.5" x14ac:dyDescent="0.4">
      <c r="A35" s="392" t="s">
        <v>246</v>
      </c>
      <c r="B35" s="393"/>
      <c r="C35" s="393"/>
      <c r="D35" s="393"/>
      <c r="E35" s="393"/>
      <c r="F35" s="39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83" t="s">
        <v>38</v>
      </c>
      <c r="B41" s="384"/>
      <c r="C41" s="385"/>
      <c r="D41" s="212">
        <f>SUM(B36:C40)</f>
        <v>0</v>
      </c>
      <c r="E41" s="37"/>
      <c r="F41" s="37"/>
    </row>
    <row r="42" spans="1:6" s="50" customFormat="1" x14ac:dyDescent="0.3">
      <c r="A42" s="383" t="s">
        <v>342</v>
      </c>
      <c r="B42" s="384"/>
      <c r="C42" s="385"/>
      <c r="D42" s="64">
        <f>D41/(COUNT(B36:C40)*2)</f>
        <v>0</v>
      </c>
      <c r="E42" s="37"/>
      <c r="F42" s="37"/>
    </row>
    <row r="43" spans="1:6" s="50" customFormat="1" x14ac:dyDescent="0.3">
      <c r="A43" s="89"/>
      <c r="B43" s="90"/>
      <c r="C43" s="90"/>
      <c r="D43" s="91"/>
    </row>
    <row r="44" spans="1:6" ht="19.5" x14ac:dyDescent="0.4">
      <c r="A44" s="398" t="s">
        <v>21</v>
      </c>
      <c r="B44" s="399"/>
      <c r="C44" s="399"/>
      <c r="D44" s="399"/>
      <c r="E44" s="399"/>
      <c r="F44" s="39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83" t="s">
        <v>38</v>
      </c>
      <c r="B51" s="384"/>
      <c r="C51" s="385"/>
      <c r="D51" s="212">
        <f>SUM(B45:C50)</f>
        <v>0</v>
      </c>
    </row>
    <row r="52" spans="1:6" x14ac:dyDescent="0.3">
      <c r="A52" s="383" t="s">
        <v>342</v>
      </c>
      <c r="B52" s="384"/>
      <c r="C52" s="385"/>
      <c r="D52" s="64">
        <f>D51/(COUNT(B45:C50)*2)</f>
        <v>0</v>
      </c>
    </row>
    <row r="53" spans="1:6" s="50" customFormat="1" x14ac:dyDescent="0.3">
      <c r="A53" s="54"/>
      <c r="B53" s="55"/>
      <c r="C53" s="55"/>
      <c r="D53" s="56"/>
    </row>
    <row r="54" spans="1:6" ht="19.5" x14ac:dyDescent="0.4">
      <c r="A54" s="392" t="s">
        <v>8</v>
      </c>
      <c r="B54" s="393"/>
      <c r="C54" s="393"/>
      <c r="D54" s="393"/>
      <c r="E54" s="393"/>
      <c r="F54" s="393"/>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83" t="s">
        <v>38</v>
      </c>
      <c r="B62" s="384"/>
      <c r="C62" s="385"/>
      <c r="D62" s="212">
        <f>SUM(B55:C61)</f>
        <v>0</v>
      </c>
    </row>
    <row r="63" spans="1:6" x14ac:dyDescent="0.3">
      <c r="A63" s="383" t="s">
        <v>342</v>
      </c>
      <c r="B63" s="384"/>
      <c r="C63" s="385"/>
      <c r="D63" s="64">
        <f>D62/(COUNT(B55:C61)*2)</f>
        <v>0</v>
      </c>
    </row>
    <row r="64" spans="1:6" s="50" customFormat="1" x14ac:dyDescent="0.3">
      <c r="A64" s="54"/>
      <c r="B64" s="55"/>
      <c r="C64" s="55"/>
      <c r="D64" s="56"/>
    </row>
    <row r="65" spans="1:6" ht="19.5" x14ac:dyDescent="0.4">
      <c r="A65" s="392" t="s">
        <v>143</v>
      </c>
      <c r="B65" s="393"/>
      <c r="C65" s="393"/>
      <c r="D65" s="393"/>
      <c r="E65" s="393"/>
      <c r="F65" s="39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83" t="s">
        <v>38</v>
      </c>
      <c r="B83" s="384"/>
      <c r="C83" s="385"/>
      <c r="D83" s="212">
        <f>SUM(B66:C82)</f>
        <v>0</v>
      </c>
    </row>
    <row r="84" spans="1:6" x14ac:dyDescent="0.3">
      <c r="A84" s="383" t="s">
        <v>342</v>
      </c>
      <c r="B84" s="384"/>
      <c r="C84" s="385"/>
      <c r="D84" s="64">
        <f>D83/(COUNT(B66:C82)*2)</f>
        <v>0</v>
      </c>
    </row>
    <row r="85" spans="1:6" s="50" customFormat="1" x14ac:dyDescent="0.3">
      <c r="A85" s="54"/>
      <c r="B85" s="55"/>
      <c r="C85" s="55"/>
      <c r="D85" s="56"/>
    </row>
    <row r="86" spans="1:6" ht="19.5" x14ac:dyDescent="0.4">
      <c r="A86" s="392" t="s">
        <v>237</v>
      </c>
      <c r="B86" s="393"/>
      <c r="C86" s="393"/>
      <c r="D86" s="393"/>
      <c r="E86" s="393"/>
      <c r="F86" s="39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83" t="s">
        <v>38</v>
      </c>
      <c r="B101" s="384"/>
      <c r="C101" s="385"/>
      <c r="D101" s="212">
        <f>SUM(B87:C100)</f>
        <v>0</v>
      </c>
    </row>
    <row r="102" spans="1:6" x14ac:dyDescent="0.3">
      <c r="A102" s="383" t="s">
        <v>342</v>
      </c>
      <c r="B102" s="384"/>
      <c r="C102" s="385"/>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83" t="s">
        <v>38</v>
      </c>
      <c r="B117" s="384"/>
      <c r="C117" s="385"/>
      <c r="D117" s="269">
        <f>SUM(B106:C116)</f>
        <v>0</v>
      </c>
      <c r="E117" s="36"/>
      <c r="F117" s="36"/>
    </row>
    <row r="118" spans="1:6" s="50" customFormat="1" x14ac:dyDescent="0.3">
      <c r="A118" s="383" t="s">
        <v>342</v>
      </c>
      <c r="B118" s="384"/>
      <c r="C118" s="385"/>
      <c r="D118" s="64">
        <f>D117/(COUNT(B106:C116)*2)</f>
        <v>0</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83" t="s">
        <v>38</v>
      </c>
      <c r="B132" s="384"/>
      <c r="C132" s="385"/>
      <c r="D132" s="212">
        <f>SUM(B121:C131)</f>
        <v>0</v>
      </c>
    </row>
    <row r="133" spans="1:6" x14ac:dyDescent="0.3">
      <c r="A133" s="383" t="s">
        <v>342</v>
      </c>
      <c r="B133" s="384"/>
      <c r="C133" s="385"/>
      <c r="D133" s="62">
        <f>D132/(COUNT(B121:C131)*2)</f>
        <v>0</v>
      </c>
    </row>
    <row r="134" spans="1:6" s="50" customFormat="1" x14ac:dyDescent="0.3">
      <c r="A134" s="54"/>
      <c r="B134" s="55"/>
      <c r="C134" s="55"/>
      <c r="D134" s="61"/>
    </row>
    <row r="135" spans="1:6" ht="19.5" x14ac:dyDescent="0.4">
      <c r="A135" s="392" t="s">
        <v>78</v>
      </c>
      <c r="B135" s="393"/>
      <c r="C135" s="393"/>
      <c r="D135" s="393"/>
      <c r="E135" s="393"/>
      <c r="F135" s="393"/>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83" t="s">
        <v>38</v>
      </c>
      <c r="B148" s="384"/>
      <c r="C148" s="385"/>
      <c r="D148" s="212">
        <f>SUM(B136:C147)</f>
        <v>0</v>
      </c>
    </row>
    <row r="149" spans="1:6" x14ac:dyDescent="0.3">
      <c r="A149" s="383" t="s">
        <v>342</v>
      </c>
      <c r="B149" s="384"/>
      <c r="C149" s="385"/>
      <c r="D149" s="64">
        <f>D148/(COUNT(B136:C147)*2)</f>
        <v>0</v>
      </c>
    </row>
    <row r="150" spans="1:6" s="50" customFormat="1" x14ac:dyDescent="0.3">
      <c r="A150" s="54"/>
      <c r="B150" s="55"/>
      <c r="C150" s="55"/>
      <c r="D150" s="56"/>
    </row>
    <row r="151" spans="1:6" ht="19.5" x14ac:dyDescent="0.4">
      <c r="A151" s="392" t="s">
        <v>243</v>
      </c>
      <c r="B151" s="393"/>
      <c r="C151" s="393"/>
      <c r="D151" s="393"/>
      <c r="E151" s="393"/>
      <c r="F151" s="39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83" t="s">
        <v>38</v>
      </c>
      <c r="B160" s="390"/>
      <c r="C160" s="391"/>
      <c r="D160" s="213">
        <f>SUM(B152:C159)</f>
        <v>0</v>
      </c>
    </row>
    <row r="161" spans="1:6" x14ac:dyDescent="0.3">
      <c r="A161" s="383" t="s">
        <v>342</v>
      </c>
      <c r="B161" s="384"/>
      <c r="C161" s="385"/>
      <c r="D161" s="64">
        <f>D160/(COUNT(B152:C159)*2)</f>
        <v>0</v>
      </c>
    </row>
    <row r="162" spans="1:6" s="50" customFormat="1" x14ac:dyDescent="0.3">
      <c r="A162" s="54"/>
      <c r="B162" s="55"/>
      <c r="C162" s="57"/>
      <c r="D162" s="58"/>
    </row>
    <row r="163" spans="1:6" ht="19.5" x14ac:dyDescent="0.4">
      <c r="A163" s="392" t="s">
        <v>85</v>
      </c>
      <c r="B163" s="393"/>
      <c r="C163" s="393"/>
      <c r="D163" s="393"/>
      <c r="E163" s="393"/>
      <c r="F163" s="39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83" t="s">
        <v>38</v>
      </c>
      <c r="B168" s="384"/>
      <c r="C168" s="385"/>
      <c r="D168" s="212">
        <f>SUM(B164:C167)</f>
        <v>0</v>
      </c>
    </row>
    <row r="169" spans="1:6" x14ac:dyDescent="0.3">
      <c r="A169" s="383" t="s">
        <v>342</v>
      </c>
      <c r="B169" s="384"/>
      <c r="C169" s="385"/>
      <c r="D169" s="64">
        <f>D168/(COUNT(B164:C167)*2)</f>
        <v>0</v>
      </c>
    </row>
    <row r="170" spans="1:6" s="50" customFormat="1" x14ac:dyDescent="0.3">
      <c r="A170" s="54"/>
      <c r="B170" s="55"/>
      <c r="C170" s="55"/>
      <c r="D170" s="56"/>
    </row>
    <row r="171" spans="1:6" ht="19.5" x14ac:dyDescent="0.4">
      <c r="A171" s="400" t="s">
        <v>17</v>
      </c>
      <c r="B171" s="401"/>
      <c r="C171" s="401"/>
      <c r="D171" s="401"/>
      <c r="E171" s="401"/>
      <c r="F171" s="40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83" t="s">
        <v>38</v>
      </c>
      <c r="B176" s="384"/>
      <c r="C176" s="385"/>
      <c r="D176" s="212">
        <f>SUM(B172:C175)</f>
        <v>0</v>
      </c>
    </row>
    <row r="177" spans="1:6" x14ac:dyDescent="0.3">
      <c r="A177" s="383" t="s">
        <v>342</v>
      </c>
      <c r="B177" s="384"/>
      <c r="C177" s="385"/>
      <c r="D177" s="64">
        <f>D176/(COUNT(B172:C175)*2)</f>
        <v>0</v>
      </c>
    </row>
    <row r="178" spans="1:6" s="50" customFormat="1" x14ac:dyDescent="0.3">
      <c r="A178" s="54"/>
      <c r="B178" s="55"/>
      <c r="C178" s="55"/>
      <c r="D178" s="56"/>
    </row>
    <row r="179" spans="1:6" ht="19.5" x14ac:dyDescent="0.4">
      <c r="A179" s="392" t="s">
        <v>87</v>
      </c>
      <c r="B179" s="393"/>
      <c r="C179" s="393"/>
      <c r="D179" s="393"/>
      <c r="E179" s="393"/>
      <c r="F179" s="39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83" t="s">
        <v>38</v>
      </c>
      <c r="B185" s="384"/>
      <c r="C185" s="385"/>
      <c r="D185" s="212">
        <f>SUM(B180:C184)</f>
        <v>0</v>
      </c>
    </row>
    <row r="186" spans="1:6" x14ac:dyDescent="0.3">
      <c r="A186" s="383" t="s">
        <v>342</v>
      </c>
      <c r="B186" s="384"/>
      <c r="C186" s="385"/>
      <c r="D186" s="64">
        <f>D185/(COUNT(B180:C184)*2)</f>
        <v>0</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83" t="s">
        <v>38</v>
      </c>
      <c r="B193" s="384"/>
      <c r="C193" s="385"/>
      <c r="D193" s="96">
        <f>SUM(B189:C192)</f>
        <v>0</v>
      </c>
    </row>
    <row r="194" spans="1:4" x14ac:dyDescent="0.3">
      <c r="A194" s="383" t="s">
        <v>342</v>
      </c>
      <c r="B194" s="384"/>
      <c r="C194" s="385"/>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zoomScaleNormal="100" zoomScaleSheetLayoutView="100" workbookViewId="0">
      <selection activeCell="C3" sqref="C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71"/>
      <c r="E1" s="371"/>
      <c r="F1" s="371"/>
      <c r="G1" s="371"/>
      <c r="H1" s="371"/>
      <c r="I1" s="371"/>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72" t="s">
        <v>201</v>
      </c>
      <c r="B7" s="372"/>
      <c r="C7" s="372"/>
      <c r="D7" s="372"/>
      <c r="E7" s="372"/>
      <c r="F7" s="372"/>
      <c r="G7" s="123"/>
      <c r="H7" s="123"/>
      <c r="I7" s="123"/>
    </row>
    <row r="8" spans="1:9" ht="29.25" x14ac:dyDescent="0.45">
      <c r="A8" s="373" t="s">
        <v>411</v>
      </c>
      <c r="B8" s="373"/>
      <c r="C8" s="373"/>
      <c r="D8" s="373"/>
      <c r="E8" s="373"/>
      <c r="F8" s="373"/>
      <c r="G8" s="125"/>
      <c r="H8" s="125"/>
      <c r="I8" s="123"/>
    </row>
    <row r="9" spans="1:9" ht="24" x14ac:dyDescent="0.45">
      <c r="A9" s="38" t="s">
        <v>44</v>
      </c>
      <c r="B9" s="374" t="s">
        <v>412</v>
      </c>
      <c r="C9" s="374"/>
      <c r="D9" s="374"/>
      <c r="E9" s="374"/>
      <c r="F9" s="374"/>
      <c r="G9" s="125"/>
      <c r="H9" s="125"/>
      <c r="I9" s="123"/>
    </row>
    <row r="10" spans="1:9" ht="24" x14ac:dyDescent="0.45">
      <c r="A10" s="39" t="s">
        <v>46</v>
      </c>
      <c r="B10" s="375" t="s">
        <v>458</v>
      </c>
      <c r="C10" s="375"/>
      <c r="D10" s="375"/>
      <c r="E10" s="375"/>
      <c r="F10" s="375"/>
      <c r="G10" s="125"/>
      <c r="H10" s="125"/>
      <c r="I10" s="123"/>
    </row>
    <row r="11" spans="1:9" ht="24" x14ac:dyDescent="0.45">
      <c r="A11" s="38" t="s">
        <v>45</v>
      </c>
      <c r="B11" s="370">
        <v>42795</v>
      </c>
      <c r="C11" s="370"/>
      <c r="D11" s="370"/>
      <c r="E11" s="370"/>
      <c r="F11" s="370"/>
      <c r="G11" s="125"/>
      <c r="H11" s="125"/>
      <c r="I11" s="123"/>
    </row>
    <row r="12" spans="1:9" ht="24" x14ac:dyDescent="0.45">
      <c r="A12" s="38" t="s">
        <v>276</v>
      </c>
      <c r="B12" s="376">
        <f>D505</f>
        <v>0.92807017543859649</v>
      </c>
      <c r="C12" s="376"/>
      <c r="D12" s="376"/>
      <c r="E12" s="376"/>
      <c r="F12" s="376"/>
      <c r="G12" s="125"/>
      <c r="H12" s="125"/>
      <c r="I12" s="123"/>
    </row>
    <row r="13" spans="1:9" ht="22.5" x14ac:dyDescent="0.45">
      <c r="A13" s="35"/>
      <c r="B13" s="36"/>
      <c r="C13" s="36"/>
      <c r="D13" s="377"/>
      <c r="E13" s="377"/>
      <c r="F13" s="377"/>
      <c r="G13" s="377"/>
      <c r="H13" s="377"/>
      <c r="I13" s="3"/>
    </row>
    <row r="14" spans="1:9" ht="16.5" customHeight="1" x14ac:dyDescent="0.3">
      <c r="A14" s="378" t="s">
        <v>32</v>
      </c>
      <c r="B14" s="379" t="s">
        <v>33</v>
      </c>
      <c r="C14" s="379"/>
      <c r="D14" s="379" t="s">
        <v>48</v>
      </c>
      <c r="E14" s="380" t="s">
        <v>358</v>
      </c>
      <c r="F14" s="379" t="s">
        <v>214</v>
      </c>
      <c r="G14" s="36"/>
      <c r="H14" s="36"/>
    </row>
    <row r="15" spans="1:9" ht="16.5" customHeight="1" x14ac:dyDescent="0.3">
      <c r="A15" s="378"/>
      <c r="B15" s="76" t="s">
        <v>36</v>
      </c>
      <c r="C15" s="76" t="s">
        <v>35</v>
      </c>
      <c r="D15" s="379"/>
      <c r="E15" s="380"/>
      <c r="F15" s="379"/>
      <c r="G15" s="36"/>
      <c r="H15" s="36"/>
    </row>
    <row r="16" spans="1:9" ht="18" x14ac:dyDescent="0.35">
      <c r="A16" s="367" t="s">
        <v>0</v>
      </c>
      <c r="B16" s="367"/>
      <c r="C16" s="367"/>
      <c r="D16" s="367"/>
      <c r="E16" s="367"/>
      <c r="F16" s="367"/>
      <c r="G16" s="36"/>
      <c r="H16" s="36"/>
    </row>
    <row r="17" spans="1:8" ht="18" x14ac:dyDescent="0.3">
      <c r="A17" s="180">
        <f>B11</f>
        <v>42795</v>
      </c>
      <c r="B17" s="36"/>
      <c r="C17" s="36"/>
      <c r="D17" s="36"/>
      <c r="E17" s="36"/>
      <c r="F17" s="36"/>
      <c r="G17" s="36"/>
      <c r="H17" s="36"/>
    </row>
    <row r="18" spans="1:8" ht="18" x14ac:dyDescent="0.25">
      <c r="A18" s="381" t="s">
        <v>1</v>
      </c>
      <c r="B18" s="382"/>
      <c r="C18" s="382"/>
      <c r="D18" s="382"/>
      <c r="E18" s="382"/>
      <c r="F18" s="382"/>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365" t="s">
        <v>18</v>
      </c>
      <c r="B26" s="366"/>
      <c r="C26" s="366"/>
      <c r="D26" s="366"/>
      <c r="E26" s="366"/>
      <c r="F26" s="366"/>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1</v>
      </c>
      <c r="C29" s="129"/>
      <c r="D29" s="166" t="s">
        <v>459</v>
      </c>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460</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0.92307692307692313</v>
      </c>
    </row>
    <row r="42" spans="1:7" x14ac:dyDescent="0.25">
      <c r="A42" s="9"/>
      <c r="B42" s="6"/>
      <c r="C42" s="7"/>
      <c r="D42" s="6"/>
    </row>
    <row r="43" spans="1:7" ht="18" x14ac:dyDescent="0.35">
      <c r="A43" s="367" t="s">
        <v>137</v>
      </c>
      <c r="B43" s="367"/>
      <c r="C43" s="367"/>
      <c r="D43" s="367"/>
      <c r="E43" s="367"/>
      <c r="F43" s="367"/>
    </row>
    <row r="44" spans="1:7" x14ac:dyDescent="0.25">
      <c r="A44" s="181">
        <f>B11</f>
        <v>42795</v>
      </c>
      <c r="B44" s="6"/>
      <c r="C44" s="7"/>
      <c r="D44" s="6"/>
    </row>
    <row r="45" spans="1:7" ht="16.5" x14ac:dyDescent="0.25">
      <c r="A45" s="368" t="s">
        <v>63</v>
      </c>
      <c r="B45" s="369"/>
      <c r="C45" s="369"/>
      <c r="D45" s="369"/>
      <c r="E45" s="369"/>
      <c r="F45" s="369"/>
    </row>
    <row r="46" spans="1:7" x14ac:dyDescent="0.25">
      <c r="A46" s="33" t="s">
        <v>109</v>
      </c>
      <c r="B46" s="135">
        <v>2</v>
      </c>
      <c r="C46" s="135"/>
      <c r="D46" s="137"/>
      <c r="E46" s="65"/>
      <c r="F46" s="65"/>
    </row>
    <row r="47" spans="1:7" ht="30" customHeight="1" x14ac:dyDescent="0.25">
      <c r="A47" s="43" t="s">
        <v>259</v>
      </c>
      <c r="B47" s="168">
        <v>1</v>
      </c>
      <c r="C47" s="135"/>
      <c r="D47" s="271" t="s">
        <v>463</v>
      </c>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1</v>
      </c>
      <c r="C50" s="135"/>
      <c r="D50" s="154" t="s">
        <v>462</v>
      </c>
      <c r="E50" s="65"/>
      <c r="F50" s="65"/>
    </row>
    <row r="51" spans="1:6" ht="31.5" x14ac:dyDescent="0.35">
      <c r="A51" s="75" t="s">
        <v>7</v>
      </c>
      <c r="B51" s="168">
        <v>1</v>
      </c>
      <c r="C51" s="215" t="str">
        <f>IF(B51=0, -5, "0")</f>
        <v>0</v>
      </c>
      <c r="D51" s="155" t="s">
        <v>461</v>
      </c>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65" t="s">
        <v>65</v>
      </c>
      <c r="B57" s="366"/>
      <c r="C57" s="366"/>
      <c r="D57" s="366"/>
      <c r="E57" s="366"/>
      <c r="F57" s="366"/>
    </row>
    <row r="58" spans="1:6" ht="24" customHeight="1" x14ac:dyDescent="0.25">
      <c r="A58" s="167" t="s">
        <v>314</v>
      </c>
      <c r="B58" s="142">
        <v>2</v>
      </c>
      <c r="C58" s="142"/>
      <c r="D58" s="140"/>
      <c r="E58" s="145"/>
      <c r="F58" s="65"/>
    </row>
    <row r="59" spans="1:6" ht="18" customHeight="1" x14ac:dyDescent="0.25">
      <c r="A59" s="17" t="s">
        <v>204</v>
      </c>
      <c r="B59" s="168">
        <v>2</v>
      </c>
      <c r="C59" s="143" t="s">
        <v>371</v>
      </c>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t="s">
        <v>34</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0</v>
      </c>
      <c r="C65" s="169"/>
      <c r="D65" s="144" t="s">
        <v>470</v>
      </c>
      <c r="E65" s="171"/>
      <c r="F65" s="65"/>
    </row>
    <row r="66" spans="1:7" x14ac:dyDescent="0.25">
      <c r="A66" s="17" t="s">
        <v>308</v>
      </c>
      <c r="B66" s="168">
        <v>2</v>
      </c>
      <c r="C66" s="142"/>
      <c r="D66" s="149"/>
      <c r="E66" s="146"/>
      <c r="F66" s="65"/>
    </row>
    <row r="67" spans="1:7" ht="60" x14ac:dyDescent="0.25">
      <c r="A67" s="17" t="s">
        <v>187</v>
      </c>
      <c r="B67" s="168">
        <v>1</v>
      </c>
      <c r="C67" s="142"/>
      <c r="D67" s="149" t="s">
        <v>471</v>
      </c>
      <c r="E67" s="145"/>
      <c r="F67" s="65"/>
    </row>
    <row r="68" spans="1:7" x14ac:dyDescent="0.25">
      <c r="A68" s="17" t="s">
        <v>116</v>
      </c>
      <c r="B68" s="168">
        <v>2</v>
      </c>
      <c r="C68" s="142"/>
      <c r="D68" s="148"/>
      <c r="F68" s="65"/>
    </row>
    <row r="69" spans="1:7" ht="90" x14ac:dyDescent="0.25">
      <c r="A69" s="17" t="s">
        <v>117</v>
      </c>
      <c r="B69" s="168">
        <v>1</v>
      </c>
      <c r="C69" s="143"/>
      <c r="D69" s="161" t="s">
        <v>469</v>
      </c>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v>2</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1</v>
      </c>
      <c r="C80" s="143"/>
      <c r="D80" s="150" t="s">
        <v>468</v>
      </c>
      <c r="E80" s="146"/>
      <c r="F80" s="66"/>
    </row>
    <row r="81" spans="1:6" x14ac:dyDescent="0.25">
      <c r="A81" s="19" t="s">
        <v>38</v>
      </c>
      <c r="B81" s="19"/>
      <c r="C81" s="19"/>
      <c r="D81" s="19">
        <f>SUM(B58:C80)</f>
        <v>39</v>
      </c>
    </row>
    <row r="82" spans="1:6" x14ac:dyDescent="0.25">
      <c r="A82" s="19" t="s">
        <v>37</v>
      </c>
      <c r="B82" s="20"/>
      <c r="C82" s="21"/>
      <c r="D82" s="62">
        <f>D81/(COUNT(B58:C80)*2)</f>
        <v>0.88636363636363635</v>
      </c>
    </row>
    <row r="83" spans="1:6" ht="15" customHeight="1" x14ac:dyDescent="0.25">
      <c r="A83" s="9"/>
      <c r="B83" s="6"/>
      <c r="C83" s="7"/>
      <c r="D83" s="6"/>
    </row>
    <row r="84" spans="1:6" ht="15" customHeight="1" x14ac:dyDescent="0.25">
      <c r="A84" s="365" t="s">
        <v>25</v>
      </c>
      <c r="B84" s="366"/>
      <c r="C84" s="366"/>
      <c r="D84" s="366"/>
      <c r="E84" s="366"/>
      <c r="F84" s="366"/>
    </row>
    <row r="85" spans="1:6" x14ac:dyDescent="0.25">
      <c r="A85" s="17" t="s">
        <v>314</v>
      </c>
      <c r="B85" s="151">
        <v>2</v>
      </c>
      <c r="C85" s="151"/>
      <c r="D85" s="155"/>
      <c r="E85" s="65"/>
      <c r="F85" s="65"/>
    </row>
    <row r="86" spans="1:6" ht="60" x14ac:dyDescent="0.25">
      <c r="A86" s="18" t="s">
        <v>105</v>
      </c>
      <c r="B86" s="168">
        <v>1</v>
      </c>
      <c r="C86" s="151"/>
      <c r="D86" s="153" t="s">
        <v>472</v>
      </c>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90" x14ac:dyDescent="0.25">
      <c r="A90" s="17" t="s">
        <v>293</v>
      </c>
      <c r="B90" s="168">
        <v>2</v>
      </c>
      <c r="C90" s="151"/>
      <c r="D90" s="154" t="s">
        <v>465</v>
      </c>
      <c r="E90" s="146"/>
      <c r="F90" s="65"/>
    </row>
    <row r="91" spans="1:6" ht="45" x14ac:dyDescent="0.25">
      <c r="A91" s="18" t="s">
        <v>260</v>
      </c>
      <c r="B91" s="168">
        <v>1</v>
      </c>
      <c r="C91" s="151"/>
      <c r="D91" s="155" t="s">
        <v>464</v>
      </c>
      <c r="E91" s="65"/>
      <c r="F91" s="65"/>
    </row>
    <row r="92" spans="1:6" ht="45" x14ac:dyDescent="0.25">
      <c r="A92" s="108" t="s">
        <v>287</v>
      </c>
      <c r="B92" s="168">
        <v>1</v>
      </c>
      <c r="C92" s="152"/>
      <c r="D92" s="252">
        <v>0.75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64</v>
      </c>
    </row>
    <row r="97" spans="1:6" ht="16.5" customHeight="1" x14ac:dyDescent="0.25">
      <c r="A97" s="77" t="s">
        <v>224</v>
      </c>
      <c r="B97" s="83"/>
      <c r="C97" s="84"/>
      <c r="D97" s="81">
        <f>D96/(COUNT(B85:C91,B46:C53,B58:C80)*2)</f>
        <v>0.86486486486486491</v>
      </c>
    </row>
    <row r="98" spans="1:6" x14ac:dyDescent="0.25">
      <c r="A98" s="5"/>
      <c r="B98" s="6"/>
      <c r="C98" s="7"/>
      <c r="D98" s="6"/>
    </row>
    <row r="99" spans="1:6" ht="18" x14ac:dyDescent="0.35">
      <c r="A99" s="367" t="s">
        <v>129</v>
      </c>
      <c r="B99" s="367"/>
      <c r="C99" s="367"/>
      <c r="D99" s="367"/>
      <c r="E99" s="367"/>
      <c r="F99" s="367"/>
    </row>
    <row r="100" spans="1:6" x14ac:dyDescent="0.25">
      <c r="A100" s="181">
        <f>B11</f>
        <v>42795</v>
      </c>
      <c r="B100" s="6"/>
      <c r="C100" s="7"/>
      <c r="D100" s="6"/>
    </row>
    <row r="101" spans="1:6" ht="16.5" x14ac:dyDescent="0.25">
      <c r="A101" s="368" t="s">
        <v>63</v>
      </c>
      <c r="B101" s="369"/>
      <c r="C101" s="369"/>
      <c r="D101" s="369"/>
      <c r="E101" s="369"/>
      <c r="F101" s="369"/>
    </row>
    <row r="102" spans="1:6" x14ac:dyDescent="0.25">
      <c r="A102" s="23" t="s">
        <v>57</v>
      </c>
      <c r="B102" s="151">
        <v>2</v>
      </c>
      <c r="C102" s="151"/>
      <c r="D102" s="140"/>
      <c r="E102" s="140"/>
      <c r="F102" s="65"/>
    </row>
    <row r="103" spans="1:6" ht="60" x14ac:dyDescent="0.25">
      <c r="A103" s="23" t="s">
        <v>297</v>
      </c>
      <c r="B103" s="168" t="s">
        <v>34</v>
      </c>
      <c r="C103" s="151"/>
      <c r="D103" s="166" t="s">
        <v>475</v>
      </c>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365" t="s">
        <v>133</v>
      </c>
      <c r="B113" s="366"/>
      <c r="C113" s="366"/>
      <c r="D113" s="366"/>
      <c r="E113" s="366"/>
      <c r="F113" s="366"/>
    </row>
    <row r="114" spans="1:6" x14ac:dyDescent="0.25">
      <c r="A114" s="17" t="s">
        <v>314</v>
      </c>
      <c r="B114" s="151">
        <v>2</v>
      </c>
      <c r="C114" s="151"/>
      <c r="D114" s="140"/>
      <c r="E114" s="140"/>
      <c r="F114" s="145"/>
    </row>
    <row r="115" spans="1:6" ht="30" x14ac:dyDescent="0.25">
      <c r="A115" s="18" t="s">
        <v>294</v>
      </c>
      <c r="B115" s="168">
        <v>1</v>
      </c>
      <c r="C115" s="151"/>
      <c r="D115" s="141" t="s">
        <v>495</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1</v>
      </c>
      <c r="C125" s="215" t="str">
        <f>IF(B125=0, -5, "0")</f>
        <v>0</v>
      </c>
      <c r="D125" s="140" t="s">
        <v>481</v>
      </c>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365" t="s">
        <v>73</v>
      </c>
      <c r="B137" s="366"/>
      <c r="C137" s="366"/>
      <c r="D137" s="366"/>
      <c r="E137" s="366"/>
      <c r="F137" s="366"/>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0.93</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c r="D151" s="6"/>
    </row>
    <row r="152" spans="1:6" ht="18" x14ac:dyDescent="0.35">
      <c r="A152" s="367" t="s">
        <v>130</v>
      </c>
      <c r="B152" s="367"/>
      <c r="C152" s="367"/>
      <c r="D152" s="367"/>
      <c r="E152" s="367"/>
      <c r="F152" s="367"/>
    </row>
    <row r="153" spans="1:6" x14ac:dyDescent="0.25">
      <c r="A153" s="181">
        <f>B11</f>
        <v>42795</v>
      </c>
      <c r="B153" s="6"/>
      <c r="C153" s="7"/>
      <c r="D153" s="59"/>
    </row>
    <row r="154" spans="1:6" ht="16.5" x14ac:dyDescent="0.25">
      <c r="A154" s="368" t="s">
        <v>63</v>
      </c>
      <c r="B154" s="369"/>
      <c r="C154" s="369"/>
      <c r="D154" s="369"/>
      <c r="E154" s="369"/>
      <c r="F154" s="369"/>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45" x14ac:dyDescent="0.25">
      <c r="A159" s="23" t="s">
        <v>190</v>
      </c>
      <c r="B159" s="168">
        <v>1</v>
      </c>
      <c r="C159" s="151"/>
      <c r="D159" s="140" t="s">
        <v>440</v>
      </c>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365" t="s">
        <v>134</v>
      </c>
      <c r="B166" s="366"/>
      <c r="C166" s="366"/>
      <c r="D166" s="366"/>
      <c r="E166" s="366"/>
      <c r="F166" s="366"/>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1</v>
      </c>
      <c r="C169" s="151"/>
      <c r="D169" s="141" t="s">
        <v>413</v>
      </c>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67" t="s">
        <v>167</v>
      </c>
      <c r="B192" s="367"/>
      <c r="C192" s="367"/>
      <c r="D192" s="367"/>
      <c r="E192" s="367"/>
      <c r="F192" s="367"/>
    </row>
    <row r="193" spans="1:7" x14ac:dyDescent="0.25">
      <c r="A193" s="187">
        <f>B11</f>
        <v>42795</v>
      </c>
      <c r="B193" s="6"/>
      <c r="C193" s="7"/>
      <c r="D193" s="6"/>
    </row>
    <row r="194" spans="1:7" ht="18" x14ac:dyDescent="0.25">
      <c r="A194" s="365" t="s">
        <v>158</v>
      </c>
      <c r="B194" s="366"/>
      <c r="C194" s="366"/>
      <c r="D194" s="366"/>
      <c r="E194" s="366"/>
      <c r="F194" s="366"/>
    </row>
    <row r="195" spans="1:7" ht="36" x14ac:dyDescent="0.35">
      <c r="A195" s="82" t="s">
        <v>27</v>
      </c>
      <c r="B195" s="151">
        <v>1</v>
      </c>
      <c r="C195" s="215" t="str">
        <f>IF(B195=0, -5, "0")</f>
        <v>0</v>
      </c>
      <c r="D195" s="140" t="s">
        <v>414</v>
      </c>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365" t="s">
        <v>76</v>
      </c>
      <c r="B209" s="366"/>
      <c r="C209" s="366"/>
      <c r="D209" s="366"/>
      <c r="E209" s="366"/>
      <c r="F209" s="366"/>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441</v>
      </c>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ht="30" x14ac:dyDescent="0.25">
      <c r="A218" s="18" t="s">
        <v>188</v>
      </c>
      <c r="B218" s="168">
        <v>1</v>
      </c>
      <c r="C218" s="151"/>
      <c r="D218" s="166" t="s">
        <v>415</v>
      </c>
      <c r="E218" s="145"/>
      <c r="F218" s="65"/>
    </row>
    <row r="219" spans="1:7" ht="30" x14ac:dyDescent="0.25">
      <c r="A219" s="18" t="s">
        <v>178</v>
      </c>
      <c r="B219" s="168">
        <v>0</v>
      </c>
      <c r="C219" s="151"/>
      <c r="D219" s="166" t="s">
        <v>417</v>
      </c>
      <c r="E219" s="166" t="s">
        <v>416</v>
      </c>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1</v>
      </c>
      <c r="C226" s="151"/>
      <c r="D226" s="68" t="s">
        <v>457</v>
      </c>
      <c r="E226" s="145"/>
      <c r="F226" s="65"/>
    </row>
    <row r="227" spans="1:6" x14ac:dyDescent="0.25">
      <c r="A227" s="24" t="s">
        <v>248</v>
      </c>
      <c r="B227" s="168">
        <v>2</v>
      </c>
      <c r="C227" s="151"/>
      <c r="D227" s="166"/>
      <c r="E227" s="145"/>
      <c r="F227" s="65"/>
    </row>
    <row r="228" spans="1:6" ht="30" x14ac:dyDescent="0.25">
      <c r="A228" s="24" t="s">
        <v>199</v>
      </c>
      <c r="B228" s="168">
        <v>1</v>
      </c>
      <c r="C228" s="24"/>
      <c r="D228" s="261"/>
      <c r="E228" s="145"/>
      <c r="F228" s="65"/>
    </row>
    <row r="229" spans="1:6" x14ac:dyDescent="0.25">
      <c r="A229" s="19" t="s">
        <v>38</v>
      </c>
      <c r="B229" s="19"/>
      <c r="C229" s="19"/>
      <c r="D229" s="19">
        <f>SUM(B210:C228)</f>
        <v>32</v>
      </c>
    </row>
    <row r="230" spans="1:6" x14ac:dyDescent="0.25">
      <c r="A230" s="19" t="s">
        <v>37</v>
      </c>
      <c r="B230" s="20"/>
      <c r="C230" s="21"/>
      <c r="D230" s="62">
        <f>D229/(COUNT(B210:C228)*2)</f>
        <v>0.84210526315789469</v>
      </c>
    </row>
    <row r="231" spans="1:6" x14ac:dyDescent="0.25">
      <c r="A231" s="9"/>
      <c r="B231" s="6"/>
      <c r="C231" s="7"/>
      <c r="D231" s="6"/>
    </row>
    <row r="232" spans="1:6" ht="18" x14ac:dyDescent="0.25">
      <c r="A232" s="365" t="s">
        <v>191</v>
      </c>
      <c r="B232" s="366"/>
      <c r="C232" s="366"/>
      <c r="D232" s="366"/>
      <c r="E232" s="366"/>
      <c r="F232" s="366"/>
    </row>
    <row r="233" spans="1:6" x14ac:dyDescent="0.25">
      <c r="A233" s="17" t="s">
        <v>314</v>
      </c>
      <c r="B233" s="143">
        <v>2</v>
      </c>
      <c r="C233" s="143"/>
      <c r="D233" s="150"/>
      <c r="E233" s="65"/>
      <c r="F233" s="65"/>
    </row>
    <row r="234" spans="1:6" ht="30" x14ac:dyDescent="0.25">
      <c r="A234" s="18" t="s">
        <v>205</v>
      </c>
      <c r="B234" s="169">
        <v>1</v>
      </c>
      <c r="C234" s="151"/>
      <c r="D234" s="153" t="s">
        <v>418</v>
      </c>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0.66</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68</v>
      </c>
    </row>
    <row r="246" spans="1:6" ht="18" x14ac:dyDescent="0.25">
      <c r="A246" s="102" t="s">
        <v>227</v>
      </c>
      <c r="B246" s="103"/>
      <c r="C246" s="104"/>
      <c r="D246" s="105">
        <f>D245/(COUNT(B210:C228,B233:C240,B195:C205)*2)</f>
        <v>0.89473684210526316</v>
      </c>
    </row>
    <row r="247" spans="1:6" s="3" customFormat="1" ht="18" x14ac:dyDescent="0.25">
      <c r="A247" s="45"/>
      <c r="B247" s="46"/>
      <c r="C247" s="46"/>
      <c r="D247" s="47"/>
    </row>
    <row r="248" spans="1:6" s="3" customFormat="1" ht="18" x14ac:dyDescent="0.35">
      <c r="A248" s="367" t="s">
        <v>78</v>
      </c>
      <c r="B248" s="367"/>
      <c r="C248" s="367"/>
      <c r="D248" s="367"/>
      <c r="E248" s="367"/>
      <c r="F248" s="367"/>
    </row>
    <row r="249" spans="1:6" s="3" customFormat="1" x14ac:dyDescent="0.25">
      <c r="A249" s="181">
        <f>B11</f>
        <v>42795</v>
      </c>
      <c r="B249" s="6"/>
      <c r="C249" s="7"/>
      <c r="D249" s="6"/>
    </row>
    <row r="250" spans="1:6" s="3" customFormat="1" ht="18" x14ac:dyDescent="0.25">
      <c r="A250" s="365" t="s">
        <v>79</v>
      </c>
      <c r="B250" s="366"/>
      <c r="C250" s="366"/>
      <c r="D250" s="366"/>
      <c r="E250" s="366"/>
      <c r="F250" s="366"/>
    </row>
    <row r="251" spans="1:6" s="3" customFormat="1" ht="36" x14ac:dyDescent="0.35">
      <c r="A251" s="82" t="s">
        <v>27</v>
      </c>
      <c r="B251" s="27">
        <v>1</v>
      </c>
      <c r="C251" s="215" t="str">
        <f>IF(B251=0, -5, "0")</f>
        <v>0</v>
      </c>
      <c r="D251" s="4" t="s">
        <v>446</v>
      </c>
      <c r="E251" s="66"/>
      <c r="F251" s="66"/>
    </row>
    <row r="252" spans="1:6" s="3" customFormat="1" ht="22.5" customHeight="1" x14ac:dyDescent="0.25">
      <c r="A252" s="23" t="s">
        <v>148</v>
      </c>
      <c r="B252" s="168">
        <v>1</v>
      </c>
      <c r="C252" s="27"/>
      <c r="D252" s="4" t="s">
        <v>442</v>
      </c>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166" t="s">
        <v>443</v>
      </c>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365" t="s">
        <v>81</v>
      </c>
      <c r="B266" s="366"/>
      <c r="C266" s="366"/>
      <c r="D266" s="366"/>
      <c r="E266" s="366"/>
      <c r="F266" s="366"/>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2</v>
      </c>
      <c r="C275" s="27"/>
      <c r="D275" s="11"/>
      <c r="E275" s="30"/>
      <c r="F275" s="66"/>
    </row>
    <row r="276" spans="1:6" s="3" customFormat="1" x14ac:dyDescent="0.25">
      <c r="A276" s="17" t="s">
        <v>291</v>
      </c>
      <c r="B276" s="169">
        <v>2</v>
      </c>
      <c r="C276" s="143"/>
      <c r="D276" s="162"/>
      <c r="E276" s="146"/>
      <c r="F276" s="146"/>
    </row>
    <row r="277" spans="1:6" s="3" customFormat="1" ht="30" x14ac:dyDescent="0.25">
      <c r="A277" s="107" t="s">
        <v>173</v>
      </c>
      <c r="B277" s="169">
        <v>1</v>
      </c>
      <c r="C277" s="216" t="str">
        <f>IF(B277=0, -5, "0")</f>
        <v>0</v>
      </c>
      <c r="D277" s="162" t="s">
        <v>444</v>
      </c>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1</v>
      </c>
      <c r="C283" s="27"/>
      <c r="D283" s="11" t="s">
        <v>445</v>
      </c>
      <c r="E283" s="66"/>
      <c r="F283" s="66"/>
    </row>
    <row r="284" spans="1:6" s="3" customFormat="1" ht="39.75" customHeight="1" x14ac:dyDescent="0.25">
      <c r="A284" s="100" t="s">
        <v>287</v>
      </c>
      <c r="B284" s="169">
        <v>1</v>
      </c>
      <c r="C284" s="29"/>
      <c r="D284" s="270">
        <v>0.5</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367" t="s">
        <v>4</v>
      </c>
      <c r="B291" s="367"/>
      <c r="C291" s="367"/>
      <c r="D291" s="367"/>
      <c r="E291" s="367"/>
      <c r="F291" s="367"/>
    </row>
    <row r="292" spans="1:7" x14ac:dyDescent="0.25">
      <c r="A292" s="190">
        <f>B11</f>
        <v>42795</v>
      </c>
      <c r="B292" s="6"/>
      <c r="C292" s="7"/>
      <c r="D292" s="59"/>
    </row>
    <row r="293" spans="1:7" ht="18" x14ac:dyDescent="0.25">
      <c r="A293" s="365" t="s">
        <v>19</v>
      </c>
      <c r="B293" s="366"/>
      <c r="C293" s="366"/>
      <c r="D293" s="366"/>
      <c r="E293" s="366"/>
      <c r="F293" s="366"/>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65" t="s">
        <v>122</v>
      </c>
      <c r="B305" s="366"/>
      <c r="C305" s="366"/>
      <c r="D305" s="366"/>
      <c r="E305" s="366"/>
      <c r="F305" s="366"/>
    </row>
    <row r="306" spans="1:6" ht="19.5" customHeight="1" x14ac:dyDescent="0.25">
      <c r="A306" s="17" t="s">
        <v>303</v>
      </c>
      <c r="B306" s="143">
        <v>2</v>
      </c>
      <c r="C306" s="143"/>
      <c r="D306" s="144"/>
      <c r="E306" s="146"/>
      <c r="F306" s="146"/>
    </row>
    <row r="307" spans="1:6" ht="30" x14ac:dyDescent="0.25">
      <c r="A307" s="167" t="s">
        <v>373</v>
      </c>
      <c r="B307" s="169">
        <v>1</v>
      </c>
      <c r="C307" s="151"/>
      <c r="D307" s="140" t="s">
        <v>484</v>
      </c>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ht="165" x14ac:dyDescent="0.25">
      <c r="A310" s="17" t="s">
        <v>108</v>
      </c>
      <c r="B310" s="169">
        <v>1</v>
      </c>
      <c r="C310" s="151"/>
      <c r="D310" s="154" t="s">
        <v>489</v>
      </c>
      <c r="E310" s="140"/>
      <c r="F310" s="65"/>
    </row>
    <row r="311" spans="1:6" ht="46.5" x14ac:dyDescent="0.35">
      <c r="A311" s="75" t="s">
        <v>61</v>
      </c>
      <c r="B311" s="169">
        <v>2</v>
      </c>
      <c r="C311" s="215" t="str">
        <f>IF(B311=0, -5, "0")</f>
        <v>0</v>
      </c>
      <c r="D311" s="155" t="s">
        <v>485</v>
      </c>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1</v>
      </c>
      <c r="C316" s="151"/>
      <c r="D316" s="140" t="s">
        <v>483</v>
      </c>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67" t="s">
        <v>21</v>
      </c>
      <c r="B324" s="367"/>
      <c r="C324" s="367"/>
      <c r="D324" s="367"/>
      <c r="E324" s="367"/>
      <c r="F324" s="367"/>
    </row>
    <row r="325" spans="1:9" x14ac:dyDescent="0.25">
      <c r="A325" s="191">
        <f>B11</f>
        <v>42795</v>
      </c>
      <c r="B325" s="6"/>
      <c r="C325" s="7"/>
      <c r="D325" s="6"/>
    </row>
    <row r="326" spans="1:9" ht="18" x14ac:dyDescent="0.25">
      <c r="A326" s="365" t="s">
        <v>12</v>
      </c>
      <c r="B326" s="366"/>
      <c r="C326" s="366"/>
      <c r="D326" s="366"/>
      <c r="E326" s="366"/>
      <c r="F326" s="366"/>
    </row>
    <row r="327" spans="1:9" ht="16.5" customHeight="1" x14ac:dyDescent="0.25">
      <c r="A327" s="17" t="s">
        <v>109</v>
      </c>
      <c r="B327" s="151">
        <v>0</v>
      </c>
      <c r="C327" s="151"/>
      <c r="D327" s="166" t="s">
        <v>437</v>
      </c>
      <c r="E327" s="166" t="s">
        <v>438</v>
      </c>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t="s">
        <v>439</v>
      </c>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65" t="s">
        <v>25</v>
      </c>
      <c r="B339" s="366"/>
      <c r="C339" s="366"/>
      <c r="D339" s="366"/>
      <c r="E339" s="366"/>
      <c r="F339" s="366"/>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6">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67" t="s">
        <v>8</v>
      </c>
      <c r="B352" s="367"/>
      <c r="C352" s="367"/>
      <c r="D352" s="367"/>
      <c r="E352" s="367"/>
      <c r="F352" s="367"/>
    </row>
    <row r="353" spans="1:6" x14ac:dyDescent="0.25">
      <c r="A353" s="181">
        <f>B11</f>
        <v>42795</v>
      </c>
      <c r="B353" s="6"/>
      <c r="C353" s="7"/>
      <c r="D353" s="59"/>
    </row>
    <row r="354" spans="1:6" ht="16.5" x14ac:dyDescent="0.25">
      <c r="A354" s="368" t="s">
        <v>113</v>
      </c>
      <c r="B354" s="369"/>
      <c r="C354" s="369"/>
      <c r="D354" s="369"/>
      <c r="E354" s="369"/>
      <c r="F354" s="369"/>
    </row>
    <row r="355" spans="1:6" ht="18" customHeight="1" x14ac:dyDescent="0.25">
      <c r="A355" s="43" t="s">
        <v>112</v>
      </c>
      <c r="B355" s="27">
        <v>1</v>
      </c>
      <c r="C355" s="27"/>
      <c r="D355" s="4" t="s">
        <v>450</v>
      </c>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ht="45" x14ac:dyDescent="0.25">
      <c r="A362" s="23" t="s">
        <v>27</v>
      </c>
      <c r="B362" s="168">
        <v>1</v>
      </c>
      <c r="C362" s="27"/>
      <c r="D362" s="10" t="s">
        <v>451</v>
      </c>
      <c r="E362" s="65"/>
      <c r="F362" s="6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65" t="s">
        <v>25</v>
      </c>
      <c r="B366" s="366"/>
      <c r="C366" s="366"/>
      <c r="D366" s="366"/>
      <c r="E366" s="366"/>
      <c r="F366" s="366"/>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65" t="s">
        <v>124</v>
      </c>
      <c r="B382" s="366"/>
      <c r="C382" s="366"/>
      <c r="D382" s="366"/>
      <c r="E382" s="366"/>
      <c r="F382" s="366"/>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5" t="s">
        <v>29</v>
      </c>
      <c r="B391" s="366"/>
      <c r="C391" s="366"/>
      <c r="D391" s="366"/>
      <c r="E391" s="366"/>
      <c r="F391" s="366"/>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ht="30" x14ac:dyDescent="0.25">
      <c r="A394" s="24" t="s">
        <v>311</v>
      </c>
      <c r="B394" s="169">
        <v>1</v>
      </c>
      <c r="C394" s="151"/>
      <c r="D394" s="155" t="s">
        <v>447</v>
      </c>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0.5</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367" t="s">
        <v>125</v>
      </c>
      <c r="B405" s="367"/>
      <c r="C405" s="367"/>
      <c r="D405" s="367"/>
      <c r="E405" s="367"/>
      <c r="F405" s="367"/>
    </row>
    <row r="406" spans="1:6" x14ac:dyDescent="0.25">
      <c r="A406" s="190">
        <f>B11</f>
        <v>42795</v>
      </c>
      <c r="B406" s="6"/>
      <c r="C406" s="7"/>
      <c r="D406" s="6"/>
    </row>
    <row r="407" spans="1:6" ht="16.5" x14ac:dyDescent="0.25">
      <c r="A407" s="368" t="s">
        <v>19</v>
      </c>
      <c r="B407" s="369"/>
      <c r="C407" s="369"/>
      <c r="D407" s="369"/>
      <c r="E407" s="369"/>
      <c r="F407" s="369"/>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v>2</v>
      </c>
      <c r="C417" s="7"/>
      <c r="D417" s="6"/>
    </row>
    <row r="418" spans="1:6" ht="16.5" x14ac:dyDescent="0.25">
      <c r="A418" s="368" t="s">
        <v>122</v>
      </c>
      <c r="B418" s="369"/>
      <c r="C418" s="369"/>
      <c r="D418" s="369"/>
      <c r="E418" s="369"/>
      <c r="F418" s="369"/>
    </row>
    <row r="419" spans="1:6" ht="30" x14ac:dyDescent="0.25">
      <c r="A419" s="106" t="s">
        <v>127</v>
      </c>
      <c r="B419" s="168">
        <v>1</v>
      </c>
      <c r="C419" s="215" t="str">
        <f>IF(B419=0, -5, "0")</f>
        <v>0</v>
      </c>
      <c r="D419" s="4" t="s">
        <v>490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1</v>
      </c>
      <c r="C427" s="27"/>
      <c r="D427" s="4" t="s">
        <v>491</v>
      </c>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367" t="s">
        <v>374</v>
      </c>
      <c r="B435" s="367"/>
      <c r="C435" s="367"/>
      <c r="D435" s="367"/>
      <c r="E435" s="367"/>
      <c r="F435" s="367"/>
    </row>
    <row r="436" spans="1:7" s="165" customFormat="1" x14ac:dyDescent="0.25">
      <c r="A436" s="193">
        <f>+B11</f>
        <v>42795</v>
      </c>
      <c r="B436" s="6"/>
      <c r="C436" s="7"/>
      <c r="D436" s="6"/>
    </row>
    <row r="437" spans="1:7" ht="18" x14ac:dyDescent="0.25">
      <c r="A437" s="365" t="s">
        <v>375</v>
      </c>
      <c r="B437" s="366"/>
      <c r="C437" s="366"/>
      <c r="D437" s="366"/>
      <c r="E437" s="366"/>
      <c r="F437" s="366"/>
    </row>
    <row r="438" spans="1:7" ht="30" x14ac:dyDescent="0.25">
      <c r="A438" s="18" t="s">
        <v>305</v>
      </c>
      <c r="B438" s="151">
        <v>0</v>
      </c>
      <c r="C438" s="151"/>
      <c r="D438" s="140" t="s">
        <v>452</v>
      </c>
      <c r="E438" s="166" t="s">
        <v>453</v>
      </c>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90.75" x14ac:dyDescent="0.3">
      <c r="A441" s="48" t="s">
        <v>195</v>
      </c>
      <c r="B441" s="168">
        <v>0</v>
      </c>
      <c r="C441" s="143"/>
      <c r="D441" s="144" t="s">
        <v>456</v>
      </c>
      <c r="E441" s="144" t="s">
        <v>455</v>
      </c>
      <c r="F441" s="65"/>
      <c r="G441" s="170"/>
    </row>
    <row r="442" spans="1:7" x14ac:dyDescent="0.25">
      <c r="A442" s="19" t="s">
        <v>38</v>
      </c>
      <c r="B442" s="19"/>
      <c r="C442" s="19"/>
      <c r="D442" s="96">
        <f>SUM(B438:C441)</f>
        <v>4</v>
      </c>
    </row>
    <row r="443" spans="1:7" x14ac:dyDescent="0.25">
      <c r="A443" s="19" t="s">
        <v>37</v>
      </c>
      <c r="B443" s="20"/>
      <c r="C443" s="21"/>
      <c r="D443" s="62">
        <f>D442/(COUNT(B438:C441)*2)</f>
        <v>0.5</v>
      </c>
    </row>
    <row r="444" spans="1:7" ht="18" x14ac:dyDescent="0.25">
      <c r="A444" s="365" t="s">
        <v>31</v>
      </c>
      <c r="B444" s="366"/>
      <c r="C444" s="366"/>
      <c r="D444" s="366"/>
      <c r="E444" s="366"/>
      <c r="F444" s="366"/>
    </row>
    <row r="445" spans="1:7" x14ac:dyDescent="0.25">
      <c r="A445" s="22" t="s">
        <v>3</v>
      </c>
      <c r="B445" s="151">
        <v>2</v>
      </c>
      <c r="C445" s="151"/>
      <c r="D445" s="140"/>
      <c r="E445" s="65"/>
      <c r="F445" s="65"/>
    </row>
    <row r="446" spans="1:7" ht="30" x14ac:dyDescent="0.25">
      <c r="A446" s="32" t="s">
        <v>30</v>
      </c>
      <c r="B446" s="168">
        <v>1</v>
      </c>
      <c r="C446" s="151"/>
      <c r="D446" s="166" t="s">
        <v>454</v>
      </c>
      <c r="E446" s="65"/>
      <c r="F446" s="65"/>
    </row>
    <row r="447" spans="1:7" ht="45" x14ac:dyDescent="0.25">
      <c r="A447" s="115" t="s">
        <v>287</v>
      </c>
      <c r="B447" s="168">
        <v>1</v>
      </c>
      <c r="C447" s="152"/>
      <c r="D447" s="132">
        <v>0.5</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0.58333333333333337</v>
      </c>
    </row>
    <row r="453" spans="1:6" x14ac:dyDescent="0.25">
      <c r="A453" s="13"/>
      <c r="B453" s="6"/>
      <c r="C453" s="7"/>
      <c r="D453" s="6"/>
    </row>
    <row r="454" spans="1:6" ht="18" x14ac:dyDescent="0.35">
      <c r="A454" s="367" t="s">
        <v>180</v>
      </c>
      <c r="B454" s="367"/>
      <c r="C454" s="367"/>
      <c r="D454" s="367"/>
      <c r="E454" s="367"/>
      <c r="F454" s="367"/>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67" t="s">
        <v>87</v>
      </c>
      <c r="B464" s="367"/>
      <c r="C464" s="367"/>
      <c r="D464" s="367"/>
      <c r="E464" s="367"/>
      <c r="F464" s="367"/>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67" t="s">
        <v>151</v>
      </c>
      <c r="B473" s="367"/>
      <c r="C473" s="367"/>
      <c r="D473" s="367"/>
      <c r="E473" s="367"/>
      <c r="F473" s="367"/>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t="s">
        <v>34</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26</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67" t="s">
        <v>152</v>
      </c>
      <c r="B494" s="367"/>
      <c r="C494" s="367"/>
      <c r="D494" s="367"/>
      <c r="E494" s="367"/>
      <c r="F494" s="367"/>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0.7400000000000001</v>
      </c>
    </row>
    <row r="504" spans="1:6" ht="27.75" customHeight="1" x14ac:dyDescent="0.3">
      <c r="A504" s="70" t="s">
        <v>47</v>
      </c>
      <c r="B504" s="71"/>
      <c r="C504" s="72"/>
      <c r="D504" s="73">
        <f>SUM(D500,D491,D461,D451,D402,D349,D321,D40,D470,D288,D245,D149,D432,D189,D96)</f>
        <v>529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0.92807017543859649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zoomScaleNormal="100" workbookViewId="0">
      <selection activeCell="D2" sqref="D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372" t="s">
        <v>52</v>
      </c>
      <c r="B6" s="372"/>
      <c r="C6" s="372"/>
      <c r="D6" s="372"/>
      <c r="E6" s="372"/>
      <c r="F6" s="372"/>
      <c r="G6" s="125"/>
      <c r="H6" s="125"/>
      <c r="I6" s="125"/>
    </row>
    <row r="7" spans="1:9" s="36" customFormat="1" ht="21.75" customHeight="1" x14ac:dyDescent="0.45">
      <c r="A7" s="373" t="str">
        <f>'A1 Exploitation'!A8:F8</f>
        <v>Hyper marché la Marsa</v>
      </c>
      <c r="B7" s="373"/>
      <c r="C7" s="373"/>
      <c r="D7" s="373"/>
      <c r="E7" s="373"/>
      <c r="F7" s="373"/>
      <c r="G7" s="125"/>
      <c r="H7" s="125"/>
      <c r="I7" s="125"/>
    </row>
    <row r="8" spans="1:9" s="36" customFormat="1" ht="24" x14ac:dyDescent="0.45">
      <c r="A8" s="38" t="s">
        <v>44</v>
      </c>
      <c r="B8" s="396" t="str">
        <f>'A1 Exploitation'!B9:F9</f>
        <v>Dr Hend Kamoun et Dr Hatem Karaa</v>
      </c>
      <c r="C8" s="396"/>
      <c r="D8" s="396"/>
      <c r="E8" s="396"/>
      <c r="F8" s="396"/>
      <c r="G8" s="125"/>
      <c r="H8" s="125"/>
      <c r="I8" s="125"/>
    </row>
    <row r="9" spans="1:9" s="36" customFormat="1" ht="24" x14ac:dyDescent="0.45">
      <c r="A9" s="39" t="s">
        <v>46</v>
      </c>
      <c r="B9" s="397" t="str">
        <f>'A1 Exploitation'!B10:F10</f>
        <v>chef secteur PFT et chefs rayons</v>
      </c>
      <c r="C9" s="397"/>
      <c r="D9" s="397"/>
      <c r="E9" s="397"/>
      <c r="F9" s="397"/>
      <c r="G9" s="125"/>
      <c r="H9" s="125"/>
      <c r="I9" s="125"/>
    </row>
    <row r="10" spans="1:9" s="36" customFormat="1" ht="24" x14ac:dyDescent="0.45">
      <c r="A10" s="38" t="s">
        <v>45</v>
      </c>
      <c r="B10" s="394">
        <f>'A1 Exploitation'!B11:F11</f>
        <v>42795</v>
      </c>
      <c r="C10" s="394"/>
      <c r="D10" s="394"/>
      <c r="E10" s="394"/>
      <c r="F10" s="394"/>
      <c r="G10" s="125"/>
      <c r="H10" s="125"/>
      <c r="I10" s="125"/>
    </row>
    <row r="11" spans="1:9" s="36" customFormat="1" ht="24" x14ac:dyDescent="0.45">
      <c r="A11" s="38" t="s">
        <v>341</v>
      </c>
      <c r="B11" s="386">
        <f>D198</f>
        <v>0.83760683760683763</v>
      </c>
      <c r="C11" s="386"/>
      <c r="D11" s="386"/>
      <c r="E11" s="386"/>
      <c r="F11" s="386"/>
      <c r="G11" s="125"/>
      <c r="H11" s="125"/>
      <c r="I11" s="125"/>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1</v>
      </c>
      <c r="C19" s="219"/>
      <c r="D19" s="220" t="s">
        <v>496</v>
      </c>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89" t="s">
        <v>38</v>
      </c>
      <c r="B22" s="390"/>
      <c r="C22" s="391"/>
      <c r="D22" s="126">
        <f>SUM(B17:C21)</f>
        <v>9</v>
      </c>
    </row>
    <row r="23" spans="1:6" x14ac:dyDescent="0.3">
      <c r="A23" s="383" t="s">
        <v>342</v>
      </c>
      <c r="B23" s="384"/>
      <c r="C23" s="385"/>
      <c r="D23" s="64">
        <f>D22/(COUNT(B17:C21)*2)</f>
        <v>0.9</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497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83" t="s">
        <v>38</v>
      </c>
      <c r="B32" s="384"/>
      <c r="C32" s="385"/>
      <c r="D32" s="124">
        <f>SUM(B26:C31)</f>
        <v>11</v>
      </c>
    </row>
    <row r="33" spans="1:6" x14ac:dyDescent="0.3">
      <c r="A33" s="383" t="s">
        <v>342</v>
      </c>
      <c r="B33" s="384"/>
      <c r="C33" s="385"/>
      <c r="D33" s="64">
        <f>D32/(COUNT(B26:C31)*2)</f>
        <v>0.91666666666666663</v>
      </c>
    </row>
    <row r="34" spans="1:6" s="50" customFormat="1" x14ac:dyDescent="0.3">
      <c r="A34" s="54"/>
      <c r="B34" s="55"/>
      <c r="C34" s="55"/>
      <c r="D34" s="56"/>
    </row>
    <row r="35" spans="1:6" s="50" customFormat="1" ht="19.5" x14ac:dyDescent="0.4">
      <c r="A35" s="392" t="s">
        <v>246</v>
      </c>
      <c r="B35" s="393"/>
      <c r="C35" s="393"/>
      <c r="D35" s="393"/>
      <c r="E35" s="393"/>
      <c r="F35" s="393"/>
    </row>
    <row r="36" spans="1:6" s="50" customFormat="1" ht="18" x14ac:dyDescent="0.35">
      <c r="A36" s="75" t="s">
        <v>107</v>
      </c>
      <c r="B36" s="219">
        <v>2</v>
      </c>
      <c r="C36" s="246" t="str">
        <f>IF(B36=0, -5, "0")</f>
        <v>0</v>
      </c>
      <c r="D36" s="220"/>
      <c r="E36" s="219"/>
      <c r="F36" s="219"/>
    </row>
    <row r="37" spans="1:6" s="50" customFormat="1" ht="33" x14ac:dyDescent="0.3">
      <c r="A37" s="41" t="s">
        <v>264</v>
      </c>
      <c r="B37" s="219">
        <v>0</v>
      </c>
      <c r="C37" s="219"/>
      <c r="D37" s="220" t="s">
        <v>498</v>
      </c>
      <c r="E37" s="219"/>
      <c r="F37" s="219"/>
    </row>
    <row r="38" spans="1:6" s="50" customFormat="1" ht="33" x14ac:dyDescent="0.3">
      <c r="A38" s="41" t="s">
        <v>328</v>
      </c>
      <c r="B38" s="219">
        <v>1</v>
      </c>
      <c r="C38" s="219"/>
      <c r="D38" s="220" t="s">
        <v>492</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3" t="s">
        <v>38</v>
      </c>
      <c r="B41" s="384"/>
      <c r="C41" s="385"/>
      <c r="D41" s="124">
        <f>SUM(B36:C40)</f>
        <v>7</v>
      </c>
      <c r="E41" s="37"/>
      <c r="F41" s="37"/>
    </row>
    <row r="42" spans="1:6" s="50" customFormat="1" x14ac:dyDescent="0.3">
      <c r="A42" s="383" t="s">
        <v>342</v>
      </c>
      <c r="B42" s="384"/>
      <c r="C42" s="385"/>
      <c r="D42" s="64">
        <f>D41/(COUNT(B36:C40)*2)</f>
        <v>0.7</v>
      </c>
      <c r="E42" s="37"/>
      <c r="F42" s="37"/>
    </row>
    <row r="43" spans="1:6" s="50" customFormat="1" x14ac:dyDescent="0.3">
      <c r="A43" s="89"/>
      <c r="B43" s="90"/>
      <c r="C43" s="90"/>
      <c r="D43" s="91"/>
    </row>
    <row r="44" spans="1:6" ht="19.5" x14ac:dyDescent="0.4">
      <c r="A44" s="398" t="s">
        <v>21</v>
      </c>
      <c r="B44" s="399"/>
      <c r="C44" s="399"/>
      <c r="D44" s="399"/>
      <c r="E44" s="399"/>
      <c r="F44" s="399"/>
    </row>
    <row r="45" spans="1:6" x14ac:dyDescent="0.3">
      <c r="A45" s="41" t="s">
        <v>317</v>
      </c>
      <c r="B45" s="219">
        <v>2</v>
      </c>
      <c r="C45" s="219"/>
      <c r="D45" s="223"/>
      <c r="E45" s="219"/>
      <c r="F45" s="219"/>
    </row>
    <row r="46" spans="1:6" ht="30.75" x14ac:dyDescent="0.3">
      <c r="A46" s="41" t="s">
        <v>92</v>
      </c>
      <c r="B46" s="219">
        <v>1</v>
      </c>
      <c r="C46" s="219"/>
      <c r="D46" s="223" t="s">
        <v>432</v>
      </c>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3" t="s">
        <v>431</v>
      </c>
      <c r="E49" s="219"/>
      <c r="F49" s="219"/>
    </row>
    <row r="50" spans="1:6" ht="18" x14ac:dyDescent="0.35">
      <c r="A50" s="75" t="s">
        <v>343</v>
      </c>
      <c r="B50" s="219">
        <v>2</v>
      </c>
      <c r="C50" s="246" t="str">
        <f>IF(B50=0, -5, "0")</f>
        <v>0</v>
      </c>
      <c r="D50" s="223"/>
      <c r="E50" s="219"/>
      <c r="F50" s="219"/>
    </row>
    <row r="51" spans="1:6" x14ac:dyDescent="0.3">
      <c r="A51" s="383" t="s">
        <v>38</v>
      </c>
      <c r="B51" s="384"/>
      <c r="C51" s="385"/>
      <c r="D51" s="124">
        <f>SUM(B45:C50)</f>
        <v>11</v>
      </c>
    </row>
    <row r="52" spans="1:6" x14ac:dyDescent="0.3">
      <c r="A52" s="383" t="s">
        <v>342</v>
      </c>
      <c r="B52" s="384"/>
      <c r="C52" s="385"/>
      <c r="D52" s="64">
        <f>D51/(COUNT(B45:C50)*2)</f>
        <v>0.91666666666666663</v>
      </c>
    </row>
    <row r="53" spans="1:6" s="50" customFormat="1" x14ac:dyDescent="0.3">
      <c r="A53" s="54"/>
      <c r="B53" s="55"/>
      <c r="C53" s="55"/>
      <c r="D53" s="56"/>
    </row>
    <row r="54" spans="1:6" ht="19.5" x14ac:dyDescent="0.4">
      <c r="A54" s="392" t="s">
        <v>8</v>
      </c>
      <c r="B54" s="393"/>
      <c r="C54" s="393"/>
      <c r="D54" s="393"/>
      <c r="E54" s="393"/>
      <c r="F54" s="393"/>
    </row>
    <row r="55" spans="1:6" ht="36" x14ac:dyDescent="0.35">
      <c r="A55" s="82" t="s">
        <v>197</v>
      </c>
      <c r="B55" s="219">
        <v>1</v>
      </c>
      <c r="C55" s="246" t="str">
        <f>IF(B55=0, -5, "0")</f>
        <v>0</v>
      </c>
      <c r="D55" s="223" t="s">
        <v>449</v>
      </c>
      <c r="E55" s="219"/>
      <c r="F55" s="219"/>
    </row>
    <row r="56" spans="1:6" ht="30.75" x14ac:dyDescent="0.3">
      <c r="A56" s="49" t="s">
        <v>185</v>
      </c>
      <c r="B56" s="219">
        <v>1</v>
      </c>
      <c r="C56" s="219"/>
      <c r="D56" s="223" t="s">
        <v>448</v>
      </c>
      <c r="E56" s="224"/>
      <c r="F56" s="219"/>
    </row>
    <row r="57" spans="1:6" ht="49.5" x14ac:dyDescent="0.3">
      <c r="A57" s="51" t="s">
        <v>282</v>
      </c>
      <c r="B57" s="219">
        <v>1</v>
      </c>
      <c r="C57" s="219"/>
      <c r="D57" s="220" t="s">
        <v>500</v>
      </c>
      <c r="E57" s="220"/>
      <c r="F57" s="219"/>
    </row>
    <row r="58" spans="1:6" ht="30.75" x14ac:dyDescent="0.3">
      <c r="A58" s="51" t="s">
        <v>101</v>
      </c>
      <c r="B58" s="219">
        <v>1</v>
      </c>
      <c r="C58" s="219"/>
      <c r="D58" s="223" t="s">
        <v>429</v>
      </c>
      <c r="E58" s="219"/>
      <c r="F58" s="219"/>
    </row>
    <row r="59" spans="1:6" ht="36" x14ac:dyDescent="0.35">
      <c r="A59" s="82" t="s">
        <v>249</v>
      </c>
      <c r="B59" s="219">
        <v>2</v>
      </c>
      <c r="C59" s="246" t="str">
        <f>IF(B59=0, -5, "0")</f>
        <v>0</v>
      </c>
      <c r="D59" s="223" t="s">
        <v>499</v>
      </c>
      <c r="E59" s="219"/>
      <c r="F59" s="219"/>
    </row>
    <row r="60" spans="1:6" ht="18" x14ac:dyDescent="0.35">
      <c r="A60" s="75" t="s">
        <v>344</v>
      </c>
      <c r="B60" s="219">
        <v>2</v>
      </c>
      <c r="C60" s="246" t="str">
        <f>IF(B60=0, -5, "0")</f>
        <v>0</v>
      </c>
      <c r="D60" s="223" t="s">
        <v>430</v>
      </c>
      <c r="E60" s="219"/>
      <c r="F60" s="219"/>
    </row>
    <row r="61" spans="1:6" x14ac:dyDescent="0.3">
      <c r="A61" s="41" t="s">
        <v>340</v>
      </c>
      <c r="B61" s="219">
        <v>2</v>
      </c>
      <c r="C61" s="219"/>
      <c r="D61" s="223"/>
      <c r="E61" s="219"/>
      <c r="F61" s="219"/>
    </row>
    <row r="62" spans="1:6" x14ac:dyDescent="0.3">
      <c r="A62" s="383" t="s">
        <v>38</v>
      </c>
      <c r="B62" s="384"/>
      <c r="C62" s="385"/>
      <c r="D62" s="124">
        <f>SUM(B55:C61)</f>
        <v>10</v>
      </c>
    </row>
    <row r="63" spans="1:6" x14ac:dyDescent="0.3">
      <c r="A63" s="383" t="s">
        <v>342</v>
      </c>
      <c r="B63" s="384"/>
      <c r="C63" s="385"/>
      <c r="D63" s="64">
        <f>D62/(COUNT(B55:C61)*2)</f>
        <v>0.7142857142857143</v>
      </c>
    </row>
    <row r="64" spans="1:6" s="50" customFormat="1" x14ac:dyDescent="0.3">
      <c r="A64" s="54"/>
      <c r="B64" s="55"/>
      <c r="C64" s="55"/>
      <c r="D64" s="56"/>
    </row>
    <row r="65" spans="1:6" ht="19.5" x14ac:dyDescent="0.4">
      <c r="A65" s="392" t="s">
        <v>143</v>
      </c>
      <c r="B65" s="393"/>
      <c r="C65" s="393"/>
      <c r="D65" s="393"/>
      <c r="E65" s="393"/>
      <c r="F65" s="393"/>
    </row>
    <row r="66" spans="1:6" ht="30" x14ac:dyDescent="0.4">
      <c r="A66" s="41" t="s">
        <v>318</v>
      </c>
      <c r="B66" s="225">
        <v>1</v>
      </c>
      <c r="C66" s="226"/>
      <c r="D66" s="227" t="s">
        <v>467</v>
      </c>
      <c r="E66" s="227"/>
      <c r="F66" s="219"/>
    </row>
    <row r="67" spans="1:6" ht="92.25" x14ac:dyDescent="0.4">
      <c r="A67" s="41" t="s">
        <v>319</v>
      </c>
      <c r="B67" s="225">
        <v>1</v>
      </c>
      <c r="C67" s="226"/>
      <c r="D67" s="230" t="s">
        <v>503</v>
      </c>
      <c r="E67" s="227"/>
      <c r="F67" s="219"/>
    </row>
    <row r="68" spans="1:6" ht="19.5" x14ac:dyDescent="0.4">
      <c r="A68" s="41" t="s">
        <v>340</v>
      </c>
      <c r="B68" s="225">
        <v>2</v>
      </c>
      <c r="C68" s="226"/>
      <c r="D68" s="228"/>
      <c r="E68" s="228"/>
      <c r="F68" s="219"/>
    </row>
    <row r="69" spans="1:6" ht="32.25" x14ac:dyDescent="0.4">
      <c r="A69" s="48" t="s">
        <v>285</v>
      </c>
      <c r="B69" s="225">
        <v>1</v>
      </c>
      <c r="C69" s="226"/>
      <c r="D69" s="228" t="s">
        <v>466</v>
      </c>
      <c r="E69" s="228"/>
      <c r="F69" s="219"/>
    </row>
    <row r="70" spans="1:6" ht="19.5" x14ac:dyDescent="0.4">
      <c r="A70" s="41" t="s">
        <v>93</v>
      </c>
      <c r="B70" s="225">
        <v>2</v>
      </c>
      <c r="C70" s="226"/>
      <c r="D70" s="272">
        <v>0.60499999999999998</v>
      </c>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1</v>
      </c>
      <c r="C76" s="246" t="str">
        <f>IF(B76=0, -5, "0")</f>
        <v>0</v>
      </c>
      <c r="D76" s="220" t="s">
        <v>501</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t="s">
        <v>502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83" t="s">
        <v>38</v>
      </c>
      <c r="B83" s="384"/>
      <c r="C83" s="385"/>
      <c r="D83" s="124">
        <f>SUM(B66:C82)</f>
        <v>30</v>
      </c>
    </row>
    <row r="84" spans="1:6" x14ac:dyDescent="0.3">
      <c r="A84" s="383" t="s">
        <v>342</v>
      </c>
      <c r="B84" s="384"/>
      <c r="C84" s="385"/>
      <c r="D84" s="64">
        <f>D83/(COUNT(B66:C82)*2)</f>
        <v>0.88235294117647056</v>
      </c>
    </row>
    <row r="85" spans="1:6" s="50" customFormat="1" x14ac:dyDescent="0.3">
      <c r="A85" s="54"/>
      <c r="B85" s="55"/>
      <c r="C85" s="55"/>
      <c r="D85" s="56"/>
    </row>
    <row r="86" spans="1:6" ht="19.5" x14ac:dyDescent="0.4">
      <c r="A86" s="392" t="s">
        <v>237</v>
      </c>
      <c r="B86" s="393"/>
      <c r="C86" s="393"/>
      <c r="D86" s="393"/>
      <c r="E86" s="393"/>
      <c r="F86" s="393"/>
    </row>
    <row r="87" spans="1:6" ht="34.5" x14ac:dyDescent="0.4">
      <c r="A87" s="92" t="s">
        <v>320</v>
      </c>
      <c r="B87" s="235">
        <v>1</v>
      </c>
      <c r="C87" s="226"/>
      <c r="D87" s="248" t="s">
        <v>473</v>
      </c>
      <c r="E87" s="220"/>
      <c r="F87" s="219"/>
    </row>
    <row r="88" spans="1:6" ht="67.5" x14ac:dyDescent="0.4">
      <c r="A88" s="41" t="s">
        <v>319</v>
      </c>
      <c r="B88" s="235">
        <v>1</v>
      </c>
      <c r="C88" s="226"/>
      <c r="D88" s="220" t="s">
        <v>476</v>
      </c>
      <c r="E88" s="219"/>
      <c r="F88" s="219"/>
    </row>
    <row r="89" spans="1:6" ht="19.5" x14ac:dyDescent="0.4">
      <c r="A89" s="41" t="s">
        <v>347</v>
      </c>
      <c r="B89" s="235">
        <v>2</v>
      </c>
      <c r="C89" s="226"/>
      <c r="D89" s="232"/>
      <c r="E89" s="219"/>
      <c r="F89" s="219"/>
    </row>
    <row r="90" spans="1:6" ht="34.5" x14ac:dyDescent="0.4">
      <c r="A90" s="51" t="s">
        <v>348</v>
      </c>
      <c r="B90" s="235">
        <v>2</v>
      </c>
      <c r="C90" s="226"/>
      <c r="D90" s="232" t="s">
        <v>479</v>
      </c>
      <c r="E90" s="219"/>
      <c r="F90" s="219"/>
    </row>
    <row r="91" spans="1:6" ht="19.5" x14ac:dyDescent="0.4">
      <c r="A91" s="48" t="s">
        <v>286</v>
      </c>
      <c r="B91" s="235">
        <v>2</v>
      </c>
      <c r="C91" s="226"/>
      <c r="D91" s="259"/>
      <c r="E91" s="219"/>
      <c r="F91" s="219"/>
    </row>
    <row r="92" spans="1:6" ht="36" x14ac:dyDescent="0.35">
      <c r="A92" s="88" t="s">
        <v>261</v>
      </c>
      <c r="B92" s="235">
        <v>2</v>
      </c>
      <c r="C92" s="246" t="str">
        <f>IF(B92=0, -5, "0")</f>
        <v>0</v>
      </c>
      <c r="D92" s="36"/>
      <c r="E92" s="219"/>
      <c r="F92" s="219"/>
    </row>
    <row r="93" spans="1:6" ht="66.75" x14ac:dyDescent="0.35">
      <c r="A93" s="75" t="s">
        <v>266</v>
      </c>
      <c r="B93" s="235">
        <v>2</v>
      </c>
      <c r="C93" s="236" t="str">
        <f>IF(B93=0, -5, "0")</f>
        <v>0</v>
      </c>
      <c r="D93" s="220" t="s">
        <v>478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33"/>
      <c r="E96" s="219"/>
      <c r="F96" s="219"/>
    </row>
    <row r="97" spans="1:6" x14ac:dyDescent="0.3">
      <c r="A97" s="41" t="s">
        <v>147</v>
      </c>
      <c r="B97" s="235">
        <v>2</v>
      </c>
      <c r="C97" s="219"/>
      <c r="D97" s="220"/>
      <c r="E97" s="219"/>
      <c r="F97" s="219"/>
    </row>
    <row r="98" spans="1:6" ht="36" x14ac:dyDescent="0.35">
      <c r="A98" s="88" t="s">
        <v>216</v>
      </c>
      <c r="B98" s="235">
        <v>2</v>
      </c>
      <c r="C98" s="246" t="str">
        <f>IF(B98=0, -5, "0")</f>
        <v>0</v>
      </c>
      <c r="D98" s="233"/>
      <c r="E98" s="219"/>
      <c r="F98" s="219"/>
    </row>
    <row r="99" spans="1:6" ht="66.75" x14ac:dyDescent="0.35">
      <c r="A99" s="87" t="s">
        <v>344</v>
      </c>
      <c r="B99" s="235">
        <v>1</v>
      </c>
      <c r="C99" s="246" t="str">
        <f>IF(B99=0, -5, "0")</f>
        <v>0</v>
      </c>
      <c r="D99" s="220" t="s">
        <v>480</v>
      </c>
      <c r="E99" s="219"/>
      <c r="F99" s="219"/>
    </row>
    <row r="100" spans="1:6" ht="66" x14ac:dyDescent="0.3">
      <c r="A100" s="93" t="s">
        <v>263</v>
      </c>
      <c r="B100" s="235">
        <v>0</v>
      </c>
      <c r="C100" s="219"/>
      <c r="D100" s="220" t="s">
        <v>482</v>
      </c>
      <c r="E100" s="219"/>
      <c r="F100" s="219"/>
    </row>
    <row r="101" spans="1:6" x14ac:dyDescent="0.3">
      <c r="A101" s="383" t="s">
        <v>38</v>
      </c>
      <c r="B101" s="384"/>
      <c r="C101" s="385"/>
      <c r="D101" s="124">
        <f>SUM(B87:C100)</f>
        <v>23</v>
      </c>
    </row>
    <row r="102" spans="1:6" x14ac:dyDescent="0.3">
      <c r="A102" s="383" t="s">
        <v>342</v>
      </c>
      <c r="B102" s="384"/>
      <c r="C102" s="385"/>
      <c r="D102" s="64">
        <f>D101/(COUNT(B87:C100)*2)</f>
        <v>0.8214285714285714</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53"/>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83" t="s">
        <v>38</v>
      </c>
      <c r="B117" s="384"/>
      <c r="C117" s="385"/>
      <c r="D117" s="124">
        <f>SUM(B106:C116)</f>
        <v>22</v>
      </c>
      <c r="E117" s="37"/>
      <c r="F117" s="37"/>
    </row>
    <row r="118" spans="1:6" s="50" customFormat="1" x14ac:dyDescent="0.3">
      <c r="A118" s="383" t="s">
        <v>342</v>
      </c>
      <c r="B118" s="384"/>
      <c r="C118" s="385"/>
      <c r="D118" s="64">
        <f>D117/(COUNT(B106:C116)*2)</f>
        <v>1</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x14ac:dyDescent="0.3">
      <c r="A121" s="86" t="s">
        <v>322</v>
      </c>
      <c r="B121" s="236">
        <v>2</v>
      </c>
      <c r="C121" s="219"/>
      <c r="D121" s="238"/>
      <c r="E121" s="238"/>
      <c r="F121" s="219"/>
    </row>
    <row r="122" spans="1:6" ht="45.75" x14ac:dyDescent="0.3">
      <c r="A122" s="86" t="s">
        <v>319</v>
      </c>
      <c r="B122" s="236">
        <v>1</v>
      </c>
      <c r="C122" s="219"/>
      <c r="D122" s="232" t="s">
        <v>419</v>
      </c>
      <c r="E122" s="220"/>
      <c r="F122" s="219"/>
    </row>
    <row r="123" spans="1:6" ht="19.5" x14ac:dyDescent="0.4">
      <c r="A123" s="41" t="s">
        <v>340</v>
      </c>
      <c r="B123" s="236">
        <v>2</v>
      </c>
      <c r="C123" s="226"/>
      <c r="D123" s="220"/>
      <c r="E123" s="220"/>
      <c r="F123" s="219"/>
    </row>
    <row r="124" spans="1:6" ht="47.25" x14ac:dyDescent="0.4">
      <c r="A124" s="48" t="s">
        <v>285</v>
      </c>
      <c r="B124" s="236">
        <v>1</v>
      </c>
      <c r="C124" s="226"/>
      <c r="D124" s="232" t="s">
        <v>421</v>
      </c>
      <c r="E124" s="220"/>
      <c r="F124" s="219"/>
    </row>
    <row r="125" spans="1:6" ht="32.25" x14ac:dyDescent="0.4">
      <c r="A125" s="41" t="s">
        <v>339</v>
      </c>
      <c r="B125" s="236">
        <v>1</v>
      </c>
      <c r="C125" s="226"/>
      <c r="D125" s="232" t="s">
        <v>420</v>
      </c>
      <c r="E125" s="227"/>
      <c r="F125" s="219"/>
    </row>
    <row r="126" spans="1:6" ht="36" x14ac:dyDescent="0.35">
      <c r="A126" s="82" t="s">
        <v>239</v>
      </c>
      <c r="B126" s="236">
        <v>2</v>
      </c>
      <c r="C126" s="247" t="str">
        <f>IF(B126=0, -5, "0")</f>
        <v>0</v>
      </c>
      <c r="D126" s="232" t="s">
        <v>425</v>
      </c>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45" x14ac:dyDescent="0.35">
      <c r="A129" s="82" t="s">
        <v>217</v>
      </c>
      <c r="B129" s="236">
        <v>1</v>
      </c>
      <c r="C129" s="247" t="str">
        <f>IF(B129=0, -5, "0")</f>
        <v>0</v>
      </c>
      <c r="D129" s="141" t="s">
        <v>424</v>
      </c>
      <c r="E129" s="220"/>
      <c r="F129" s="219"/>
    </row>
    <row r="130" spans="1:6" ht="30" x14ac:dyDescent="0.3">
      <c r="A130" s="51" t="s">
        <v>323</v>
      </c>
      <c r="B130" s="236">
        <v>1</v>
      </c>
      <c r="C130" s="239"/>
      <c r="D130" s="141" t="s">
        <v>422</v>
      </c>
      <c r="E130" s="220"/>
      <c r="F130" s="219"/>
    </row>
    <row r="131" spans="1:6" ht="31.5" x14ac:dyDescent="0.35">
      <c r="A131" s="87" t="s">
        <v>366</v>
      </c>
      <c r="B131" s="236">
        <v>2</v>
      </c>
      <c r="C131" s="247" t="str">
        <f>IF(B131=0, -5, "0")</f>
        <v>0</v>
      </c>
      <c r="D131" s="232" t="s">
        <v>423</v>
      </c>
      <c r="E131" s="227"/>
      <c r="F131" s="231"/>
    </row>
    <row r="132" spans="1:6" x14ac:dyDescent="0.3">
      <c r="A132" s="383" t="s">
        <v>38</v>
      </c>
      <c r="B132" s="384"/>
      <c r="C132" s="385"/>
      <c r="D132" s="124">
        <f>SUM(B121:C131)</f>
        <v>17</v>
      </c>
    </row>
    <row r="133" spans="1:6" x14ac:dyDescent="0.3">
      <c r="A133" s="383" t="s">
        <v>342</v>
      </c>
      <c r="B133" s="384"/>
      <c r="C133" s="385"/>
      <c r="D133" s="62">
        <f>D132/(COUNT(B121:C131)*2)</f>
        <v>0.77272727272727271</v>
      </c>
    </row>
    <row r="134" spans="1:6" s="50" customFormat="1" x14ac:dyDescent="0.3">
      <c r="A134" s="54"/>
      <c r="B134" s="55"/>
      <c r="C134" s="55"/>
      <c r="D134" s="61"/>
    </row>
    <row r="135" spans="1:6" ht="24.75" customHeight="1" x14ac:dyDescent="0.4">
      <c r="A135" s="392" t="s">
        <v>78</v>
      </c>
      <c r="B135" s="393"/>
      <c r="C135" s="393"/>
      <c r="D135" s="393"/>
      <c r="E135" s="393"/>
      <c r="F135" s="393"/>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1</v>
      </c>
      <c r="C138" s="220"/>
      <c r="D138" s="228" t="s">
        <v>433</v>
      </c>
      <c r="E138" s="219"/>
      <c r="F138" s="219"/>
    </row>
    <row r="139" spans="1:6" ht="30.75" x14ac:dyDescent="0.3">
      <c r="A139" s="94" t="s">
        <v>325</v>
      </c>
      <c r="B139" s="235">
        <v>1</v>
      </c>
      <c r="C139" s="220"/>
      <c r="D139" s="228" t="s">
        <v>434</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83" t="s">
        <v>38</v>
      </c>
      <c r="B148" s="384"/>
      <c r="C148" s="385"/>
      <c r="D148" s="124">
        <f>SUM(B136:C147)</f>
        <v>22</v>
      </c>
    </row>
    <row r="149" spans="1:6" x14ac:dyDescent="0.3">
      <c r="A149" s="383" t="s">
        <v>342</v>
      </c>
      <c r="B149" s="384"/>
      <c r="C149" s="385"/>
      <c r="D149" s="64">
        <f>D148/(COUNT(B136:C147)*2)</f>
        <v>0.91666666666666663</v>
      </c>
    </row>
    <row r="150" spans="1:6" s="50" customFormat="1" x14ac:dyDescent="0.3">
      <c r="A150" s="54"/>
      <c r="B150" s="55"/>
      <c r="C150" s="55"/>
      <c r="D150" s="56"/>
    </row>
    <row r="151" spans="1:6" ht="19.5" x14ac:dyDescent="0.4">
      <c r="A151" s="392" t="s">
        <v>243</v>
      </c>
      <c r="B151" s="393"/>
      <c r="C151" s="393"/>
      <c r="D151" s="393"/>
      <c r="E151" s="393"/>
      <c r="F151" s="393"/>
    </row>
    <row r="152" spans="1:6" ht="30.75" x14ac:dyDescent="0.3">
      <c r="A152" s="92" t="s">
        <v>326</v>
      </c>
      <c r="B152" s="219">
        <v>1</v>
      </c>
      <c r="C152" s="219"/>
      <c r="D152" s="232" t="s">
        <v>435</v>
      </c>
      <c r="E152" s="219"/>
      <c r="F152" s="219"/>
    </row>
    <row r="153" spans="1:6" ht="30.75" x14ac:dyDescent="0.3">
      <c r="A153" s="41" t="s">
        <v>162</v>
      </c>
      <c r="B153" s="219">
        <v>1</v>
      </c>
      <c r="C153" s="219"/>
      <c r="D153" s="232" t="s">
        <v>436</v>
      </c>
      <c r="E153" s="219"/>
      <c r="F153" s="219"/>
    </row>
    <row r="154" spans="1:6" ht="33.75" x14ac:dyDescent="0.35">
      <c r="A154" s="75" t="s">
        <v>353</v>
      </c>
      <c r="B154" s="219">
        <v>1</v>
      </c>
      <c r="C154" s="246" t="str">
        <f>IF(B154=0, -5, "0")</f>
        <v>0</v>
      </c>
      <c r="D154" s="220" t="s">
        <v>487</v>
      </c>
      <c r="E154" s="219"/>
      <c r="F154" s="219"/>
    </row>
    <row r="155" spans="1:6" ht="33.75" x14ac:dyDescent="0.35">
      <c r="A155" s="75" t="s">
        <v>354</v>
      </c>
      <c r="B155" s="219">
        <v>1</v>
      </c>
      <c r="C155" s="246" t="str">
        <f>IF(B155=0, -5, "0")</f>
        <v>0</v>
      </c>
      <c r="D155" s="220" t="s">
        <v>488</v>
      </c>
      <c r="E155" s="219"/>
      <c r="F155" s="219"/>
    </row>
    <row r="156" spans="1:6" ht="66.75" x14ac:dyDescent="0.35">
      <c r="A156" s="75" t="s">
        <v>355</v>
      </c>
      <c r="B156" s="219">
        <v>1</v>
      </c>
      <c r="C156" s="246" t="str">
        <f>IF(B156=0, -5, "0")</f>
        <v>0</v>
      </c>
      <c r="D156" s="220" t="s">
        <v>486</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3" t="s">
        <v>38</v>
      </c>
      <c r="B160" s="390"/>
      <c r="C160" s="391"/>
      <c r="D160" s="186">
        <f>SUM(B152:C159)</f>
        <v>11</v>
      </c>
    </row>
    <row r="161" spans="1:6" x14ac:dyDescent="0.3">
      <c r="A161" s="383" t="s">
        <v>342</v>
      </c>
      <c r="B161" s="384"/>
      <c r="C161" s="385"/>
      <c r="D161" s="64">
        <f>D160/(COUNT(B152:C159)*2)</f>
        <v>0.6875</v>
      </c>
    </row>
    <row r="162" spans="1:6" s="50" customFormat="1" ht="28.15" customHeight="1" x14ac:dyDescent="0.3">
      <c r="A162" s="54"/>
      <c r="B162" s="55"/>
      <c r="C162" s="57"/>
      <c r="D162" s="58"/>
    </row>
    <row r="163" spans="1:6" ht="19.5" x14ac:dyDescent="0.4">
      <c r="A163" s="392" t="s">
        <v>85</v>
      </c>
      <c r="B163" s="393"/>
      <c r="C163" s="393"/>
      <c r="D163" s="393"/>
      <c r="E163" s="393"/>
      <c r="F163" s="393"/>
    </row>
    <row r="164" spans="1:6" ht="83.25" x14ac:dyDescent="0.35">
      <c r="A164" s="177" t="s">
        <v>333</v>
      </c>
      <c r="B164" s="219">
        <v>1</v>
      </c>
      <c r="C164" s="246" t="str">
        <f>IF(B164=0, -5, "0")</f>
        <v>0</v>
      </c>
      <c r="D164" s="220" t="s">
        <v>477</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ht="19.5" customHeight="1" x14ac:dyDescent="0.3">
      <c r="A167" s="41" t="s">
        <v>95</v>
      </c>
      <c r="B167" s="219">
        <v>2</v>
      </c>
      <c r="C167" s="219"/>
      <c r="D167" s="219"/>
      <c r="E167" s="220"/>
      <c r="F167" s="219"/>
    </row>
    <row r="168" spans="1:6" ht="17.25" customHeight="1" x14ac:dyDescent="0.3">
      <c r="A168" s="383" t="s">
        <v>38</v>
      </c>
      <c r="B168" s="384"/>
      <c r="C168" s="385"/>
      <c r="D168" s="124">
        <f>SUM(B164:C167)</f>
        <v>7</v>
      </c>
    </row>
    <row r="169" spans="1:6" x14ac:dyDescent="0.3">
      <c r="A169" s="383" t="s">
        <v>342</v>
      </c>
      <c r="B169" s="384"/>
      <c r="C169" s="385"/>
      <c r="D169" s="64">
        <f>D168/(COUNT(B164:C167)*2)</f>
        <v>0.875</v>
      </c>
    </row>
    <row r="170" spans="1:6" s="50" customFormat="1" x14ac:dyDescent="0.3">
      <c r="A170" s="54"/>
      <c r="B170" s="55"/>
      <c r="C170" s="55"/>
      <c r="D170" s="56"/>
    </row>
    <row r="171" spans="1:6" ht="19.5" x14ac:dyDescent="0.4">
      <c r="A171" s="400" t="s">
        <v>17</v>
      </c>
      <c r="B171" s="401"/>
      <c r="C171" s="401"/>
      <c r="D171" s="401"/>
      <c r="E171" s="401"/>
      <c r="F171" s="401"/>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83" t="s">
        <v>38</v>
      </c>
      <c r="B176" s="384"/>
      <c r="C176" s="385"/>
      <c r="D176" s="124">
        <f>SUM(B172:C175)</f>
        <v>8</v>
      </c>
    </row>
    <row r="177" spans="1:6" x14ac:dyDescent="0.3">
      <c r="A177" s="383" t="s">
        <v>342</v>
      </c>
      <c r="B177" s="384"/>
      <c r="C177" s="385"/>
      <c r="D177" s="64">
        <f>D176/(COUNT(B172:C175)*2)</f>
        <v>1</v>
      </c>
    </row>
    <row r="178" spans="1:6" s="50" customFormat="1" x14ac:dyDescent="0.3">
      <c r="A178" s="54"/>
      <c r="B178" s="55"/>
      <c r="C178" s="55"/>
      <c r="D178" s="56"/>
    </row>
    <row r="179" spans="1:6" ht="19.5" x14ac:dyDescent="0.4">
      <c r="A179" s="392" t="s">
        <v>87</v>
      </c>
      <c r="B179" s="393"/>
      <c r="C179" s="393"/>
      <c r="D179" s="393"/>
      <c r="E179" s="393"/>
      <c r="F179" s="393"/>
    </row>
    <row r="180" spans="1:6" ht="45" x14ac:dyDescent="0.3">
      <c r="A180" s="86" t="s">
        <v>364</v>
      </c>
      <c r="B180" s="219">
        <v>0</v>
      </c>
      <c r="C180" s="219"/>
      <c r="D180" s="141" t="s">
        <v>428</v>
      </c>
      <c r="E180" s="141" t="s">
        <v>427</v>
      </c>
      <c r="F180" s="219"/>
    </row>
    <row r="181" spans="1:6" ht="30" x14ac:dyDescent="0.3">
      <c r="A181" s="94" t="s">
        <v>247</v>
      </c>
      <c r="B181" s="219">
        <v>1</v>
      </c>
      <c r="C181" s="219"/>
      <c r="D181" s="141" t="s">
        <v>426</v>
      </c>
      <c r="E181" s="141"/>
      <c r="F181" s="219"/>
    </row>
    <row r="182" spans="1:6" x14ac:dyDescent="0.3">
      <c r="A182" s="41" t="s">
        <v>97</v>
      </c>
      <c r="B182" s="219">
        <v>2</v>
      </c>
      <c r="C182" s="219"/>
      <c r="D182" s="141"/>
      <c r="E182" s="141"/>
      <c r="F182" s="219"/>
    </row>
    <row r="183" spans="1:6" ht="30" x14ac:dyDescent="0.3">
      <c r="A183" s="48" t="s">
        <v>269</v>
      </c>
      <c r="B183" s="219">
        <v>1</v>
      </c>
      <c r="C183" s="219"/>
      <c r="D183" s="141" t="s">
        <v>494</v>
      </c>
      <c r="E183" s="141"/>
      <c r="F183" s="219"/>
    </row>
    <row r="184" spans="1:6" ht="30" x14ac:dyDescent="0.3">
      <c r="A184" s="41" t="s">
        <v>356</v>
      </c>
      <c r="B184" s="219">
        <v>1</v>
      </c>
      <c r="C184" s="219"/>
      <c r="D184" s="141" t="s">
        <v>493</v>
      </c>
      <c r="E184" s="141"/>
      <c r="F184" s="219"/>
    </row>
    <row r="185" spans="1:6" x14ac:dyDescent="0.3">
      <c r="A185" s="383" t="s">
        <v>38</v>
      </c>
      <c r="B185" s="384"/>
      <c r="C185" s="385"/>
      <c r="D185" s="124">
        <f>SUM(B180:C184)</f>
        <v>5</v>
      </c>
    </row>
    <row r="186" spans="1:6" x14ac:dyDescent="0.3">
      <c r="A186" s="383" t="s">
        <v>342</v>
      </c>
      <c r="B186" s="384"/>
      <c r="C186" s="385"/>
      <c r="D186" s="64">
        <f>D185/(COUNT(B180:C184)*2)</f>
        <v>0.5</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v>2</v>
      </c>
      <c r="C189" s="219"/>
      <c r="D189" s="219"/>
      <c r="E189" s="219"/>
      <c r="F189" s="219"/>
    </row>
    <row r="190" spans="1:6" ht="18" x14ac:dyDescent="0.35">
      <c r="A190" s="177" t="s">
        <v>365</v>
      </c>
      <c r="B190" s="219" t="s">
        <v>34</v>
      </c>
      <c r="C190" s="246" t="str">
        <f>IF(B190=0, -5, "0")</f>
        <v>0</v>
      </c>
      <c r="D190" s="219"/>
      <c r="E190" s="219"/>
      <c r="F190" s="231"/>
    </row>
    <row r="191" spans="1:6" ht="45" x14ac:dyDescent="0.3">
      <c r="A191" s="48" t="s">
        <v>360</v>
      </c>
      <c r="B191" s="219">
        <v>1</v>
      </c>
      <c r="C191" s="219"/>
      <c r="D191" s="141" t="s">
        <v>474</v>
      </c>
      <c r="E191" s="219"/>
      <c r="F191" s="219"/>
    </row>
    <row r="192" spans="1:6" x14ac:dyDescent="0.3">
      <c r="A192" s="95" t="s">
        <v>212</v>
      </c>
      <c r="B192" s="219" t="s">
        <v>34</v>
      </c>
      <c r="C192" s="219"/>
      <c r="D192" s="219"/>
      <c r="E192" s="219"/>
      <c r="F192" s="219"/>
    </row>
    <row r="193" spans="1:4" x14ac:dyDescent="0.3">
      <c r="A193" s="383" t="s">
        <v>38</v>
      </c>
      <c r="B193" s="384"/>
      <c r="C193" s="385"/>
      <c r="D193" s="96">
        <f>SUM(B189:C192)</f>
        <v>3</v>
      </c>
    </row>
    <row r="194" spans="1:4" x14ac:dyDescent="0.3">
      <c r="A194" s="383" t="s">
        <v>342</v>
      </c>
      <c r="B194" s="384"/>
      <c r="C194" s="385"/>
      <c r="D194" s="64">
        <f>D193/(COUNT(B189:C192)*2)</f>
        <v>0.75</v>
      </c>
    </row>
    <row r="196" spans="1:4" ht="18" x14ac:dyDescent="0.35">
      <c r="A196" s="120" t="s">
        <v>284</v>
      </c>
      <c r="B196" s="119"/>
      <c r="C196" s="119"/>
      <c r="D196" s="218">
        <v>0.64</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1" zoomScaleNormal="100" zoomScaleSheetLayoutView="100" workbookViewId="0">
      <selection activeCell="D19" sqref="D1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1"/>
      <c r="E1" s="371"/>
      <c r="F1" s="371"/>
      <c r="G1" s="371"/>
      <c r="H1" s="371"/>
      <c r="I1" s="37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2" t="s">
        <v>201</v>
      </c>
      <c r="B7" s="372"/>
      <c r="C7" s="372"/>
      <c r="D7" s="372"/>
      <c r="E7" s="372"/>
      <c r="F7" s="372"/>
      <c r="G7" s="211"/>
      <c r="H7" s="211"/>
      <c r="I7" s="211"/>
    </row>
    <row r="8" spans="1:9" ht="29.25" x14ac:dyDescent="0.45">
      <c r="A8" s="373" t="str">
        <f>'Page de garde'!D18</f>
        <v>Hyper La Marsa</v>
      </c>
      <c r="B8" s="373"/>
      <c r="C8" s="373"/>
      <c r="D8" s="373"/>
      <c r="E8" s="373"/>
      <c r="F8" s="373"/>
      <c r="G8" s="214"/>
      <c r="H8" s="214"/>
      <c r="I8" s="211"/>
    </row>
    <row r="9" spans="1:9" ht="24" x14ac:dyDescent="0.45">
      <c r="A9" s="38" t="s">
        <v>44</v>
      </c>
      <c r="B9" s="374" t="s">
        <v>584</v>
      </c>
      <c r="C9" s="374"/>
      <c r="D9" s="374"/>
      <c r="E9" s="374"/>
      <c r="F9" s="374"/>
      <c r="G9" s="214"/>
      <c r="H9" s="214"/>
      <c r="I9" s="211"/>
    </row>
    <row r="10" spans="1:9" ht="24" x14ac:dyDescent="0.45">
      <c r="A10" s="39" t="s">
        <v>46</v>
      </c>
      <c r="B10" s="375" t="s">
        <v>585</v>
      </c>
      <c r="C10" s="375"/>
      <c r="D10" s="375"/>
      <c r="E10" s="375"/>
      <c r="F10" s="375"/>
      <c r="G10" s="214"/>
      <c r="H10" s="214"/>
      <c r="I10" s="211"/>
    </row>
    <row r="11" spans="1:9" ht="24" x14ac:dyDescent="0.45">
      <c r="A11" s="38" t="s">
        <v>45</v>
      </c>
      <c r="B11" s="370">
        <v>42838</v>
      </c>
      <c r="C11" s="370"/>
      <c r="D11" s="370"/>
      <c r="E11" s="370"/>
      <c r="F11" s="370"/>
      <c r="G11" s="214"/>
      <c r="H11" s="214"/>
      <c r="I11" s="211"/>
    </row>
    <row r="12" spans="1:9" ht="24" x14ac:dyDescent="0.45">
      <c r="A12" s="38" t="s">
        <v>276</v>
      </c>
      <c r="B12" s="376">
        <f>D505</f>
        <v>0.81294964028776984</v>
      </c>
      <c r="C12" s="376"/>
      <c r="D12" s="376"/>
      <c r="E12" s="376"/>
      <c r="F12" s="376"/>
      <c r="G12" s="214"/>
      <c r="H12" s="214"/>
      <c r="I12" s="211"/>
    </row>
    <row r="13" spans="1:9" ht="22.5" x14ac:dyDescent="0.45">
      <c r="A13" s="35"/>
      <c r="B13" s="36"/>
      <c r="C13" s="36"/>
      <c r="D13" s="377"/>
      <c r="E13" s="377"/>
      <c r="F13" s="377"/>
      <c r="G13" s="377"/>
      <c r="H13" s="377"/>
      <c r="I13" s="3"/>
    </row>
    <row r="14" spans="1:9" ht="16.5" customHeight="1" x14ac:dyDescent="0.3">
      <c r="A14" s="378" t="s">
        <v>32</v>
      </c>
      <c r="B14" s="379" t="s">
        <v>33</v>
      </c>
      <c r="C14" s="379"/>
      <c r="D14" s="379" t="s">
        <v>48</v>
      </c>
      <c r="E14" s="380" t="s">
        <v>358</v>
      </c>
      <c r="F14" s="379" t="s">
        <v>214</v>
      </c>
      <c r="G14" s="36"/>
      <c r="H14" s="36"/>
    </row>
    <row r="15" spans="1:9" ht="16.5" customHeight="1" x14ac:dyDescent="0.3">
      <c r="A15" s="378"/>
      <c r="B15" s="76" t="s">
        <v>36</v>
      </c>
      <c r="C15" s="76" t="s">
        <v>35</v>
      </c>
      <c r="D15" s="379"/>
      <c r="E15" s="380"/>
      <c r="F15" s="379"/>
      <c r="G15" s="36"/>
      <c r="H15" s="36"/>
    </row>
    <row r="16" spans="1:9" ht="18" x14ac:dyDescent="0.35">
      <c r="A16" s="367" t="s">
        <v>0</v>
      </c>
      <c r="B16" s="367"/>
      <c r="C16" s="367"/>
      <c r="D16" s="367"/>
      <c r="E16" s="367"/>
      <c r="F16" s="367"/>
      <c r="G16" s="36"/>
      <c r="H16" s="36"/>
    </row>
    <row r="17" spans="1:8" ht="18" x14ac:dyDescent="0.3">
      <c r="A17" s="180">
        <f>B11</f>
        <v>42838</v>
      </c>
      <c r="B17" s="36"/>
      <c r="C17" s="36"/>
      <c r="D17" s="36"/>
      <c r="E17" s="36"/>
      <c r="F17" s="36"/>
      <c r="G17" s="36"/>
      <c r="H17" s="36"/>
    </row>
    <row r="18" spans="1:8" ht="18" x14ac:dyDescent="0.25">
      <c r="A18" s="381" t="s">
        <v>1</v>
      </c>
      <c r="B18" s="382"/>
      <c r="C18" s="382"/>
      <c r="D18" s="382"/>
      <c r="E18" s="382"/>
      <c r="F18" s="382"/>
    </row>
    <row r="19" spans="1:8" ht="30" x14ac:dyDescent="0.25">
      <c r="A19" s="167" t="s">
        <v>10</v>
      </c>
      <c r="B19" s="168">
        <v>1</v>
      </c>
      <c r="C19" s="168"/>
      <c r="D19" s="166" t="s">
        <v>505</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65" t="s">
        <v>18</v>
      </c>
      <c r="B26" s="366"/>
      <c r="C26" s="366"/>
      <c r="D26" s="366"/>
      <c r="E26" s="366"/>
      <c r="F26" s="366"/>
    </row>
    <row r="27" spans="1:8" x14ac:dyDescent="0.25">
      <c r="A27" s="18" t="s">
        <v>2</v>
      </c>
      <c r="B27" s="168">
        <v>2</v>
      </c>
      <c r="C27" s="168"/>
      <c r="D27" s="166"/>
      <c r="E27" s="145"/>
      <c r="F27" s="145"/>
    </row>
    <row r="28" spans="1:8" ht="31.5" x14ac:dyDescent="0.35">
      <c r="A28" s="75" t="s">
        <v>186</v>
      </c>
      <c r="B28" s="168">
        <v>2</v>
      </c>
      <c r="C28" s="215" t="str">
        <f>IF(B28=0, -5, "0")</f>
        <v>0</v>
      </c>
      <c r="D28" s="166" t="s">
        <v>506</v>
      </c>
      <c r="E28" s="145"/>
      <c r="F28" s="145"/>
    </row>
    <row r="29" spans="1:8" ht="30" x14ac:dyDescent="0.25">
      <c r="A29" s="167" t="s">
        <v>170</v>
      </c>
      <c r="B29" s="168">
        <v>2</v>
      </c>
      <c r="C29" s="168"/>
      <c r="D29" s="166"/>
      <c r="E29" s="145"/>
      <c r="F29" s="145"/>
    </row>
    <row r="30" spans="1:8" ht="45" x14ac:dyDescent="0.25">
      <c r="A30" s="167" t="s">
        <v>165</v>
      </c>
      <c r="B30" s="168">
        <v>2</v>
      </c>
      <c r="C30" s="168"/>
      <c r="D30" s="153" t="s">
        <v>507</v>
      </c>
      <c r="E30" s="145"/>
      <c r="F30" s="145"/>
    </row>
    <row r="31" spans="1:8" ht="30" x14ac:dyDescent="0.25">
      <c r="A31" s="18" t="s">
        <v>53</v>
      </c>
      <c r="B31" s="168">
        <v>2</v>
      </c>
      <c r="C31" s="168"/>
      <c r="D31" s="166"/>
      <c r="E31" s="145"/>
      <c r="F31" s="145"/>
    </row>
    <row r="32" spans="1:8" ht="75" x14ac:dyDescent="0.25">
      <c r="A32" s="167" t="s">
        <v>166</v>
      </c>
      <c r="B32" s="168">
        <v>1</v>
      </c>
      <c r="C32" s="168"/>
      <c r="D32" s="154" t="s">
        <v>508</v>
      </c>
      <c r="E32" s="145"/>
      <c r="F32" s="145"/>
      <c r="G32" s="170"/>
    </row>
    <row r="33" spans="1:7" ht="36" x14ac:dyDescent="0.25">
      <c r="A33" s="98" t="s">
        <v>11</v>
      </c>
      <c r="B33" s="168" t="s">
        <v>34</v>
      </c>
      <c r="C33" s="215" t="str">
        <f>IF(B33=0, -5, "0")</f>
        <v>0</v>
      </c>
      <c r="D33" s="128" t="s">
        <v>509</v>
      </c>
      <c r="E33" s="145"/>
      <c r="F33" s="145"/>
    </row>
    <row r="34" spans="1:7" x14ac:dyDescent="0.25">
      <c r="A34" s="18" t="s">
        <v>290</v>
      </c>
      <c r="B34" s="168">
        <v>2</v>
      </c>
      <c r="C34" s="169"/>
      <c r="D34" s="164"/>
      <c r="E34" s="171"/>
      <c r="F34" s="171"/>
      <c r="G34" s="170"/>
    </row>
    <row r="35" spans="1:7" ht="30" x14ac:dyDescent="0.25">
      <c r="A35" s="18" t="s">
        <v>203</v>
      </c>
      <c r="B35" s="168">
        <v>1</v>
      </c>
      <c r="C35" s="168"/>
      <c r="D35" s="166" t="s">
        <v>581</v>
      </c>
      <c r="E35" s="145"/>
      <c r="F35" s="145"/>
    </row>
    <row r="36" spans="1:7" ht="45" x14ac:dyDescent="0.25">
      <c r="A36" s="108" t="s">
        <v>287</v>
      </c>
      <c r="B36" s="168">
        <v>1</v>
      </c>
      <c r="C36" s="152"/>
      <c r="D36" s="132">
        <v>0.5</v>
      </c>
      <c r="E36" s="101"/>
      <c r="F36" s="101"/>
    </row>
    <row r="37" spans="1:7" x14ac:dyDescent="0.25">
      <c r="A37" s="19" t="s">
        <v>38</v>
      </c>
      <c r="B37" s="19"/>
      <c r="C37" s="19"/>
      <c r="D37" s="19">
        <f>SUM(B27:C35)</f>
        <v>14</v>
      </c>
    </row>
    <row r="38" spans="1:7" x14ac:dyDescent="0.25">
      <c r="A38" s="19" t="s">
        <v>37</v>
      </c>
      <c r="B38" s="20"/>
      <c r="C38" s="21"/>
      <c r="D38" s="62">
        <f>D37/(COUNT(B27:C35)*2)</f>
        <v>0.875</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0.86363636363636365</v>
      </c>
    </row>
    <row r="42" spans="1:7" x14ac:dyDescent="0.25">
      <c r="A42" s="9"/>
      <c r="B42" s="6"/>
      <c r="C42" s="7"/>
      <c r="D42" s="6"/>
    </row>
    <row r="43" spans="1:7" ht="18" x14ac:dyDescent="0.35">
      <c r="A43" s="367" t="s">
        <v>137</v>
      </c>
      <c r="B43" s="367"/>
      <c r="C43" s="367"/>
      <c r="D43" s="367"/>
      <c r="E43" s="367"/>
      <c r="F43" s="367"/>
    </row>
    <row r="44" spans="1:7" x14ac:dyDescent="0.25">
      <c r="A44" s="181">
        <f>B11</f>
        <v>42838</v>
      </c>
      <c r="B44" s="6"/>
      <c r="C44" s="7"/>
      <c r="D44" s="6"/>
    </row>
    <row r="45" spans="1:7" ht="16.5" x14ac:dyDescent="0.25">
      <c r="A45" s="368" t="s">
        <v>63</v>
      </c>
      <c r="B45" s="369"/>
      <c r="C45" s="369"/>
      <c r="D45" s="369"/>
      <c r="E45" s="369"/>
      <c r="F45" s="369"/>
    </row>
    <row r="46" spans="1:7" x14ac:dyDescent="0.25">
      <c r="A46" s="33" t="s">
        <v>109</v>
      </c>
      <c r="B46" s="168">
        <v>2</v>
      </c>
      <c r="C46" s="168"/>
      <c r="D46" s="154" t="s">
        <v>511</v>
      </c>
      <c r="E46" s="145"/>
      <c r="F46" s="145"/>
    </row>
    <row r="47" spans="1:7" ht="30" x14ac:dyDescent="0.25">
      <c r="A47" s="43" t="s">
        <v>259</v>
      </c>
      <c r="B47" s="168">
        <v>2</v>
      </c>
      <c r="C47" s="168"/>
      <c r="D47" s="154" t="s">
        <v>512</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135" x14ac:dyDescent="0.25">
      <c r="A50" s="43" t="s">
        <v>141</v>
      </c>
      <c r="B50" s="168">
        <v>0</v>
      </c>
      <c r="C50" s="168"/>
      <c r="D50" s="154" t="s">
        <v>661</v>
      </c>
      <c r="E50" s="166" t="s">
        <v>514</v>
      </c>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513</v>
      </c>
      <c r="E53" s="145"/>
      <c r="F53" s="14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65" t="s">
        <v>65</v>
      </c>
      <c r="B57" s="366"/>
      <c r="C57" s="366"/>
      <c r="D57" s="366"/>
      <c r="E57" s="366"/>
      <c r="F57" s="366"/>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ht="30" x14ac:dyDescent="0.25">
      <c r="A61" s="24" t="s">
        <v>123</v>
      </c>
      <c r="B61" s="168">
        <v>1</v>
      </c>
      <c r="C61" s="168"/>
      <c r="D61" s="141" t="s">
        <v>515</v>
      </c>
      <c r="E61" s="145"/>
      <c r="F61" s="145"/>
    </row>
    <row r="62" spans="1:6" ht="18" x14ac:dyDescent="0.35">
      <c r="A62" s="75" t="s">
        <v>67</v>
      </c>
      <c r="B62" s="168" t="s">
        <v>34</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516</v>
      </c>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ht="45" x14ac:dyDescent="0.25">
      <c r="A67" s="167" t="s">
        <v>187</v>
      </c>
      <c r="B67" s="168">
        <v>0</v>
      </c>
      <c r="C67" s="168"/>
      <c r="D67" s="155" t="s">
        <v>683</v>
      </c>
      <c r="E67" s="166" t="s">
        <v>684</v>
      </c>
      <c r="F67" s="145"/>
    </row>
    <row r="68" spans="1:6" x14ac:dyDescent="0.25">
      <c r="A68" s="167" t="s">
        <v>116</v>
      </c>
      <c r="B68" s="168">
        <v>2</v>
      </c>
      <c r="C68" s="168"/>
      <c r="D68" s="154"/>
      <c r="F68" s="145"/>
    </row>
    <row r="69" spans="1:6" ht="45" x14ac:dyDescent="0.25">
      <c r="A69" s="167" t="s">
        <v>117</v>
      </c>
      <c r="B69" s="168">
        <v>1</v>
      </c>
      <c r="C69" s="169"/>
      <c r="D69" s="161" t="s">
        <v>517</v>
      </c>
      <c r="E69" s="144"/>
      <c r="F69" s="171"/>
    </row>
    <row r="70" spans="1:6" s="170" customFormat="1" ht="30" x14ac:dyDescent="0.25">
      <c r="A70" s="106" t="s">
        <v>171</v>
      </c>
      <c r="B70" s="168">
        <v>2</v>
      </c>
      <c r="C70" s="216" t="str">
        <f>IF(B70=0, -5, "0")</f>
        <v>0</v>
      </c>
      <c r="D70" s="150" t="s">
        <v>662</v>
      </c>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t="s">
        <v>518</v>
      </c>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1</v>
      </c>
      <c r="C76" s="216" t="str">
        <f>IF(B76=0, -5, "0")</f>
        <v>0</v>
      </c>
      <c r="D76" s="150" t="s">
        <v>519</v>
      </c>
      <c r="E76" s="171"/>
      <c r="F76" s="171"/>
    </row>
    <row r="77" spans="1:6" s="170" customFormat="1" x14ac:dyDescent="0.25">
      <c r="A77" s="24" t="s">
        <v>83</v>
      </c>
      <c r="B77" s="168">
        <v>1</v>
      </c>
      <c r="C77" s="169"/>
      <c r="D77" s="150" t="s">
        <v>520</v>
      </c>
      <c r="E77" s="171"/>
      <c r="F77" s="171"/>
    </row>
    <row r="78" spans="1:6" s="170" customFormat="1" ht="30" x14ac:dyDescent="0.25">
      <c r="A78" s="24" t="s">
        <v>221</v>
      </c>
      <c r="B78" s="168">
        <v>2</v>
      </c>
      <c r="C78" s="168"/>
      <c r="D78" s="155" t="s">
        <v>521</v>
      </c>
      <c r="E78" s="171"/>
      <c r="F78" s="171"/>
    </row>
    <row r="79" spans="1:6" s="170" customFormat="1" ht="30" x14ac:dyDescent="0.25">
      <c r="A79" s="167" t="s">
        <v>292</v>
      </c>
      <c r="B79" s="168">
        <v>1</v>
      </c>
      <c r="C79" s="169"/>
      <c r="D79" s="150" t="s">
        <v>522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37</v>
      </c>
    </row>
    <row r="82" spans="1:6" x14ac:dyDescent="0.25">
      <c r="A82" s="19" t="s">
        <v>37</v>
      </c>
      <c r="B82" s="20"/>
      <c r="C82" s="21"/>
      <c r="D82" s="62">
        <f>D81/(COUNT(B58:C80)*2)</f>
        <v>0.84090909090909094</v>
      </c>
    </row>
    <row r="83" spans="1:6" x14ac:dyDescent="0.25">
      <c r="A83" s="9"/>
      <c r="B83" s="6"/>
      <c r="C83" s="7"/>
      <c r="D83" s="6"/>
    </row>
    <row r="84" spans="1:6" ht="18" x14ac:dyDescent="0.25">
      <c r="A84" s="365" t="s">
        <v>25</v>
      </c>
      <c r="B84" s="366"/>
      <c r="C84" s="366"/>
      <c r="D84" s="366"/>
      <c r="E84" s="366"/>
      <c r="F84" s="366"/>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1</v>
      </c>
      <c r="C90" s="168"/>
      <c r="D90" s="154" t="s">
        <v>523</v>
      </c>
      <c r="E90" s="171"/>
      <c r="F90" s="145"/>
    </row>
    <row r="91" spans="1:6" ht="30" x14ac:dyDescent="0.25">
      <c r="A91" s="18" t="s">
        <v>260</v>
      </c>
      <c r="B91" s="168">
        <v>2</v>
      </c>
      <c r="C91" s="168"/>
      <c r="D91" s="155"/>
      <c r="E91" s="145"/>
      <c r="F91" s="145"/>
    </row>
    <row r="92" spans="1:6" ht="45" x14ac:dyDescent="0.25">
      <c r="A92" s="108" t="s">
        <v>287</v>
      </c>
      <c r="B92" s="168">
        <v>1</v>
      </c>
      <c r="C92" s="152"/>
      <c r="D92" s="257">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367" t="s">
        <v>129</v>
      </c>
      <c r="B99" s="367"/>
      <c r="C99" s="367"/>
      <c r="D99" s="367"/>
      <c r="E99" s="367"/>
      <c r="F99" s="367"/>
    </row>
    <row r="100" spans="1:6" x14ac:dyDescent="0.25">
      <c r="A100" s="181">
        <f>B11</f>
        <v>42838</v>
      </c>
      <c r="B100" s="6"/>
      <c r="C100" s="7"/>
      <c r="D100" s="6"/>
    </row>
    <row r="101" spans="1:6" ht="16.5" x14ac:dyDescent="0.25">
      <c r="A101" s="368" t="s">
        <v>63</v>
      </c>
      <c r="B101" s="369"/>
      <c r="C101" s="369"/>
      <c r="D101" s="369"/>
      <c r="E101" s="369"/>
      <c r="F101" s="369"/>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ht="90" x14ac:dyDescent="0.25">
      <c r="A104" s="33" t="s">
        <v>100</v>
      </c>
      <c r="B104" s="168">
        <v>0</v>
      </c>
      <c r="C104" s="169"/>
      <c r="D104" s="144" t="s">
        <v>621</v>
      </c>
      <c r="E104" s="144" t="s">
        <v>597</v>
      </c>
      <c r="F104" s="145"/>
    </row>
    <row r="105" spans="1:6" ht="45" x14ac:dyDescent="0.25">
      <c r="A105" s="33" t="s">
        <v>28</v>
      </c>
      <c r="B105" s="168">
        <v>2</v>
      </c>
      <c r="C105" s="168"/>
      <c r="D105" s="154" t="s">
        <v>594</v>
      </c>
      <c r="E105" s="145"/>
      <c r="F105" s="145"/>
    </row>
    <row r="106" spans="1:6" ht="75" x14ac:dyDescent="0.25">
      <c r="A106" s="33" t="s">
        <v>174</v>
      </c>
      <c r="B106" s="168">
        <v>0</v>
      </c>
      <c r="C106" s="168"/>
      <c r="D106" s="128" t="s">
        <v>588</v>
      </c>
      <c r="E106" s="166" t="s">
        <v>589</v>
      </c>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t="s">
        <v>622</v>
      </c>
      <c r="E109" s="145"/>
      <c r="F109" s="145"/>
    </row>
    <row r="110" spans="1:6" x14ac:dyDescent="0.25">
      <c r="A110" s="19" t="s">
        <v>38</v>
      </c>
      <c r="B110" s="19"/>
      <c r="C110" s="19"/>
      <c r="D110" s="19">
        <f>SUM(B102:C109)</f>
        <v>12</v>
      </c>
    </row>
    <row r="111" spans="1:6" x14ac:dyDescent="0.25">
      <c r="A111" s="19" t="s">
        <v>37</v>
      </c>
      <c r="B111" s="20"/>
      <c r="C111" s="21"/>
      <c r="D111" s="62">
        <f>D110/(COUNT(B102:C109)*2)</f>
        <v>0.75</v>
      </c>
    </row>
    <row r="112" spans="1:6" x14ac:dyDescent="0.25">
      <c r="A112" s="9"/>
      <c r="B112" s="6"/>
      <c r="C112" s="7"/>
      <c r="D112" s="6"/>
    </row>
    <row r="113" spans="1:6" ht="18" x14ac:dyDescent="0.25">
      <c r="A113" s="365" t="s">
        <v>133</v>
      </c>
      <c r="B113" s="366"/>
      <c r="C113" s="366"/>
      <c r="D113" s="366"/>
      <c r="E113" s="366"/>
      <c r="F113" s="366"/>
    </row>
    <row r="114" spans="1:6" ht="120" x14ac:dyDescent="0.25">
      <c r="A114" s="167" t="s">
        <v>314</v>
      </c>
      <c r="B114" s="168">
        <v>1</v>
      </c>
      <c r="C114" s="168"/>
      <c r="D114" s="166" t="s">
        <v>663</v>
      </c>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120" x14ac:dyDescent="0.25">
      <c r="A119" s="167" t="s">
        <v>175</v>
      </c>
      <c r="B119" s="168">
        <v>1</v>
      </c>
      <c r="C119" s="168"/>
      <c r="D119" s="12" t="s">
        <v>623</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ht="30" x14ac:dyDescent="0.25">
      <c r="A122" s="18" t="s">
        <v>188</v>
      </c>
      <c r="B122" s="168">
        <v>2</v>
      </c>
      <c r="C122" s="168"/>
      <c r="D122" s="166" t="s">
        <v>593</v>
      </c>
      <c r="E122" s="145"/>
      <c r="F122" s="145"/>
    </row>
    <row r="123" spans="1:6" ht="16.5" x14ac:dyDescent="0.3">
      <c r="A123" s="48" t="s">
        <v>189</v>
      </c>
      <c r="B123" s="175">
        <v>2</v>
      </c>
      <c r="C123" s="175"/>
      <c r="D123" s="182"/>
      <c r="E123" s="166"/>
      <c r="F123" s="145"/>
    </row>
    <row r="124" spans="1:6" ht="30" x14ac:dyDescent="0.25">
      <c r="A124" s="167" t="s">
        <v>278</v>
      </c>
      <c r="B124" s="168">
        <v>1</v>
      </c>
      <c r="C124" s="168"/>
      <c r="D124" s="154" t="s">
        <v>596</v>
      </c>
      <c r="E124" s="171"/>
      <c r="F124" s="145"/>
    </row>
    <row r="125" spans="1:6" ht="36" x14ac:dyDescent="0.25">
      <c r="A125" s="107" t="s">
        <v>272</v>
      </c>
      <c r="B125" s="168">
        <v>2</v>
      </c>
      <c r="C125" s="215" t="str">
        <f>IF(B125=0, -5, "0")</f>
        <v>0</v>
      </c>
      <c r="D125" s="166" t="s">
        <v>595</v>
      </c>
      <c r="E125" s="166"/>
      <c r="F125" s="145"/>
    </row>
    <row r="126" spans="1:6" ht="16.5" x14ac:dyDescent="0.3">
      <c r="A126" s="49" t="s">
        <v>271</v>
      </c>
      <c r="B126" s="175">
        <v>2</v>
      </c>
      <c r="C126" s="175"/>
      <c r="D126" s="182" t="s">
        <v>371</v>
      </c>
      <c r="E126" s="145"/>
      <c r="F126" s="145"/>
    </row>
    <row r="127" spans="1:6" ht="31.5" x14ac:dyDescent="0.35">
      <c r="A127" s="75" t="s">
        <v>173</v>
      </c>
      <c r="B127" s="168">
        <v>1</v>
      </c>
      <c r="C127" s="215" t="str">
        <f>IF(B127=0, -5, "0")</f>
        <v>0</v>
      </c>
      <c r="D127" s="166" t="s">
        <v>624</v>
      </c>
      <c r="E127" s="166"/>
      <c r="F127" s="145"/>
    </row>
    <row r="128" spans="1:6" ht="39" customHeight="1" x14ac:dyDescent="0.35">
      <c r="A128" s="48" t="s">
        <v>289</v>
      </c>
      <c r="B128" s="168">
        <v>1</v>
      </c>
      <c r="C128" s="168"/>
      <c r="D128" s="141" t="s">
        <v>592</v>
      </c>
      <c r="E128" s="158"/>
      <c r="F128" s="145"/>
    </row>
    <row r="129" spans="1:6" ht="16.5" x14ac:dyDescent="0.25">
      <c r="A129" s="183" t="s">
        <v>168</v>
      </c>
      <c r="B129" s="169">
        <v>2</v>
      </c>
      <c r="C129" s="216" t="str">
        <f>IF(B129=0, -5, "0")</f>
        <v>0</v>
      </c>
      <c r="D129" s="144"/>
      <c r="E129" s="171"/>
      <c r="F129" s="171"/>
    </row>
    <row r="130" spans="1:6" ht="30" x14ac:dyDescent="0.25">
      <c r="A130" s="24" t="s">
        <v>83</v>
      </c>
      <c r="B130" s="169">
        <v>1</v>
      </c>
      <c r="C130" s="168"/>
      <c r="D130" s="166" t="s">
        <v>625</v>
      </c>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1</v>
      </c>
      <c r="C133" s="168"/>
      <c r="D133" s="166" t="s">
        <v>626</v>
      </c>
      <c r="E133" s="145"/>
      <c r="F133" s="145"/>
    </row>
    <row r="134" spans="1:6" x14ac:dyDescent="0.25">
      <c r="A134" s="19" t="s">
        <v>38</v>
      </c>
      <c r="B134" s="19"/>
      <c r="C134" s="19"/>
      <c r="D134" s="19">
        <f>SUM(B114:C133)</f>
        <v>33</v>
      </c>
    </row>
    <row r="135" spans="1:6" x14ac:dyDescent="0.25">
      <c r="A135" s="19" t="s">
        <v>37</v>
      </c>
      <c r="B135" s="20"/>
      <c r="C135" s="21"/>
      <c r="D135" s="62">
        <f>D134/(COUNT(B114:C133)*2)</f>
        <v>0.82499999999999996</v>
      </c>
    </row>
    <row r="136" spans="1:6" x14ac:dyDescent="0.25">
      <c r="A136" s="9"/>
      <c r="B136" s="6"/>
      <c r="C136" s="7"/>
      <c r="D136" s="6"/>
    </row>
    <row r="137" spans="1:6" ht="18" x14ac:dyDescent="0.25">
      <c r="A137" s="365" t="s">
        <v>73</v>
      </c>
      <c r="B137" s="366"/>
      <c r="C137" s="366"/>
      <c r="D137" s="366"/>
      <c r="E137" s="366"/>
      <c r="F137" s="366"/>
    </row>
    <row r="138" spans="1:6" ht="135" x14ac:dyDescent="0.25">
      <c r="A138" s="167" t="s">
        <v>372</v>
      </c>
      <c r="B138" s="168">
        <v>0</v>
      </c>
      <c r="C138" s="168"/>
      <c r="D138" s="166" t="s">
        <v>664</v>
      </c>
      <c r="E138" s="144" t="s">
        <v>665</v>
      </c>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666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57</v>
      </c>
    </row>
    <row r="150" spans="1:6" ht="18" x14ac:dyDescent="0.25">
      <c r="A150" s="77" t="s">
        <v>225</v>
      </c>
      <c r="B150" s="83"/>
      <c r="C150" s="84"/>
      <c r="D150" s="81">
        <f>D149/(COUNT(B138:C144,B102:C109,B114:C133)*2)</f>
        <v>0.81428571428571428</v>
      </c>
    </row>
    <row r="151" spans="1:6" x14ac:dyDescent="0.25">
      <c r="A151" s="9"/>
      <c r="B151" s="6"/>
      <c r="C151" s="7"/>
      <c r="D151" s="6"/>
    </row>
    <row r="152" spans="1:6" ht="18" x14ac:dyDescent="0.35">
      <c r="A152" s="367" t="s">
        <v>130</v>
      </c>
      <c r="B152" s="367"/>
      <c r="C152" s="367"/>
      <c r="D152" s="367"/>
      <c r="E152" s="367"/>
      <c r="F152" s="367"/>
    </row>
    <row r="153" spans="1:6" x14ac:dyDescent="0.25">
      <c r="A153" s="181">
        <f>B11</f>
        <v>42838</v>
      </c>
      <c r="B153" s="6"/>
      <c r="C153" s="7"/>
      <c r="D153" s="59"/>
    </row>
    <row r="154" spans="1:6" ht="16.5" x14ac:dyDescent="0.25">
      <c r="A154" s="368" t="s">
        <v>63</v>
      </c>
      <c r="B154" s="369"/>
      <c r="C154" s="369"/>
      <c r="D154" s="369"/>
      <c r="E154" s="369"/>
      <c r="F154" s="369"/>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75" customHeight="1" x14ac:dyDescent="0.25">
      <c r="A159" s="23" t="s">
        <v>190</v>
      </c>
      <c r="B159" s="168">
        <v>2</v>
      </c>
      <c r="C159" s="168"/>
      <c r="D159" s="141" t="s">
        <v>627</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65" t="s">
        <v>134</v>
      </c>
      <c r="B166" s="366"/>
      <c r="C166" s="366"/>
      <c r="D166" s="366"/>
      <c r="E166" s="366"/>
      <c r="F166" s="366"/>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604</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ht="45" x14ac:dyDescent="0.25">
      <c r="A173" s="167" t="s">
        <v>296</v>
      </c>
      <c r="B173" s="168">
        <v>1</v>
      </c>
      <c r="C173" s="169"/>
      <c r="D173" s="161" t="s">
        <v>667</v>
      </c>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598</v>
      </c>
      <c r="E176" s="145"/>
      <c r="F176" s="145"/>
    </row>
    <row r="177" spans="1:7" ht="30" x14ac:dyDescent="0.25">
      <c r="A177" s="167" t="s">
        <v>291</v>
      </c>
      <c r="B177" s="168">
        <v>1</v>
      </c>
      <c r="C177" s="168"/>
      <c r="D177" s="166" t="s">
        <v>628</v>
      </c>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6" t="s">
        <v>168</v>
      </c>
      <c r="B180" s="168">
        <v>1</v>
      </c>
      <c r="C180" s="216" t="str">
        <f>IF(B180=0, -5, "0")</f>
        <v>0</v>
      </c>
      <c r="D180" s="144" t="s">
        <v>668</v>
      </c>
      <c r="E180" s="171"/>
      <c r="F180" s="145"/>
    </row>
    <row r="181" spans="1:7" ht="30" x14ac:dyDescent="0.25">
      <c r="A181" s="24" t="s">
        <v>83</v>
      </c>
      <c r="B181" s="168">
        <v>1</v>
      </c>
      <c r="C181" s="168"/>
      <c r="D181" s="166" t="s">
        <v>629</v>
      </c>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30</v>
      </c>
    </row>
    <row r="187" spans="1:7" x14ac:dyDescent="0.25">
      <c r="A187" s="19" t="s">
        <v>37</v>
      </c>
      <c r="B187" s="20"/>
      <c r="C187" s="21"/>
      <c r="D187" s="62">
        <f>D186/(COUNT(B167:C184)*2)</f>
        <v>0.83333333333333337</v>
      </c>
    </row>
    <row r="188" spans="1:7" x14ac:dyDescent="0.25">
      <c r="A188" s="9"/>
      <c r="B188" s="6"/>
      <c r="C188" s="7"/>
      <c r="D188" s="6"/>
    </row>
    <row r="189" spans="1:7" ht="18" x14ac:dyDescent="0.25">
      <c r="A189" s="77" t="s">
        <v>139</v>
      </c>
      <c r="B189" s="83"/>
      <c r="C189" s="84"/>
      <c r="D189" s="80">
        <f>SUM(D163,D186)</f>
        <v>46</v>
      </c>
    </row>
    <row r="190" spans="1:7" ht="18" x14ac:dyDescent="0.25">
      <c r="A190" s="77" t="s">
        <v>226</v>
      </c>
      <c r="B190" s="83"/>
      <c r="C190" s="84"/>
      <c r="D190" s="81">
        <f>D189/(COUNT(B155:C162,B167:C184)*2)</f>
        <v>0.88461538461538458</v>
      </c>
    </row>
    <row r="191" spans="1:7" x14ac:dyDescent="0.25">
      <c r="A191" s="9"/>
      <c r="B191" s="6"/>
      <c r="C191" s="7"/>
      <c r="D191" s="6"/>
    </row>
    <row r="192" spans="1:7" ht="18" x14ac:dyDescent="0.35">
      <c r="A192" s="367" t="s">
        <v>167</v>
      </c>
      <c r="B192" s="367"/>
      <c r="C192" s="367"/>
      <c r="D192" s="367"/>
      <c r="E192" s="367"/>
      <c r="F192" s="367"/>
    </row>
    <row r="193" spans="1:7" x14ac:dyDescent="0.25">
      <c r="A193" s="187">
        <f>B11</f>
        <v>42838</v>
      </c>
      <c r="B193" s="6"/>
      <c r="C193" s="7"/>
      <c r="D193" s="6"/>
    </row>
    <row r="194" spans="1:7" ht="18" x14ac:dyDescent="0.25">
      <c r="A194" s="365" t="s">
        <v>158</v>
      </c>
      <c r="B194" s="366"/>
      <c r="C194" s="366"/>
      <c r="D194" s="366"/>
      <c r="E194" s="366"/>
      <c r="F194" s="366"/>
    </row>
    <row r="195" spans="1:7" ht="36" x14ac:dyDescent="0.35">
      <c r="A195" s="82" t="s">
        <v>27</v>
      </c>
      <c r="B195" s="168">
        <v>1</v>
      </c>
      <c r="C195" s="215" t="str">
        <f>IF(B195=0, -5, "0")</f>
        <v>0</v>
      </c>
      <c r="D195" s="166" t="s">
        <v>582</v>
      </c>
      <c r="E195" s="145"/>
      <c r="F195" s="145"/>
    </row>
    <row r="196" spans="1:7" x14ac:dyDescent="0.25">
      <c r="A196" s="23" t="s">
        <v>57</v>
      </c>
      <c r="B196" s="168">
        <v>2</v>
      </c>
      <c r="C196" s="168"/>
      <c r="D196" s="166" t="s">
        <v>524</v>
      </c>
      <c r="E196" s="145"/>
      <c r="F196" s="145"/>
    </row>
    <row r="197" spans="1:7" x14ac:dyDescent="0.25">
      <c r="A197" s="33" t="s">
        <v>297</v>
      </c>
      <c r="B197" s="168">
        <v>2</v>
      </c>
      <c r="C197" s="168"/>
      <c r="D197" s="166"/>
      <c r="E197" s="171"/>
      <c r="F197" s="145"/>
    </row>
    <row r="198" spans="1:7" x14ac:dyDescent="0.25">
      <c r="A198" s="23" t="s">
        <v>100</v>
      </c>
      <c r="B198" s="168">
        <v>1</v>
      </c>
      <c r="C198" s="168"/>
      <c r="D198" s="166" t="s">
        <v>525</v>
      </c>
      <c r="E198" s="145"/>
      <c r="F198" s="145"/>
    </row>
    <row r="199" spans="1:7" ht="45" x14ac:dyDescent="0.25">
      <c r="A199" s="23" t="s">
        <v>154</v>
      </c>
      <c r="B199" s="168">
        <v>1</v>
      </c>
      <c r="C199" s="168"/>
      <c r="D199" s="166" t="s">
        <v>526</v>
      </c>
      <c r="E199" s="145"/>
      <c r="F199" s="145"/>
    </row>
    <row r="200" spans="1:7" x14ac:dyDescent="0.25">
      <c r="A200" s="33" t="s">
        <v>153</v>
      </c>
      <c r="B200" s="168">
        <v>2</v>
      </c>
      <c r="C200" s="168"/>
      <c r="D200" s="166"/>
      <c r="E200" s="145"/>
      <c r="F200" s="145"/>
    </row>
    <row r="201" spans="1:7" ht="45" x14ac:dyDescent="0.25">
      <c r="A201" s="33" t="s">
        <v>28</v>
      </c>
      <c r="B201" s="168">
        <v>0</v>
      </c>
      <c r="C201" s="168"/>
      <c r="D201" s="166" t="s">
        <v>527</v>
      </c>
      <c r="E201" s="166" t="s">
        <v>583</v>
      </c>
      <c r="F201" s="145"/>
    </row>
    <row r="202" spans="1:7" ht="210" x14ac:dyDescent="0.25">
      <c r="A202" s="33" t="s">
        <v>155</v>
      </c>
      <c r="B202" s="168">
        <v>0</v>
      </c>
      <c r="C202" s="168"/>
      <c r="D202" s="154" t="s">
        <v>669</v>
      </c>
      <c r="E202" s="166" t="s">
        <v>670</v>
      </c>
      <c r="F202" s="145"/>
    </row>
    <row r="203" spans="1:7" ht="31.5" x14ac:dyDescent="0.35">
      <c r="A203" s="188" t="s">
        <v>298</v>
      </c>
      <c r="B203" s="168">
        <v>2</v>
      </c>
      <c r="C203" s="215" t="str">
        <f>IF(B203=0, -5, "0")</f>
        <v>0</v>
      </c>
      <c r="D203" s="166" t="s">
        <v>671</v>
      </c>
      <c r="E203" s="145"/>
      <c r="F203" s="145"/>
    </row>
    <row r="204" spans="1:7" ht="45.75" x14ac:dyDescent="0.3">
      <c r="A204" s="189" t="s">
        <v>362</v>
      </c>
      <c r="B204" s="168">
        <v>0</v>
      </c>
      <c r="C204" s="215">
        <f>IF(B204=0, -5, "0")</f>
        <v>-5</v>
      </c>
      <c r="D204" s="144" t="s">
        <v>528</v>
      </c>
      <c r="E204" s="166" t="s">
        <v>529</v>
      </c>
      <c r="F204" s="145"/>
      <c r="G204" s="170"/>
    </row>
    <row r="205" spans="1:7" ht="30" x14ac:dyDescent="0.25">
      <c r="A205" s="172" t="s">
        <v>145</v>
      </c>
      <c r="B205" s="168">
        <v>2</v>
      </c>
      <c r="C205" s="168"/>
      <c r="D205" s="166" t="s">
        <v>530</v>
      </c>
      <c r="E205" s="145"/>
      <c r="F205" s="145"/>
    </row>
    <row r="206" spans="1:7" x14ac:dyDescent="0.25">
      <c r="A206" s="19" t="s">
        <v>38</v>
      </c>
      <c r="B206" s="19"/>
      <c r="C206" s="19"/>
      <c r="D206" s="19">
        <f>SUM(B195:C205)</f>
        <v>8</v>
      </c>
    </row>
    <row r="207" spans="1:7" x14ac:dyDescent="0.25">
      <c r="A207" s="19" t="s">
        <v>37</v>
      </c>
      <c r="B207" s="20"/>
      <c r="C207" s="21"/>
      <c r="D207" s="62">
        <f>D206/(COUNT(B195:C205)*2)</f>
        <v>0.33333333333333331</v>
      </c>
    </row>
    <row r="208" spans="1:7" x14ac:dyDescent="0.25">
      <c r="A208" s="9"/>
      <c r="B208" s="6"/>
      <c r="C208" s="7"/>
      <c r="D208" s="6"/>
    </row>
    <row r="209" spans="1:7" ht="18" x14ac:dyDescent="0.25">
      <c r="A209" s="365" t="s">
        <v>76</v>
      </c>
      <c r="B209" s="366"/>
      <c r="C209" s="366"/>
      <c r="D209" s="366"/>
      <c r="E209" s="366"/>
      <c r="F209" s="366"/>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1</v>
      </c>
      <c r="C212" s="168"/>
      <c r="D212" s="141" t="s">
        <v>672</v>
      </c>
      <c r="E212" s="145"/>
      <c r="F212" s="145"/>
    </row>
    <row r="213" spans="1:7" ht="90" x14ac:dyDescent="0.25">
      <c r="A213" s="167" t="s">
        <v>176</v>
      </c>
      <c r="B213" s="168">
        <v>1</v>
      </c>
      <c r="C213" s="168"/>
      <c r="D213" s="141" t="s">
        <v>531</v>
      </c>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30" x14ac:dyDescent="0.25">
      <c r="A216" s="18" t="s">
        <v>70</v>
      </c>
      <c r="B216" s="168">
        <v>1</v>
      </c>
      <c r="C216" s="168"/>
      <c r="D216" s="12" t="s">
        <v>539</v>
      </c>
      <c r="E216" s="166"/>
      <c r="F216" s="145"/>
    </row>
    <row r="217" spans="1:7" ht="30" x14ac:dyDescent="0.25">
      <c r="A217" s="167" t="s">
        <v>291</v>
      </c>
      <c r="B217" s="168">
        <v>1</v>
      </c>
      <c r="C217" s="168"/>
      <c r="D217" s="12" t="s">
        <v>540</v>
      </c>
      <c r="E217" s="145"/>
      <c r="F217" s="145"/>
    </row>
    <row r="218" spans="1:7" x14ac:dyDescent="0.25">
      <c r="A218" s="18" t="s">
        <v>188</v>
      </c>
      <c r="B218" s="168">
        <v>2</v>
      </c>
      <c r="C218" s="168"/>
      <c r="D218" s="166" t="s">
        <v>532</v>
      </c>
      <c r="E218" s="145"/>
      <c r="F218" s="145"/>
    </row>
    <row r="219" spans="1:7" ht="33" x14ac:dyDescent="0.3">
      <c r="A219" s="49" t="s">
        <v>178</v>
      </c>
      <c r="B219" s="168">
        <v>0</v>
      </c>
      <c r="C219" s="168"/>
      <c r="D219" s="166" t="s">
        <v>533</v>
      </c>
      <c r="E219" s="166" t="s">
        <v>673</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7" t="s">
        <v>72</v>
      </c>
      <c r="B222" s="168">
        <v>0</v>
      </c>
      <c r="C222" s="215">
        <f>IF(B222=0, -5, "0")</f>
        <v>-5</v>
      </c>
      <c r="D222" s="166" t="s">
        <v>674</v>
      </c>
      <c r="E222" s="166" t="s">
        <v>534</v>
      </c>
      <c r="F222" s="145"/>
    </row>
    <row r="223" spans="1:7" ht="18" x14ac:dyDescent="0.35">
      <c r="A223" s="48" t="s">
        <v>289</v>
      </c>
      <c r="B223" s="168">
        <v>2</v>
      </c>
      <c r="C223" s="168"/>
      <c r="D223" s="166"/>
      <c r="E223" s="158"/>
      <c r="F223" s="145"/>
      <c r="G223" s="170"/>
    </row>
    <row r="224" spans="1:7" ht="30" x14ac:dyDescent="0.25">
      <c r="A224" s="106" t="s">
        <v>168</v>
      </c>
      <c r="B224" s="168">
        <v>1</v>
      </c>
      <c r="C224" s="216" t="str">
        <f>IF(B224=0, -5, "0")</f>
        <v>0</v>
      </c>
      <c r="D224" s="144" t="s">
        <v>535</v>
      </c>
      <c r="E224" s="145"/>
      <c r="F224" s="145"/>
    </row>
    <row r="225" spans="1:6" x14ac:dyDescent="0.25">
      <c r="A225" s="24" t="s">
        <v>83</v>
      </c>
      <c r="B225" s="168">
        <v>2</v>
      </c>
      <c r="C225" s="168"/>
      <c r="D225" s="166"/>
      <c r="E225" s="145"/>
      <c r="F225" s="145"/>
    </row>
    <row r="226" spans="1:6" ht="30" x14ac:dyDescent="0.25">
      <c r="A226" s="24" t="s">
        <v>244</v>
      </c>
      <c r="B226" s="168">
        <v>1</v>
      </c>
      <c r="C226" s="168"/>
      <c r="D226" s="155" t="s">
        <v>536</v>
      </c>
      <c r="E226" s="145"/>
      <c r="F226" s="145"/>
    </row>
    <row r="227" spans="1:6" ht="30" x14ac:dyDescent="0.25">
      <c r="A227" s="24" t="s">
        <v>248</v>
      </c>
      <c r="B227" s="168">
        <v>1</v>
      </c>
      <c r="C227" s="168"/>
      <c r="D227" s="166" t="s">
        <v>522</v>
      </c>
      <c r="E227" s="145"/>
      <c r="F227" s="145"/>
    </row>
    <row r="228" spans="1:6" ht="30" x14ac:dyDescent="0.25">
      <c r="A228" s="24" t="s">
        <v>199</v>
      </c>
      <c r="B228" s="168">
        <v>2</v>
      </c>
      <c r="C228" s="24"/>
      <c r="D228" s="60" t="s">
        <v>537</v>
      </c>
      <c r="E228" s="145"/>
      <c r="F228" s="145"/>
    </row>
    <row r="229" spans="1:6" x14ac:dyDescent="0.25">
      <c r="A229" s="19" t="s">
        <v>38</v>
      </c>
      <c r="B229" s="19"/>
      <c r="C229" s="19"/>
      <c r="D229" s="19">
        <f>SUM(B210:C228)</f>
        <v>22</v>
      </c>
    </row>
    <row r="230" spans="1:6" x14ac:dyDescent="0.25">
      <c r="A230" s="19" t="s">
        <v>37</v>
      </c>
      <c r="B230" s="20"/>
      <c r="C230" s="21"/>
      <c r="D230" s="62">
        <f>D229/(COUNT(B210:C228)*2)</f>
        <v>0.55000000000000004</v>
      </c>
    </row>
    <row r="231" spans="1:6" x14ac:dyDescent="0.25">
      <c r="A231" s="9"/>
      <c r="B231" s="6"/>
      <c r="C231" s="7"/>
      <c r="D231" s="6"/>
    </row>
    <row r="232" spans="1:6" ht="18" x14ac:dyDescent="0.25">
      <c r="A232" s="365" t="s">
        <v>191</v>
      </c>
      <c r="B232" s="366"/>
      <c r="C232" s="366"/>
      <c r="D232" s="366"/>
      <c r="E232" s="366"/>
      <c r="F232" s="366"/>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675</v>
      </c>
      <c r="B236" s="169">
        <v>1</v>
      </c>
      <c r="C236" s="215" t="str">
        <f>IF(B236=0, -5, "0")</f>
        <v>0</v>
      </c>
      <c r="D236" s="155" t="s">
        <v>676</v>
      </c>
      <c r="E236" s="145"/>
      <c r="F236" s="145"/>
    </row>
    <row r="237" spans="1:6" x14ac:dyDescent="0.25">
      <c r="A237" s="18" t="s">
        <v>252</v>
      </c>
      <c r="B237" s="169">
        <v>2</v>
      </c>
      <c r="C237" s="168"/>
      <c r="D237" s="155"/>
      <c r="E237" s="145"/>
      <c r="F237" s="145"/>
    </row>
    <row r="238" spans="1:6" x14ac:dyDescent="0.25">
      <c r="A238" s="18" t="s">
        <v>55</v>
      </c>
      <c r="B238" s="169" t="s">
        <v>34</v>
      </c>
      <c r="C238" s="168"/>
      <c r="D238" s="156" t="s">
        <v>538</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7">
        <v>0.7</v>
      </c>
      <c r="E241" s="101"/>
      <c r="F241" s="101"/>
    </row>
    <row r="242" spans="1:6" x14ac:dyDescent="0.25">
      <c r="A242" s="19" t="s">
        <v>38</v>
      </c>
      <c r="B242" s="19"/>
      <c r="C242" s="19"/>
      <c r="D242" s="19">
        <f>SUM(B233:C240)</f>
        <v>13</v>
      </c>
    </row>
    <row r="243" spans="1:6" x14ac:dyDescent="0.25">
      <c r="A243" s="19" t="s">
        <v>37</v>
      </c>
      <c r="B243" s="20"/>
      <c r="C243" s="21"/>
      <c r="D243" s="62">
        <f>D242/(COUNT(B233:C240)*2)</f>
        <v>0.9285714285714286</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0.55128205128205132</v>
      </c>
    </row>
    <row r="247" spans="1:6" s="3" customFormat="1" ht="18" x14ac:dyDescent="0.25">
      <c r="A247" s="45"/>
      <c r="B247" s="46"/>
      <c r="C247" s="46"/>
      <c r="D247" s="47"/>
    </row>
    <row r="248" spans="1:6" s="3" customFormat="1" ht="18" x14ac:dyDescent="0.35">
      <c r="A248" s="367" t="s">
        <v>78</v>
      </c>
      <c r="B248" s="367"/>
      <c r="C248" s="367"/>
      <c r="D248" s="367"/>
      <c r="E248" s="367"/>
      <c r="F248" s="367"/>
    </row>
    <row r="249" spans="1:6" s="3" customFormat="1" x14ac:dyDescent="0.25">
      <c r="A249" s="181">
        <f>B11</f>
        <v>42838</v>
      </c>
      <c r="B249" s="6"/>
      <c r="C249" s="7"/>
      <c r="D249" s="6"/>
    </row>
    <row r="250" spans="1:6" s="3" customFormat="1" ht="18" x14ac:dyDescent="0.25">
      <c r="A250" s="365" t="s">
        <v>79</v>
      </c>
      <c r="B250" s="366"/>
      <c r="C250" s="366"/>
      <c r="D250" s="366"/>
      <c r="E250" s="366"/>
      <c r="F250" s="366"/>
    </row>
    <row r="251" spans="1:6" s="3" customFormat="1" ht="36" x14ac:dyDescent="0.35">
      <c r="A251" s="82" t="s">
        <v>27</v>
      </c>
      <c r="B251" s="168">
        <v>1</v>
      </c>
      <c r="C251" s="215" t="str">
        <f>IF(B251=0, -5, "0")</f>
        <v>0</v>
      </c>
      <c r="D251" s="166" t="s">
        <v>541</v>
      </c>
      <c r="E251" s="171"/>
      <c r="F251" s="171"/>
    </row>
    <row r="252" spans="1:6" s="3" customFormat="1" ht="45" x14ac:dyDescent="0.25">
      <c r="A252" s="23" t="s">
        <v>148</v>
      </c>
      <c r="B252" s="168">
        <v>1</v>
      </c>
      <c r="C252" s="168"/>
      <c r="D252" s="166" t="s">
        <v>677</v>
      </c>
      <c r="E252" s="171"/>
      <c r="F252" s="171"/>
    </row>
    <row r="253" spans="1:6" s="3" customFormat="1" x14ac:dyDescent="0.25">
      <c r="A253" s="33" t="s">
        <v>300</v>
      </c>
      <c r="B253" s="168">
        <v>2</v>
      </c>
      <c r="C253" s="168"/>
      <c r="D253" s="144"/>
      <c r="E253" s="171"/>
      <c r="F253" s="171"/>
    </row>
    <row r="254" spans="1:6" s="3" customFormat="1" x14ac:dyDescent="0.25">
      <c r="A254" s="33" t="s">
        <v>301</v>
      </c>
      <c r="B254" s="168">
        <v>1</v>
      </c>
      <c r="C254" s="168"/>
      <c r="D254" s="144" t="s">
        <v>678</v>
      </c>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120" x14ac:dyDescent="0.25">
      <c r="A257" s="33" t="s">
        <v>193</v>
      </c>
      <c r="B257" s="168">
        <v>0</v>
      </c>
      <c r="C257" s="168"/>
      <c r="D257" s="154" t="s">
        <v>679</v>
      </c>
      <c r="E257" s="144" t="s">
        <v>613</v>
      </c>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5" t="s">
        <v>59</v>
      </c>
      <c r="B260" s="168">
        <v>2</v>
      </c>
      <c r="C260" s="215" t="str">
        <f>IF(B260=0, -5, "0")</f>
        <v>0</v>
      </c>
      <c r="D260" s="166" t="s">
        <v>542</v>
      </c>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19</v>
      </c>
    </row>
    <row r="264" spans="1:6" s="3" customFormat="1" x14ac:dyDescent="0.25">
      <c r="A264" s="19" t="s">
        <v>37</v>
      </c>
      <c r="B264" s="20"/>
      <c r="C264" s="21"/>
      <c r="D264" s="62">
        <f>D263/(COUNT(B251:C262)*2)</f>
        <v>0.79166666666666663</v>
      </c>
    </row>
    <row r="265" spans="1:6" s="3" customFormat="1" x14ac:dyDescent="0.25">
      <c r="A265" s="9"/>
      <c r="B265" s="6"/>
      <c r="C265" s="7"/>
      <c r="D265" s="6"/>
    </row>
    <row r="266" spans="1:6" s="3" customFormat="1" ht="18" x14ac:dyDescent="0.25">
      <c r="A266" s="365" t="s">
        <v>81</v>
      </c>
      <c r="B266" s="366"/>
      <c r="C266" s="366"/>
      <c r="D266" s="366"/>
      <c r="E266" s="366"/>
      <c r="F266" s="366"/>
    </row>
    <row r="267" spans="1:6" s="3" customFormat="1" x14ac:dyDescent="0.25">
      <c r="A267" s="150" t="s">
        <v>680</v>
      </c>
      <c r="B267" s="169">
        <v>2</v>
      </c>
      <c r="C267" s="169"/>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90" x14ac:dyDescent="0.25">
      <c r="A270" s="167" t="s">
        <v>149</v>
      </c>
      <c r="B270" s="169">
        <v>0</v>
      </c>
      <c r="C270" s="168"/>
      <c r="D270" s="273" t="s">
        <v>543</v>
      </c>
      <c r="E270" s="144" t="s">
        <v>544</v>
      </c>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75" x14ac:dyDescent="0.25">
      <c r="A274" s="167" t="s">
        <v>302</v>
      </c>
      <c r="B274" s="169">
        <v>0</v>
      </c>
      <c r="C274" s="168"/>
      <c r="D274" s="11" t="s">
        <v>681</v>
      </c>
      <c r="E274" s="144" t="s">
        <v>545</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1</v>
      </c>
      <c r="C279" s="216" t="str">
        <f>IF(B279=0, -5, "0")</f>
        <v>0</v>
      </c>
      <c r="D279" s="162" t="s">
        <v>546</v>
      </c>
      <c r="E279" s="171"/>
      <c r="F279" s="171"/>
    </row>
    <row r="280" spans="1:6" s="3" customFormat="1" x14ac:dyDescent="0.25">
      <c r="A280" s="24" t="s">
        <v>83</v>
      </c>
      <c r="B280" s="169">
        <v>1</v>
      </c>
      <c r="C280" s="168"/>
      <c r="D280" s="11" t="s">
        <v>547</v>
      </c>
      <c r="E280" s="171"/>
      <c r="F280" s="171"/>
    </row>
    <row r="281" spans="1:6" s="3" customFormat="1" ht="30" x14ac:dyDescent="0.25">
      <c r="A281" s="24" t="s">
        <v>234</v>
      </c>
      <c r="B281" s="169">
        <v>2</v>
      </c>
      <c r="C281" s="168"/>
      <c r="D281" s="11"/>
      <c r="E281" s="171"/>
      <c r="F281" s="171"/>
    </row>
    <row r="282" spans="1:6" s="3" customFormat="1" ht="30" x14ac:dyDescent="0.25">
      <c r="A282" s="24" t="s">
        <v>248</v>
      </c>
      <c r="B282" s="169">
        <v>1</v>
      </c>
      <c r="C282" s="168"/>
      <c r="D282" s="11" t="s">
        <v>522</v>
      </c>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70">
        <v>0.5</v>
      </c>
    </row>
    <row r="285" spans="1:6" s="3" customFormat="1" x14ac:dyDescent="0.25">
      <c r="A285" s="19" t="s">
        <v>38</v>
      </c>
      <c r="B285" s="19"/>
      <c r="C285" s="19"/>
      <c r="D285" s="19">
        <f>SUM(B267:C283)</f>
        <v>27</v>
      </c>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0.7931034482758621</v>
      </c>
    </row>
    <row r="290" spans="1:7" s="3" customFormat="1" ht="18" x14ac:dyDescent="0.25">
      <c r="A290" s="45"/>
      <c r="B290" s="46"/>
      <c r="C290" s="46"/>
      <c r="D290" s="47"/>
    </row>
    <row r="291" spans="1:7" ht="18" x14ac:dyDescent="0.35">
      <c r="A291" s="367" t="s">
        <v>4</v>
      </c>
      <c r="B291" s="367"/>
      <c r="C291" s="367"/>
      <c r="D291" s="367"/>
      <c r="E291" s="367"/>
      <c r="F291" s="367"/>
    </row>
    <row r="292" spans="1:7" x14ac:dyDescent="0.25">
      <c r="A292" s="190">
        <f>B11</f>
        <v>42838</v>
      </c>
      <c r="B292" s="6"/>
      <c r="C292" s="7"/>
      <c r="D292" s="59"/>
    </row>
    <row r="293" spans="1:7" ht="18" x14ac:dyDescent="0.25">
      <c r="A293" s="365" t="s">
        <v>19</v>
      </c>
      <c r="B293" s="366"/>
      <c r="C293" s="366"/>
      <c r="D293" s="366"/>
      <c r="E293" s="366"/>
      <c r="F293" s="366"/>
    </row>
    <row r="294" spans="1:7" x14ac:dyDescent="0.25">
      <c r="A294" s="32" t="s">
        <v>62</v>
      </c>
      <c r="B294" s="168">
        <v>2</v>
      </c>
      <c r="C294" s="168"/>
      <c r="D294" s="166"/>
      <c r="E294" s="145"/>
      <c r="F294" s="145"/>
    </row>
    <row r="295" spans="1:7" ht="28.5" customHeight="1" x14ac:dyDescent="0.25">
      <c r="A295" s="22" t="s">
        <v>6</v>
      </c>
      <c r="B295" s="168">
        <v>1</v>
      </c>
      <c r="C295" s="168"/>
      <c r="D295" s="166" t="s">
        <v>630</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365" t="s">
        <v>122</v>
      </c>
      <c r="B305" s="366"/>
      <c r="C305" s="366"/>
      <c r="D305" s="366"/>
      <c r="E305" s="366"/>
      <c r="F305" s="366"/>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1</v>
      </c>
      <c r="C309" s="215" t="str">
        <f>IF(B309=0, -5, "0")</f>
        <v>0</v>
      </c>
      <c r="D309" s="155" t="s">
        <v>631</v>
      </c>
      <c r="E309" s="145"/>
      <c r="F309" s="145"/>
    </row>
    <row r="310" spans="1:6" ht="180" x14ac:dyDescent="0.25">
      <c r="A310" s="167" t="s">
        <v>108</v>
      </c>
      <c r="B310" s="169">
        <v>0</v>
      </c>
      <c r="C310" s="168"/>
      <c r="D310" s="154" t="s">
        <v>682</v>
      </c>
      <c r="E310" s="166" t="s">
        <v>632</v>
      </c>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367" t="s">
        <v>21</v>
      </c>
      <c r="B324" s="367"/>
      <c r="C324" s="367"/>
      <c r="D324" s="367"/>
      <c r="E324" s="367"/>
      <c r="F324" s="367"/>
    </row>
    <row r="325" spans="1:9" x14ac:dyDescent="0.25">
      <c r="A325" s="191">
        <f>B11</f>
        <v>42838</v>
      </c>
      <c r="B325" s="6"/>
      <c r="C325" s="7"/>
      <c r="D325" s="6"/>
    </row>
    <row r="326" spans="1:9" ht="18" x14ac:dyDescent="0.25">
      <c r="A326" s="365" t="s">
        <v>12</v>
      </c>
      <c r="B326" s="366"/>
      <c r="C326" s="366"/>
      <c r="D326" s="366"/>
      <c r="E326" s="366"/>
      <c r="F326" s="366"/>
    </row>
    <row r="327" spans="1:9" x14ac:dyDescent="0.25">
      <c r="A327" s="167" t="s">
        <v>109</v>
      </c>
      <c r="B327" s="168">
        <v>2</v>
      </c>
      <c r="C327" s="168"/>
      <c r="D327" s="141"/>
      <c r="E327" s="145"/>
      <c r="F327" s="145"/>
    </row>
    <row r="328" spans="1:9" x14ac:dyDescent="0.25">
      <c r="A328" s="167" t="s">
        <v>51</v>
      </c>
      <c r="B328" s="168">
        <v>2</v>
      </c>
      <c r="C328" s="168"/>
      <c r="E328" s="145"/>
      <c r="F328" s="145"/>
    </row>
    <row r="329" spans="1:9" ht="30" x14ac:dyDescent="0.25">
      <c r="A329" s="167" t="s">
        <v>100</v>
      </c>
      <c r="B329" s="168">
        <v>1</v>
      </c>
      <c r="C329" s="168"/>
      <c r="D329" s="141" t="s">
        <v>620</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633</v>
      </c>
      <c r="E333" s="145"/>
      <c r="F333" s="145"/>
    </row>
    <row r="334" spans="1:9" ht="30" x14ac:dyDescent="0.25">
      <c r="A334" s="167" t="s">
        <v>304</v>
      </c>
      <c r="B334" s="168">
        <v>2</v>
      </c>
      <c r="C334" s="169"/>
      <c r="D334" s="160" t="s">
        <v>619</v>
      </c>
      <c r="E334" s="144"/>
      <c r="F334" s="171"/>
      <c r="G334" s="170"/>
      <c r="H334" s="170"/>
      <c r="I334" s="170"/>
    </row>
    <row r="335" spans="1:9" x14ac:dyDescent="0.25">
      <c r="A335" s="100" t="s">
        <v>248</v>
      </c>
      <c r="B335" s="168" t="s">
        <v>34</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0.875</v>
      </c>
    </row>
    <row r="338" spans="1:6" x14ac:dyDescent="0.25">
      <c r="A338" s="9"/>
      <c r="B338" s="6"/>
      <c r="C338" s="7"/>
      <c r="D338" s="6"/>
    </row>
    <row r="339" spans="1:6" ht="18" x14ac:dyDescent="0.25">
      <c r="A339" s="365" t="s">
        <v>25</v>
      </c>
      <c r="B339" s="366"/>
      <c r="C339" s="366"/>
      <c r="D339" s="366"/>
      <c r="E339" s="366"/>
      <c r="F339" s="366"/>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75" x14ac:dyDescent="0.25">
      <c r="A344" s="24" t="s">
        <v>111</v>
      </c>
      <c r="B344" s="168">
        <v>2</v>
      </c>
      <c r="C344" s="168"/>
      <c r="D344" s="141" t="s">
        <v>634</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0.92307692307692313</v>
      </c>
    </row>
    <row r="351" spans="1:6" x14ac:dyDescent="0.25">
      <c r="A351" s="9"/>
      <c r="B351" s="6"/>
      <c r="C351" s="7"/>
      <c r="D351" s="6"/>
    </row>
    <row r="352" spans="1:6" ht="18" x14ac:dyDescent="0.35">
      <c r="A352" s="367" t="s">
        <v>8</v>
      </c>
      <c r="B352" s="367"/>
      <c r="C352" s="367"/>
      <c r="D352" s="367"/>
      <c r="E352" s="367"/>
      <c r="F352" s="367"/>
    </row>
    <row r="353" spans="1:6" x14ac:dyDescent="0.25">
      <c r="A353" s="181">
        <f>B11</f>
        <v>42838</v>
      </c>
      <c r="B353" s="6"/>
      <c r="C353" s="7"/>
      <c r="D353" s="59"/>
    </row>
    <row r="354" spans="1:6" ht="16.5" x14ac:dyDescent="0.25">
      <c r="A354" s="368" t="s">
        <v>113</v>
      </c>
      <c r="B354" s="369"/>
      <c r="C354" s="369"/>
      <c r="D354" s="369"/>
      <c r="E354" s="369"/>
      <c r="F354" s="369"/>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t="s">
        <v>618</v>
      </c>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65" t="s">
        <v>25</v>
      </c>
      <c r="B366" s="366"/>
      <c r="C366" s="366"/>
      <c r="D366" s="366"/>
      <c r="E366" s="366"/>
      <c r="F366" s="366"/>
    </row>
    <row r="367" spans="1:6" x14ac:dyDescent="0.25">
      <c r="A367" s="167" t="s">
        <v>314</v>
      </c>
      <c r="B367" s="169">
        <v>2</v>
      </c>
      <c r="C367" s="169"/>
      <c r="D367" s="150"/>
      <c r="E367" s="145"/>
      <c r="F367" s="145"/>
    </row>
    <row r="368" spans="1:6" ht="30" x14ac:dyDescent="0.25">
      <c r="A368" s="18" t="s">
        <v>105</v>
      </c>
      <c r="B368" s="169">
        <v>1</v>
      </c>
      <c r="C368" s="168"/>
      <c r="D368" s="141" t="s">
        <v>617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65" t="s">
        <v>124</v>
      </c>
      <c r="B382" s="366"/>
      <c r="C382" s="366"/>
      <c r="D382" s="366"/>
      <c r="E382" s="366"/>
      <c r="F382" s="366"/>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5" t="s">
        <v>29</v>
      </c>
      <c r="B391" s="366"/>
      <c r="C391" s="366"/>
      <c r="D391" s="366"/>
      <c r="E391" s="366"/>
      <c r="F391" s="366"/>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57</v>
      </c>
    </row>
    <row r="403" spans="1:6" ht="18" x14ac:dyDescent="0.25">
      <c r="A403" s="77" t="s">
        <v>231</v>
      </c>
      <c r="B403" s="83"/>
      <c r="C403" s="84"/>
      <c r="D403" s="81">
        <f>D402/(COUNT(B392:C397,B367:C378,B383:C387,B355:C362)*2)</f>
        <v>0.98275862068965514</v>
      </c>
      <c r="E403" s="170"/>
    </row>
    <row r="404" spans="1:6" x14ac:dyDescent="0.25">
      <c r="A404" s="5"/>
      <c r="B404" s="6"/>
      <c r="C404" s="7"/>
      <c r="D404" s="6"/>
    </row>
    <row r="405" spans="1:6" ht="18" x14ac:dyDescent="0.35">
      <c r="A405" s="367" t="s">
        <v>125</v>
      </c>
      <c r="B405" s="367"/>
      <c r="C405" s="367"/>
      <c r="D405" s="367"/>
      <c r="E405" s="367"/>
      <c r="F405" s="367"/>
    </row>
    <row r="406" spans="1:6" x14ac:dyDescent="0.25">
      <c r="A406" s="190">
        <f>B11</f>
        <v>42838</v>
      </c>
      <c r="B406" s="6"/>
      <c r="C406" s="7"/>
      <c r="D406" s="6"/>
    </row>
    <row r="407" spans="1:6" ht="16.5" x14ac:dyDescent="0.25">
      <c r="A407" s="368" t="s">
        <v>19</v>
      </c>
      <c r="B407" s="369"/>
      <c r="C407" s="369"/>
      <c r="D407" s="369"/>
      <c r="E407" s="369"/>
      <c r="F407" s="369"/>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68" t="s">
        <v>122</v>
      </c>
      <c r="B418" s="369"/>
      <c r="C418" s="369"/>
      <c r="D418" s="369"/>
      <c r="E418" s="369"/>
      <c r="F418" s="369"/>
    </row>
    <row r="419" spans="1:6" ht="30" x14ac:dyDescent="0.25">
      <c r="A419" s="106" t="s">
        <v>127</v>
      </c>
      <c r="B419" s="168">
        <v>1</v>
      </c>
      <c r="C419" s="215" t="str">
        <f>IF(B419=0, -5, "0")</f>
        <v>0</v>
      </c>
      <c r="D419" s="166" t="s">
        <v>607</v>
      </c>
      <c r="E419" s="145"/>
      <c r="F419" s="145"/>
    </row>
    <row r="420" spans="1:6" ht="30" x14ac:dyDescent="0.25">
      <c r="A420" s="167" t="s">
        <v>281</v>
      </c>
      <c r="B420" s="168">
        <v>1</v>
      </c>
      <c r="C420" s="168"/>
      <c r="D420" s="166" t="s">
        <v>635</v>
      </c>
      <c r="E420" s="145"/>
      <c r="F420" s="145"/>
    </row>
    <row r="421" spans="1:6" ht="45" x14ac:dyDescent="0.25">
      <c r="A421" s="167" t="s">
        <v>407</v>
      </c>
      <c r="B421" s="168">
        <v>1</v>
      </c>
      <c r="C421" s="168"/>
      <c r="D421" s="166" t="s">
        <v>655</v>
      </c>
      <c r="E421" s="145"/>
      <c r="F421" s="145"/>
    </row>
    <row r="422" spans="1:6" x14ac:dyDescent="0.25">
      <c r="A422" s="167" t="s">
        <v>146</v>
      </c>
      <c r="B422" s="168">
        <v>2</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1</v>
      </c>
      <c r="C424" s="168"/>
      <c r="D424" s="166" t="s">
        <v>636</v>
      </c>
      <c r="E424" s="145"/>
      <c r="F424" s="145"/>
    </row>
    <row r="425" spans="1:6" ht="30" x14ac:dyDescent="0.25">
      <c r="A425" s="18" t="s">
        <v>248</v>
      </c>
      <c r="B425" s="168">
        <v>1</v>
      </c>
      <c r="C425" s="168"/>
      <c r="D425" s="166" t="s">
        <v>610</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11</v>
      </c>
    </row>
    <row r="430" spans="1:6" x14ac:dyDescent="0.25">
      <c r="A430" s="19" t="s">
        <v>37</v>
      </c>
      <c r="B430" s="20"/>
      <c r="C430" s="21"/>
      <c r="D430" s="62">
        <f>D429/(COUNT(B419:C427)*2)</f>
        <v>0.6875</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0.83333333333333337</v>
      </c>
    </row>
    <row r="434" spans="1:7" x14ac:dyDescent="0.25">
      <c r="A434" s="5"/>
      <c r="B434" s="6"/>
      <c r="C434" s="7"/>
      <c r="D434" s="6"/>
    </row>
    <row r="435" spans="1:7" ht="18" x14ac:dyDescent="0.35">
      <c r="A435" s="367" t="s">
        <v>374</v>
      </c>
      <c r="B435" s="367"/>
      <c r="C435" s="367"/>
      <c r="D435" s="367"/>
      <c r="E435" s="367"/>
      <c r="F435" s="367"/>
    </row>
    <row r="436" spans="1:7" x14ac:dyDescent="0.25">
      <c r="A436" s="193">
        <f>+B11</f>
        <v>42838</v>
      </c>
      <c r="B436" s="6"/>
      <c r="C436" s="7"/>
      <c r="D436" s="6"/>
    </row>
    <row r="437" spans="1:7" ht="18" x14ac:dyDescent="0.25">
      <c r="A437" s="365" t="s">
        <v>375</v>
      </c>
      <c r="B437" s="366"/>
      <c r="C437" s="366"/>
      <c r="D437" s="366"/>
      <c r="E437" s="366"/>
      <c r="F437" s="366"/>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656</v>
      </c>
      <c r="B440" s="168">
        <v>2</v>
      </c>
      <c r="C440" s="169"/>
      <c r="D440" s="145" t="s">
        <v>548</v>
      </c>
      <c r="E440" s="171"/>
      <c r="F440" s="145"/>
    </row>
    <row r="441" spans="1:7" ht="34.5" customHeight="1" x14ac:dyDescent="0.3">
      <c r="A441" s="48" t="s">
        <v>195</v>
      </c>
      <c r="B441" s="168">
        <v>1</v>
      </c>
      <c r="C441" s="169"/>
      <c r="D441" s="160" t="s">
        <v>591</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65" t="s">
        <v>31</v>
      </c>
      <c r="B444" s="366"/>
      <c r="C444" s="366"/>
      <c r="D444" s="366"/>
      <c r="E444" s="366"/>
      <c r="F444" s="366"/>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1</v>
      </c>
      <c r="C447" s="152"/>
      <c r="D447" s="132">
        <v>0.6</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67" t="s">
        <v>180</v>
      </c>
      <c r="B454" s="367"/>
      <c r="C454" s="367"/>
      <c r="D454" s="367"/>
      <c r="E454" s="367"/>
      <c r="F454" s="367"/>
    </row>
    <row r="455" spans="1:6" x14ac:dyDescent="0.25">
      <c r="A455" s="15"/>
      <c r="B455" s="6"/>
      <c r="C455" s="7"/>
      <c r="D455" s="6"/>
    </row>
    <row r="456" spans="1:6" x14ac:dyDescent="0.25">
      <c r="A456" s="22" t="s">
        <v>15</v>
      </c>
      <c r="B456" s="168">
        <v>2</v>
      </c>
      <c r="C456" s="168"/>
      <c r="D456" s="166"/>
      <c r="E456" s="145"/>
      <c r="F456" s="145"/>
    </row>
    <row r="457" spans="1:6" ht="60" x14ac:dyDescent="0.25">
      <c r="A457" s="32" t="s">
        <v>245</v>
      </c>
      <c r="B457" s="168">
        <v>1</v>
      </c>
      <c r="C457" s="168"/>
      <c r="D457" s="154" t="s">
        <v>657</v>
      </c>
      <c r="E457" s="145"/>
      <c r="F457" s="145"/>
    </row>
    <row r="458" spans="1:6" x14ac:dyDescent="0.25">
      <c r="A458" s="32" t="s">
        <v>86</v>
      </c>
      <c r="B458" s="168">
        <v>1</v>
      </c>
      <c r="C458" s="169"/>
      <c r="D458" s="160" t="s">
        <v>637</v>
      </c>
      <c r="E458" s="171"/>
      <c r="F458" s="145"/>
    </row>
    <row r="459" spans="1:6" x14ac:dyDescent="0.25">
      <c r="A459" s="32" t="s">
        <v>16</v>
      </c>
      <c r="B459" s="168">
        <v>2</v>
      </c>
      <c r="C459" s="168"/>
      <c r="D459" s="154"/>
      <c r="E459" s="145"/>
      <c r="F459" s="145"/>
    </row>
    <row r="460" spans="1:6" ht="45" x14ac:dyDescent="0.25">
      <c r="A460" s="115" t="s">
        <v>287</v>
      </c>
      <c r="B460" s="168">
        <v>2</v>
      </c>
      <c r="C460" s="152"/>
      <c r="D460" s="257">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67" t="s">
        <v>87</v>
      </c>
      <c r="B464" s="367"/>
      <c r="C464" s="367"/>
      <c r="D464" s="367"/>
      <c r="E464" s="367"/>
      <c r="F464" s="367"/>
    </row>
    <row r="465" spans="1:7" x14ac:dyDescent="0.25">
      <c r="A465" s="15"/>
      <c r="B465" s="6"/>
      <c r="C465" s="7"/>
      <c r="D465" s="6"/>
    </row>
    <row r="466" spans="1:7" ht="35.25" customHeight="1" x14ac:dyDescent="0.25">
      <c r="A466" s="32" t="s">
        <v>288</v>
      </c>
      <c r="B466" s="169">
        <v>1</v>
      </c>
      <c r="C466" s="169"/>
      <c r="D466" s="144" t="s">
        <v>638</v>
      </c>
      <c r="E466" s="171"/>
      <c r="F466" s="145"/>
    </row>
    <row r="467" spans="1:7" ht="30.75" x14ac:dyDescent="0.3">
      <c r="A467" s="179" t="s">
        <v>306</v>
      </c>
      <c r="B467" s="169">
        <v>1</v>
      </c>
      <c r="C467" s="216" t="str">
        <f>IF(B467=0, -5, "0")</f>
        <v>0</v>
      </c>
      <c r="D467" s="144" t="s">
        <v>549</v>
      </c>
      <c r="E467" s="170"/>
      <c r="F467" s="145"/>
      <c r="G467" s="170"/>
    </row>
    <row r="468" spans="1:7" ht="45" x14ac:dyDescent="0.25">
      <c r="A468" s="32" t="s">
        <v>196</v>
      </c>
      <c r="B468" s="169">
        <v>1</v>
      </c>
      <c r="C468" s="169"/>
      <c r="D468" s="160" t="s">
        <v>550</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3</v>
      </c>
    </row>
    <row r="471" spans="1:7" x14ac:dyDescent="0.25">
      <c r="A471" s="19" t="s">
        <v>37</v>
      </c>
      <c r="B471" s="20"/>
      <c r="C471" s="21"/>
      <c r="D471" s="62">
        <f>D470/(COUNT(B466:C468)*2)</f>
        <v>0.5</v>
      </c>
    </row>
    <row r="472" spans="1:7" x14ac:dyDescent="0.25">
      <c r="A472" s="14"/>
      <c r="B472" s="6"/>
      <c r="C472" s="7"/>
      <c r="D472" s="6"/>
    </row>
    <row r="473" spans="1:7" ht="18" x14ac:dyDescent="0.35">
      <c r="A473" s="367" t="s">
        <v>151</v>
      </c>
      <c r="B473" s="367"/>
      <c r="C473" s="367"/>
      <c r="D473" s="367"/>
      <c r="E473" s="367"/>
      <c r="F473" s="367"/>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551</v>
      </c>
      <c r="E480" s="145"/>
      <c r="F480" s="145"/>
    </row>
    <row r="481" spans="1:7" x14ac:dyDescent="0.25">
      <c r="A481" s="18" t="s">
        <v>258</v>
      </c>
      <c r="B481" s="168">
        <v>2</v>
      </c>
      <c r="C481" s="168"/>
      <c r="D481" s="166"/>
      <c r="E481" s="145"/>
      <c r="F481" s="145"/>
    </row>
    <row r="482" spans="1:7" ht="30" x14ac:dyDescent="0.25">
      <c r="A482" s="24" t="s">
        <v>120</v>
      </c>
      <c r="B482" s="168">
        <v>1</v>
      </c>
      <c r="C482" s="168"/>
      <c r="D482" s="166" t="s">
        <v>658</v>
      </c>
      <c r="E482" s="145"/>
      <c r="F482" s="145"/>
    </row>
    <row r="483" spans="1:7" x14ac:dyDescent="0.25">
      <c r="A483" s="18" t="s">
        <v>88</v>
      </c>
      <c r="B483" s="168">
        <v>2</v>
      </c>
      <c r="C483" s="168"/>
      <c r="D483" s="166"/>
      <c r="E483" s="145"/>
      <c r="F483" s="145"/>
    </row>
    <row r="484" spans="1:7" ht="90" x14ac:dyDescent="0.25">
      <c r="A484" s="167" t="s">
        <v>257</v>
      </c>
      <c r="B484" s="168">
        <v>0</v>
      </c>
      <c r="C484" s="168"/>
      <c r="D484" s="166" t="s">
        <v>552</v>
      </c>
      <c r="E484" s="166" t="s">
        <v>659</v>
      </c>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553</v>
      </c>
      <c r="E488" s="174"/>
      <c r="F488" s="174"/>
    </row>
    <row r="489" spans="1:7" ht="60" x14ac:dyDescent="0.25">
      <c r="A489" s="99" t="s">
        <v>410</v>
      </c>
      <c r="B489" s="168">
        <v>0</v>
      </c>
      <c r="C489" s="152"/>
      <c r="D489" s="173" t="s">
        <v>554</v>
      </c>
      <c r="E489" s="166" t="s">
        <v>660</v>
      </c>
      <c r="F489" s="145"/>
    </row>
    <row r="490" spans="1:7" ht="45" x14ac:dyDescent="0.25">
      <c r="A490" s="99" t="s">
        <v>287</v>
      </c>
      <c r="B490" s="168">
        <v>2</v>
      </c>
      <c r="C490" s="152"/>
      <c r="D490" s="176">
        <v>1</v>
      </c>
      <c r="E490" s="101"/>
      <c r="F490" s="101"/>
    </row>
    <row r="491" spans="1:7" x14ac:dyDescent="0.25">
      <c r="A491" s="19" t="s">
        <v>38</v>
      </c>
      <c r="B491" s="19"/>
      <c r="C491" s="19"/>
      <c r="D491" s="19">
        <f>SUM(B475:C489)</f>
        <v>15</v>
      </c>
    </row>
    <row r="492" spans="1:7" x14ac:dyDescent="0.25">
      <c r="A492" s="19" t="s">
        <v>37</v>
      </c>
      <c r="B492" s="20"/>
      <c r="C492" s="21"/>
      <c r="D492" s="62">
        <f>D491/(COUNT(B475:C489)*2)</f>
        <v>0.68181818181818177</v>
      </c>
    </row>
    <row r="493" spans="1:7" x14ac:dyDescent="0.25">
      <c r="A493" s="9"/>
      <c r="B493" s="6"/>
      <c r="C493" s="7"/>
      <c r="D493" s="6"/>
    </row>
    <row r="494" spans="1:7" ht="18" x14ac:dyDescent="0.35">
      <c r="A494" s="367" t="s">
        <v>152</v>
      </c>
      <c r="B494" s="367"/>
      <c r="C494" s="367"/>
      <c r="D494" s="367"/>
      <c r="E494" s="367"/>
      <c r="F494" s="367"/>
    </row>
    <row r="495" spans="1:7" x14ac:dyDescent="0.25">
      <c r="A495" s="9"/>
      <c r="B495" s="6"/>
      <c r="C495" s="7"/>
      <c r="D495" s="6"/>
    </row>
    <row r="496" spans="1:7" ht="30" x14ac:dyDescent="0.25">
      <c r="A496" s="167" t="s">
        <v>169</v>
      </c>
      <c r="B496" s="168" t="s">
        <v>34</v>
      </c>
      <c r="C496" s="168"/>
      <c r="D496" s="250"/>
      <c r="E496" s="251"/>
      <c r="F496" s="251"/>
    </row>
    <row r="497" spans="1:6" ht="45" x14ac:dyDescent="0.25">
      <c r="A497" s="18" t="s">
        <v>58</v>
      </c>
      <c r="B497" s="168">
        <v>1</v>
      </c>
      <c r="C497" s="168"/>
      <c r="D497" s="155" t="s">
        <v>555</v>
      </c>
      <c r="E497" s="251"/>
      <c r="F497" s="251"/>
    </row>
    <row r="498" spans="1:6" ht="16.5" x14ac:dyDescent="0.35">
      <c r="A498" s="116" t="s">
        <v>121</v>
      </c>
      <c r="B498" s="168">
        <v>2</v>
      </c>
      <c r="C498" s="215" t="str">
        <f>IF(B498=0, -5, "0")</f>
        <v>0</v>
      </c>
      <c r="D498" s="155" t="s">
        <v>556</v>
      </c>
      <c r="E498" s="251"/>
      <c r="F498" s="251"/>
    </row>
    <row r="499" spans="1:6" ht="45" x14ac:dyDescent="0.3">
      <c r="A499" s="122" t="s">
        <v>287</v>
      </c>
      <c r="B499" s="168">
        <v>2</v>
      </c>
      <c r="C499" s="168"/>
      <c r="D499" s="257">
        <v>1</v>
      </c>
      <c r="E499" s="101"/>
      <c r="F499" s="101"/>
    </row>
    <row r="500" spans="1:6" x14ac:dyDescent="0.25">
      <c r="A500" s="19" t="s">
        <v>38</v>
      </c>
      <c r="B500" s="19"/>
      <c r="C500" s="25"/>
      <c r="D500" s="19">
        <f>SUM(B496:C498)</f>
        <v>3</v>
      </c>
    </row>
    <row r="501" spans="1:6" x14ac:dyDescent="0.25">
      <c r="A501" s="19" t="s">
        <v>37</v>
      </c>
      <c r="B501" s="25"/>
      <c r="C501" s="26"/>
      <c r="D501" s="64">
        <f>D500/(COUNT(B496:C498)*2)</f>
        <v>0.75</v>
      </c>
    </row>
    <row r="503" spans="1:6" ht="18.75" x14ac:dyDescent="0.3">
      <c r="A503" s="117" t="s">
        <v>283</v>
      </c>
      <c r="B503" s="118"/>
      <c r="C503" s="118"/>
      <c r="D503" s="217">
        <f>AVERAGE(D36,D92,D145,D185,D241,D284,D317,D345,D398,D428,D447,D460,D469,D490,D499)</f>
        <v>0.87333333333333329</v>
      </c>
    </row>
    <row r="504" spans="1:6" ht="22.5" x14ac:dyDescent="0.3">
      <c r="A504" s="70" t="s">
        <v>47</v>
      </c>
      <c r="B504" s="71"/>
      <c r="C504" s="72"/>
      <c r="D504" s="73">
        <f>SUM(D500,D491,D461,D451,D402,D349,D321,D40,D470,D288,D245,D149,D432,D189,D96)</f>
        <v>452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0.81294964028776984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9" orientation="portrait" horizontalDpi="1200" verticalDpi="1200" r:id="rId1"/>
  <rowBreaks count="6" manualBreakCount="6">
    <brk id="82" max="6" man="1"/>
    <brk id="136" max="6" man="1"/>
    <brk id="208" max="6" man="1"/>
    <brk id="265" max="6" man="1"/>
    <brk id="351" max="6" man="1"/>
    <brk id="43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52" zoomScale="80" zoomScaleNormal="80" zoomScaleSheetLayoutView="90" workbookViewId="0">
      <selection activeCell="D55" sqref="D55:D6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2" t="s">
        <v>52</v>
      </c>
      <c r="B6" s="372"/>
      <c r="C6" s="372"/>
      <c r="D6" s="372"/>
      <c r="E6" s="372"/>
      <c r="F6" s="372"/>
      <c r="G6" s="214"/>
      <c r="H6" s="214"/>
      <c r="I6" s="214"/>
    </row>
    <row r="7" spans="1:9" s="36" customFormat="1" ht="21.75" customHeight="1" x14ac:dyDescent="0.45">
      <c r="A7" s="373" t="str">
        <f>'A1 Exploitation'!A8:F8</f>
        <v>Hyper marché la Marsa</v>
      </c>
      <c r="B7" s="373"/>
      <c r="C7" s="373"/>
      <c r="D7" s="373"/>
      <c r="E7" s="373"/>
      <c r="F7" s="373"/>
      <c r="G7" s="214"/>
      <c r="H7" s="214"/>
      <c r="I7" s="214"/>
    </row>
    <row r="8" spans="1:9" s="36" customFormat="1" ht="24" x14ac:dyDescent="0.45">
      <c r="A8" s="38" t="s">
        <v>44</v>
      </c>
      <c r="B8" s="396" t="str">
        <f>'A2 Exploitation'!B9:F9</f>
        <v>Dr Mejed HENI - Mme Meriam CHOUCHENE - M. Haithem BOUGAALECH</v>
      </c>
      <c r="C8" s="396"/>
      <c r="D8" s="396"/>
      <c r="E8" s="396"/>
      <c r="F8" s="396"/>
      <c r="G8" s="214"/>
      <c r="H8" s="214"/>
      <c r="I8" s="214"/>
    </row>
    <row r="9" spans="1:9" s="36" customFormat="1" ht="24" x14ac:dyDescent="0.45">
      <c r="A9" s="39" t="s">
        <v>46</v>
      </c>
      <c r="B9" s="397" t="str">
        <f>'A2 Exploitation'!B10:F10</f>
        <v>Chefs rayons, Chef secteur PFT et Chef sécurité</v>
      </c>
      <c r="C9" s="397"/>
      <c r="D9" s="397"/>
      <c r="E9" s="397"/>
      <c r="F9" s="397"/>
      <c r="G9" s="214"/>
      <c r="H9" s="214"/>
      <c r="I9" s="214"/>
    </row>
    <row r="10" spans="1:9" s="36" customFormat="1" ht="24" x14ac:dyDescent="0.45">
      <c r="A10" s="38" t="s">
        <v>45</v>
      </c>
      <c r="B10" s="394">
        <f>'A2 Exploitation'!B11:F11</f>
        <v>42838</v>
      </c>
      <c r="C10" s="394"/>
      <c r="D10" s="394"/>
      <c r="E10" s="394"/>
      <c r="F10" s="394"/>
      <c r="G10" s="214"/>
      <c r="H10" s="214"/>
      <c r="I10" s="214"/>
    </row>
    <row r="11" spans="1:9" s="36" customFormat="1" ht="24" x14ac:dyDescent="0.45">
      <c r="A11" s="38" t="s">
        <v>341</v>
      </c>
      <c r="B11" s="386">
        <f>D198</f>
        <v>0.71367521367521369</v>
      </c>
      <c r="C11" s="386"/>
      <c r="D11" s="386"/>
      <c r="E11" s="386"/>
      <c r="F11" s="386"/>
      <c r="G11" s="214"/>
      <c r="H11" s="214"/>
      <c r="I11" s="214"/>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ht="49.5" x14ac:dyDescent="0.3">
      <c r="A17" s="41" t="s">
        <v>316</v>
      </c>
      <c r="B17" s="219">
        <v>1</v>
      </c>
      <c r="C17" s="219"/>
      <c r="D17" s="220" t="s">
        <v>510</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89" t="s">
        <v>38</v>
      </c>
      <c r="B22" s="390"/>
      <c r="C22" s="391"/>
      <c r="D22" s="213">
        <f>SUM(B17:C21)</f>
        <v>9</v>
      </c>
    </row>
    <row r="23" spans="1:6" x14ac:dyDescent="0.3">
      <c r="A23" s="383" t="s">
        <v>342</v>
      </c>
      <c r="B23" s="384"/>
      <c r="C23" s="385"/>
      <c r="D23" s="64">
        <f>D22/(COUNT(B17:C21)*2)</f>
        <v>0.9</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v>2</v>
      </c>
      <c r="C26" s="246" t="str">
        <f>IF(B26=0, -5, "0")</f>
        <v>0</v>
      </c>
      <c r="D26" s="220"/>
      <c r="E26" s="220"/>
      <c r="F26" s="219"/>
    </row>
    <row r="27" spans="1:6" x14ac:dyDescent="0.3">
      <c r="A27" s="41" t="s">
        <v>99</v>
      </c>
      <c r="B27" s="219">
        <v>2</v>
      </c>
      <c r="C27" s="219"/>
      <c r="D27" s="220" t="s">
        <v>606</v>
      </c>
      <c r="E27" s="219"/>
      <c r="F27" s="219"/>
    </row>
    <row r="28" spans="1:6" ht="66" x14ac:dyDescent="0.3">
      <c r="A28" s="41" t="s">
        <v>327</v>
      </c>
      <c r="B28" s="219">
        <v>1</v>
      </c>
      <c r="C28" s="219"/>
      <c r="D28" s="220" t="s">
        <v>639</v>
      </c>
      <c r="E28" s="219"/>
      <c r="F28" s="219"/>
    </row>
    <row r="29" spans="1:6" ht="33" x14ac:dyDescent="0.3">
      <c r="A29" s="41" t="s">
        <v>335</v>
      </c>
      <c r="B29" s="219">
        <v>1</v>
      </c>
      <c r="C29" s="219"/>
      <c r="D29" s="220" t="s">
        <v>609</v>
      </c>
      <c r="E29" s="219"/>
      <c r="F29" s="219"/>
    </row>
    <row r="30" spans="1:6" x14ac:dyDescent="0.3">
      <c r="A30" s="41" t="s">
        <v>91</v>
      </c>
      <c r="B30" s="219">
        <v>2</v>
      </c>
      <c r="C30" s="219"/>
      <c r="D30" s="223"/>
      <c r="E30" s="219"/>
      <c r="F30" s="219"/>
    </row>
    <row r="31" spans="1:6" ht="33" x14ac:dyDescent="0.3">
      <c r="A31" s="41" t="s">
        <v>340</v>
      </c>
      <c r="B31" s="219">
        <v>1</v>
      </c>
      <c r="C31" s="219"/>
      <c r="D31" s="220" t="s">
        <v>611</v>
      </c>
      <c r="E31" s="219"/>
      <c r="F31" s="219"/>
    </row>
    <row r="32" spans="1:6" x14ac:dyDescent="0.3">
      <c r="A32" s="383" t="s">
        <v>38</v>
      </c>
      <c r="B32" s="384"/>
      <c r="C32" s="385"/>
      <c r="D32" s="212">
        <f>SUM(B26:C31)</f>
        <v>9</v>
      </c>
    </row>
    <row r="33" spans="1:6" x14ac:dyDescent="0.3">
      <c r="A33" s="383" t="s">
        <v>342</v>
      </c>
      <c r="B33" s="384"/>
      <c r="C33" s="385"/>
      <c r="D33" s="64">
        <f>D32/(COUNT(B26:C31)*2)</f>
        <v>0.75</v>
      </c>
    </row>
    <row r="34" spans="1:6" s="50" customFormat="1" x14ac:dyDescent="0.3">
      <c r="A34" s="54"/>
      <c r="B34" s="55"/>
      <c r="C34" s="55"/>
      <c r="D34" s="56"/>
    </row>
    <row r="35" spans="1:6" s="50" customFormat="1" ht="19.5" x14ac:dyDescent="0.4">
      <c r="A35" s="392" t="s">
        <v>246</v>
      </c>
      <c r="B35" s="393"/>
      <c r="C35" s="393"/>
      <c r="D35" s="393"/>
      <c r="E35" s="393"/>
      <c r="F35" s="393"/>
    </row>
    <row r="36" spans="1:6" s="50" customFormat="1" ht="18" x14ac:dyDescent="0.35">
      <c r="A36" s="75" t="s">
        <v>107</v>
      </c>
      <c r="B36" s="219">
        <v>2</v>
      </c>
      <c r="C36" s="246" t="str">
        <f>IF(B36=0, -5, "0")</f>
        <v>0</v>
      </c>
      <c r="D36" s="220"/>
      <c r="E36" s="219"/>
      <c r="F36" s="219"/>
    </row>
    <row r="37" spans="1:6" s="50" customFormat="1" ht="49.5" x14ac:dyDescent="0.3">
      <c r="A37" s="41" t="s">
        <v>264</v>
      </c>
      <c r="B37" s="219">
        <v>2</v>
      </c>
      <c r="C37" s="219"/>
      <c r="D37" s="220" t="s">
        <v>612</v>
      </c>
      <c r="E37" s="219"/>
      <c r="F37" s="219"/>
    </row>
    <row r="38" spans="1:6" s="50" customFormat="1" ht="66" x14ac:dyDescent="0.3">
      <c r="A38" s="41" t="s">
        <v>328</v>
      </c>
      <c r="B38" s="219">
        <v>0</v>
      </c>
      <c r="C38" s="219"/>
      <c r="D38" s="220" t="s">
        <v>608</v>
      </c>
      <c r="E38" s="220" t="s">
        <v>640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3" t="s">
        <v>38</v>
      </c>
      <c r="B41" s="384"/>
      <c r="C41" s="385"/>
      <c r="D41" s="212">
        <f>SUM(B36:C40)</f>
        <v>8</v>
      </c>
      <c r="E41" s="37"/>
      <c r="F41" s="37"/>
    </row>
    <row r="42" spans="1:6" s="50" customFormat="1" x14ac:dyDescent="0.3">
      <c r="A42" s="383" t="s">
        <v>342</v>
      </c>
      <c r="B42" s="384"/>
      <c r="C42" s="385"/>
      <c r="D42" s="64">
        <f>D41/(COUNT(B36:C40)*2)</f>
        <v>0.8</v>
      </c>
      <c r="E42" s="37"/>
      <c r="F42" s="37"/>
    </row>
    <row r="43" spans="1:6" s="50" customFormat="1" x14ac:dyDescent="0.3">
      <c r="A43" s="89"/>
      <c r="B43" s="90"/>
      <c r="C43" s="90"/>
      <c r="D43" s="91"/>
    </row>
    <row r="44" spans="1:6" ht="19.5" x14ac:dyDescent="0.4">
      <c r="A44" s="398" t="s">
        <v>21</v>
      </c>
      <c r="B44" s="399"/>
      <c r="C44" s="399"/>
      <c r="D44" s="399"/>
      <c r="E44" s="399"/>
      <c r="F44" s="399"/>
    </row>
    <row r="45" spans="1:6" ht="49.5" x14ac:dyDescent="0.3">
      <c r="A45" s="41" t="s">
        <v>317</v>
      </c>
      <c r="B45" s="219">
        <v>0</v>
      </c>
      <c r="C45" s="219"/>
      <c r="D45" s="220" t="s">
        <v>643</v>
      </c>
      <c r="E45" s="220" t="s">
        <v>644</v>
      </c>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33" x14ac:dyDescent="0.3">
      <c r="A49" s="41" t="s">
        <v>93</v>
      </c>
      <c r="B49" s="219">
        <v>2</v>
      </c>
      <c r="C49" s="219"/>
      <c r="D49" s="220" t="s">
        <v>685</v>
      </c>
      <c r="E49" s="219"/>
      <c r="F49" s="219"/>
    </row>
    <row r="50" spans="1:6" ht="18" x14ac:dyDescent="0.35">
      <c r="A50" s="75" t="s">
        <v>343</v>
      </c>
      <c r="B50" s="219" t="s">
        <v>34</v>
      </c>
      <c r="C50" s="246" t="str">
        <f>IF(B50=0, -5, "0")</f>
        <v>0</v>
      </c>
      <c r="D50" s="223"/>
      <c r="E50" s="219"/>
      <c r="F50" s="219"/>
    </row>
    <row r="51" spans="1:6" x14ac:dyDescent="0.3">
      <c r="A51" s="383" t="s">
        <v>38</v>
      </c>
      <c r="B51" s="384"/>
      <c r="C51" s="385"/>
      <c r="D51" s="212">
        <f>SUM(B45:C50)</f>
        <v>8</v>
      </c>
    </row>
    <row r="52" spans="1:6" x14ac:dyDescent="0.3">
      <c r="A52" s="383" t="s">
        <v>342</v>
      </c>
      <c r="B52" s="384"/>
      <c r="C52" s="385"/>
      <c r="D52" s="64">
        <f>D51/(COUNT(B45:C50)*2)</f>
        <v>0.8</v>
      </c>
    </row>
    <row r="53" spans="1:6" s="50" customFormat="1" x14ac:dyDescent="0.3">
      <c r="A53" s="54"/>
      <c r="B53" s="55"/>
      <c r="C53" s="55"/>
      <c r="D53" s="56"/>
    </row>
    <row r="54" spans="1:6" ht="19.5" x14ac:dyDescent="0.4">
      <c r="A54" s="392" t="s">
        <v>8</v>
      </c>
      <c r="B54" s="393"/>
      <c r="C54" s="393"/>
      <c r="D54" s="393"/>
      <c r="E54" s="393"/>
      <c r="F54" s="393"/>
    </row>
    <row r="55" spans="1:6" ht="83.25" x14ac:dyDescent="0.35">
      <c r="A55" s="82" t="s">
        <v>197</v>
      </c>
      <c r="B55" s="219">
        <v>1</v>
      </c>
      <c r="C55" s="246" t="str">
        <f>IF(B55=0, -5, "0")</f>
        <v>0</v>
      </c>
      <c r="D55" s="220" t="s">
        <v>614</v>
      </c>
      <c r="E55" s="219"/>
      <c r="F55" s="219"/>
    </row>
    <row r="56" spans="1:6" x14ac:dyDescent="0.3">
      <c r="A56" s="49" t="s">
        <v>185</v>
      </c>
      <c r="B56" s="219">
        <v>2</v>
      </c>
      <c r="C56" s="219"/>
      <c r="D56" s="219"/>
      <c r="E56" s="224"/>
      <c r="F56" s="219"/>
    </row>
    <row r="57" spans="1:6" ht="33" x14ac:dyDescent="0.3">
      <c r="A57" s="51" t="s">
        <v>282</v>
      </c>
      <c r="B57" s="219">
        <v>1</v>
      </c>
      <c r="C57" s="219"/>
      <c r="D57" s="220" t="s">
        <v>615</v>
      </c>
      <c r="E57" s="220"/>
      <c r="F57" s="219"/>
    </row>
    <row r="58" spans="1:6" ht="158.25" customHeight="1" x14ac:dyDescent="0.3">
      <c r="A58" s="51" t="s">
        <v>101</v>
      </c>
      <c r="B58" s="219">
        <v>1</v>
      </c>
      <c r="C58" s="219"/>
      <c r="D58" s="220" t="s">
        <v>648</v>
      </c>
      <c r="E58" s="219"/>
      <c r="F58" s="219"/>
    </row>
    <row r="59" spans="1:6" ht="50.25" x14ac:dyDescent="0.35">
      <c r="A59" s="82" t="s">
        <v>249</v>
      </c>
      <c r="B59" s="219">
        <v>0</v>
      </c>
      <c r="C59" s="246">
        <f>IF(B59=0, -5, "0")</f>
        <v>-5</v>
      </c>
      <c r="D59" s="220" t="s">
        <v>616</v>
      </c>
      <c r="E59" s="220" t="s">
        <v>641</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3" t="s">
        <v>38</v>
      </c>
      <c r="B62" s="384"/>
      <c r="C62" s="385"/>
      <c r="D62" s="212">
        <f>SUM(B55:C61)</f>
        <v>4</v>
      </c>
    </row>
    <row r="63" spans="1:6" x14ac:dyDescent="0.3">
      <c r="A63" s="383" t="s">
        <v>342</v>
      </c>
      <c r="B63" s="384"/>
      <c r="C63" s="385"/>
      <c r="D63" s="64">
        <f>D62/(COUNT(B55:C61)*2)</f>
        <v>0.25</v>
      </c>
    </row>
    <row r="64" spans="1:6" s="50" customFormat="1" x14ac:dyDescent="0.3">
      <c r="A64" s="54"/>
      <c r="B64" s="55"/>
      <c r="C64" s="55"/>
      <c r="D64" s="56"/>
    </row>
    <row r="65" spans="1:6" ht="19.5" x14ac:dyDescent="0.4">
      <c r="A65" s="392" t="s">
        <v>143</v>
      </c>
      <c r="B65" s="393"/>
      <c r="C65" s="393"/>
      <c r="D65" s="393"/>
      <c r="E65" s="393"/>
      <c r="F65" s="393"/>
    </row>
    <row r="66" spans="1:6" ht="19.5" x14ac:dyDescent="0.4">
      <c r="A66" s="41" t="s">
        <v>318</v>
      </c>
      <c r="B66" s="225">
        <v>2</v>
      </c>
      <c r="C66" s="226"/>
      <c r="D66" s="227"/>
      <c r="E66" s="227"/>
      <c r="F66" s="219"/>
    </row>
    <row r="67" spans="1:6" ht="19.5" x14ac:dyDescent="0.4">
      <c r="A67" s="41" t="s">
        <v>319</v>
      </c>
      <c r="B67" s="225">
        <v>1</v>
      </c>
      <c r="C67" s="226"/>
      <c r="D67" s="220" t="s">
        <v>557</v>
      </c>
      <c r="E67" s="227"/>
      <c r="F67" s="219"/>
    </row>
    <row r="68" spans="1:6" ht="34.5" x14ac:dyDescent="0.4">
      <c r="A68" s="41" t="s">
        <v>340</v>
      </c>
      <c r="B68" s="225">
        <v>1</v>
      </c>
      <c r="C68" s="226"/>
      <c r="D68" s="220" t="s">
        <v>563</v>
      </c>
      <c r="E68" s="228"/>
      <c r="F68" s="219"/>
    </row>
    <row r="69" spans="1:6" ht="67.5" x14ac:dyDescent="0.4">
      <c r="A69" s="48" t="s">
        <v>285</v>
      </c>
      <c r="B69" s="225">
        <v>1</v>
      </c>
      <c r="C69" s="226"/>
      <c r="D69" s="220" t="s">
        <v>564</v>
      </c>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0</v>
      </c>
      <c r="C72" s="226"/>
      <c r="D72" s="219" t="s">
        <v>558</v>
      </c>
      <c r="E72" s="219" t="s">
        <v>559</v>
      </c>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33.75" x14ac:dyDescent="0.35">
      <c r="A76" s="88" t="s">
        <v>332</v>
      </c>
      <c r="B76" s="225">
        <v>1</v>
      </c>
      <c r="C76" s="246" t="str">
        <f>IF(B76=0, -5, "0")</f>
        <v>0</v>
      </c>
      <c r="D76" s="220" t="s">
        <v>560</v>
      </c>
      <c r="E76" s="230"/>
      <c r="F76" s="219"/>
    </row>
    <row r="77" spans="1:6" s="50" customFormat="1" ht="66" x14ac:dyDescent="0.3">
      <c r="A77" s="49" t="s">
        <v>263</v>
      </c>
      <c r="B77" s="225">
        <v>0</v>
      </c>
      <c r="C77" s="231"/>
      <c r="D77" s="220" t="s">
        <v>649</v>
      </c>
      <c r="E77" s="220" t="s">
        <v>567</v>
      </c>
      <c r="F77" s="231"/>
    </row>
    <row r="78" spans="1:6" ht="49.5" x14ac:dyDescent="0.3">
      <c r="A78" s="41" t="s">
        <v>198</v>
      </c>
      <c r="B78" s="225">
        <v>1</v>
      </c>
      <c r="C78" s="219"/>
      <c r="D78" s="220" t="s">
        <v>561</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ht="33" x14ac:dyDescent="0.3">
      <c r="A82" s="41" t="s">
        <v>94</v>
      </c>
      <c r="B82" s="225">
        <v>1</v>
      </c>
      <c r="C82" s="219"/>
      <c r="D82" s="220" t="s">
        <v>562</v>
      </c>
      <c r="E82" s="233"/>
      <c r="F82" s="219"/>
    </row>
    <row r="83" spans="1:6" x14ac:dyDescent="0.3">
      <c r="A83" s="383" t="s">
        <v>38</v>
      </c>
      <c r="B83" s="384"/>
      <c r="C83" s="385"/>
      <c r="D83" s="212">
        <f>SUM(B66:C82)</f>
        <v>24</v>
      </c>
    </row>
    <row r="84" spans="1:6" x14ac:dyDescent="0.3">
      <c r="A84" s="383" t="s">
        <v>342</v>
      </c>
      <c r="B84" s="384"/>
      <c r="C84" s="385"/>
      <c r="D84" s="64">
        <f>D83/(COUNT(B66:C82)*2)</f>
        <v>0.70588235294117652</v>
      </c>
    </row>
    <row r="85" spans="1:6" s="50" customFormat="1" x14ac:dyDescent="0.3">
      <c r="A85" s="54"/>
      <c r="B85" s="55"/>
      <c r="C85" s="55"/>
      <c r="D85" s="56"/>
    </row>
    <row r="86" spans="1:6" ht="19.5" x14ac:dyDescent="0.4">
      <c r="A86" s="392" t="s">
        <v>237</v>
      </c>
      <c r="B86" s="393"/>
      <c r="C86" s="393"/>
      <c r="D86" s="393"/>
      <c r="E86" s="393"/>
      <c r="F86" s="393"/>
    </row>
    <row r="87" spans="1:6" ht="166.5" x14ac:dyDescent="0.4">
      <c r="A87" s="92" t="s">
        <v>320</v>
      </c>
      <c r="B87" s="235">
        <v>1</v>
      </c>
      <c r="C87" s="226"/>
      <c r="D87" s="220" t="s">
        <v>650</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651</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599</v>
      </c>
      <c r="E94" s="219"/>
      <c r="F94" s="219"/>
    </row>
    <row r="95" spans="1:6" x14ac:dyDescent="0.3">
      <c r="A95" s="53" t="s">
        <v>329</v>
      </c>
      <c r="B95" s="235">
        <v>2</v>
      </c>
      <c r="C95" s="219"/>
      <c r="D95" s="220"/>
      <c r="E95" s="219"/>
      <c r="F95" s="219"/>
    </row>
    <row r="96" spans="1:6" ht="50.25" customHeight="1"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586</v>
      </c>
      <c r="E98" s="219"/>
      <c r="F98" s="219"/>
    </row>
    <row r="99" spans="1:6" ht="33.75" x14ac:dyDescent="0.35">
      <c r="A99" s="87" t="s">
        <v>344</v>
      </c>
      <c r="B99" s="235">
        <v>2</v>
      </c>
      <c r="C99" s="246" t="str">
        <f>IF(B99=0, -5, "0")</f>
        <v>0</v>
      </c>
      <c r="D99" s="220" t="s">
        <v>587</v>
      </c>
      <c r="E99" s="219"/>
      <c r="F99" s="219"/>
    </row>
    <row r="100" spans="1:6" x14ac:dyDescent="0.3">
      <c r="A100" s="93" t="s">
        <v>263</v>
      </c>
      <c r="B100" s="235">
        <v>2</v>
      </c>
      <c r="C100" s="219"/>
      <c r="D100" s="220"/>
      <c r="E100" s="219"/>
      <c r="F100" s="219"/>
    </row>
    <row r="101" spans="1:6" x14ac:dyDescent="0.3">
      <c r="A101" s="383" t="s">
        <v>38</v>
      </c>
      <c r="B101" s="384"/>
      <c r="C101" s="385"/>
      <c r="D101" s="212">
        <f>SUM(B87:C100)</f>
        <v>22</v>
      </c>
    </row>
    <row r="102" spans="1:6" x14ac:dyDescent="0.3">
      <c r="A102" s="383" t="s">
        <v>342</v>
      </c>
      <c r="B102" s="384"/>
      <c r="C102" s="385"/>
      <c r="D102" s="64">
        <f>D101/(COUNT(B87:C100)*2)</f>
        <v>0.7857142857142857</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132" x14ac:dyDescent="0.3">
      <c r="A112" s="49" t="s">
        <v>182</v>
      </c>
      <c r="B112" s="235">
        <v>1</v>
      </c>
      <c r="C112" s="219"/>
      <c r="D112" s="220" t="s">
        <v>603</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0</v>
      </c>
      <c r="C114" s="246">
        <f>IF(B114=0, -5, "0")</f>
        <v>-5</v>
      </c>
      <c r="D114" s="220" t="s">
        <v>601</v>
      </c>
      <c r="E114" s="220" t="s">
        <v>642</v>
      </c>
      <c r="F114" s="219"/>
    </row>
    <row r="115" spans="1:6" s="50" customFormat="1" ht="18" x14ac:dyDescent="0.35">
      <c r="A115" s="88" t="s">
        <v>366</v>
      </c>
      <c r="B115" s="235">
        <v>2</v>
      </c>
      <c r="C115" s="246" t="str">
        <f>IF(B115=0, -5, "0")</f>
        <v>0</v>
      </c>
      <c r="D115" s="220"/>
      <c r="E115" s="219"/>
      <c r="F115" s="231"/>
    </row>
    <row r="116" spans="1:6" s="50" customFormat="1" ht="49.5" x14ac:dyDescent="0.3">
      <c r="A116" s="93" t="s">
        <v>263</v>
      </c>
      <c r="B116" s="235">
        <v>1</v>
      </c>
      <c r="C116" s="219"/>
      <c r="D116" s="220" t="s">
        <v>653</v>
      </c>
      <c r="E116" s="219"/>
      <c r="F116" s="219"/>
    </row>
    <row r="117" spans="1:6" s="50" customFormat="1" x14ac:dyDescent="0.3">
      <c r="A117" s="383" t="s">
        <v>38</v>
      </c>
      <c r="B117" s="384"/>
      <c r="C117" s="385"/>
      <c r="D117" s="212">
        <f>SUM(B106:C116)</f>
        <v>13</v>
      </c>
      <c r="E117" s="37"/>
      <c r="F117" s="37"/>
    </row>
    <row r="118" spans="1:6" s="50" customFormat="1" x14ac:dyDescent="0.3">
      <c r="A118" s="383" t="s">
        <v>342</v>
      </c>
      <c r="B118" s="384"/>
      <c r="C118" s="385"/>
      <c r="D118" s="64">
        <f>D117/(COUNT(B106:C116)*2)</f>
        <v>0.54166666666666663</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ht="136.5" customHeight="1" x14ac:dyDescent="0.3">
      <c r="A121" s="86" t="s">
        <v>322</v>
      </c>
      <c r="B121" s="236">
        <v>1</v>
      </c>
      <c r="C121" s="219"/>
      <c r="D121" s="238" t="s">
        <v>654</v>
      </c>
      <c r="E121" s="238"/>
      <c r="F121" s="219"/>
    </row>
    <row r="122" spans="1:6" ht="36.75" customHeight="1"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34.5" x14ac:dyDescent="0.4">
      <c r="A124" s="48" t="s">
        <v>285</v>
      </c>
      <c r="B124" s="236">
        <v>1</v>
      </c>
      <c r="C124" s="226"/>
      <c r="D124" s="220" t="s">
        <v>565</v>
      </c>
      <c r="E124" s="220"/>
      <c r="F124" s="219"/>
    </row>
    <row r="125" spans="1:6" ht="32.25" x14ac:dyDescent="0.4">
      <c r="A125" s="41" t="s">
        <v>339</v>
      </c>
      <c r="B125" s="236">
        <v>1</v>
      </c>
      <c r="C125" s="226"/>
      <c r="D125" s="232" t="s">
        <v>568</v>
      </c>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66" x14ac:dyDescent="0.3">
      <c r="A128" s="48" t="s">
        <v>183</v>
      </c>
      <c r="B128" s="236">
        <v>0</v>
      </c>
      <c r="C128" s="239"/>
      <c r="D128" s="220" t="s">
        <v>569</v>
      </c>
      <c r="E128" s="220" t="s">
        <v>570</v>
      </c>
      <c r="F128" s="219"/>
    </row>
    <row r="129" spans="1:6" ht="36" x14ac:dyDescent="0.35">
      <c r="A129" s="82" t="s">
        <v>217</v>
      </c>
      <c r="B129" s="236">
        <v>2</v>
      </c>
      <c r="C129" s="247" t="str">
        <f>IF(B129=0, -5, "0")</f>
        <v>0</v>
      </c>
      <c r="D129" s="220"/>
      <c r="E129" s="220"/>
      <c r="F129" s="219"/>
    </row>
    <row r="130" spans="1:6" ht="33" x14ac:dyDescent="0.3">
      <c r="A130" s="51" t="s">
        <v>323</v>
      </c>
      <c r="B130" s="236">
        <v>2</v>
      </c>
      <c r="C130" s="239"/>
      <c r="D130" s="220" t="s">
        <v>571</v>
      </c>
      <c r="E130" s="220"/>
      <c r="F130" s="219"/>
    </row>
    <row r="131" spans="1:6" ht="18" x14ac:dyDescent="0.35">
      <c r="A131" s="87" t="s">
        <v>366</v>
      </c>
      <c r="B131" s="236">
        <v>2</v>
      </c>
      <c r="C131" s="247" t="str">
        <f>IF(B131=0, -5, "0")</f>
        <v>0</v>
      </c>
      <c r="D131" s="232"/>
      <c r="E131" s="227"/>
      <c r="F131" s="231"/>
    </row>
    <row r="132" spans="1:6" x14ac:dyDescent="0.3">
      <c r="A132" s="383" t="s">
        <v>38</v>
      </c>
      <c r="B132" s="384"/>
      <c r="C132" s="385"/>
      <c r="D132" s="212">
        <f>SUM(B121:C131)</f>
        <v>16</v>
      </c>
    </row>
    <row r="133" spans="1:6" x14ac:dyDescent="0.3">
      <c r="A133" s="383" t="s">
        <v>342</v>
      </c>
      <c r="B133" s="384"/>
      <c r="C133" s="385"/>
      <c r="D133" s="62">
        <f>D132/(COUNT(B121:C131)*2)</f>
        <v>0.72727272727272729</v>
      </c>
    </row>
    <row r="134" spans="1:6" s="50" customFormat="1" x14ac:dyDescent="0.3">
      <c r="A134" s="54"/>
      <c r="B134" s="55"/>
      <c r="C134" s="55"/>
      <c r="D134" s="61"/>
    </row>
    <row r="135" spans="1:6" ht="19.5" x14ac:dyDescent="0.4">
      <c r="A135" s="392" t="s">
        <v>78</v>
      </c>
      <c r="B135" s="393"/>
      <c r="C135" s="393"/>
      <c r="D135" s="393"/>
      <c r="E135" s="393"/>
      <c r="F135" s="393"/>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ht="33" x14ac:dyDescent="0.3">
      <c r="A140" s="49" t="s">
        <v>350</v>
      </c>
      <c r="B140" s="235">
        <v>1</v>
      </c>
      <c r="C140" s="242"/>
      <c r="D140" s="242" t="s">
        <v>572</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42" t="s">
        <v>573</v>
      </c>
      <c r="E146" s="219"/>
      <c r="F146" s="219"/>
    </row>
    <row r="147" spans="1:6" x14ac:dyDescent="0.3">
      <c r="A147" s="41" t="s">
        <v>352</v>
      </c>
      <c r="B147" s="235">
        <v>2</v>
      </c>
      <c r="C147" s="220"/>
      <c r="D147" s="241"/>
      <c r="E147" s="219"/>
      <c r="F147" s="219"/>
    </row>
    <row r="148" spans="1:6" x14ac:dyDescent="0.3">
      <c r="A148" s="383" t="s">
        <v>38</v>
      </c>
      <c r="B148" s="384"/>
      <c r="C148" s="385"/>
      <c r="D148" s="212">
        <f>SUM(B136:C147)</f>
        <v>22</v>
      </c>
    </row>
    <row r="149" spans="1:6" x14ac:dyDescent="0.3">
      <c r="A149" s="383" t="s">
        <v>342</v>
      </c>
      <c r="B149" s="384"/>
      <c r="C149" s="385"/>
      <c r="D149" s="64">
        <f>D148/(COUNT(B136:C147)*2)</f>
        <v>0.91666666666666663</v>
      </c>
    </row>
    <row r="150" spans="1:6" s="50" customFormat="1" x14ac:dyDescent="0.3">
      <c r="A150" s="54"/>
      <c r="B150" s="55"/>
      <c r="C150" s="55"/>
      <c r="D150" s="56"/>
    </row>
    <row r="151" spans="1:6" ht="19.5" x14ac:dyDescent="0.4">
      <c r="A151" s="392" t="s">
        <v>243</v>
      </c>
      <c r="B151" s="393"/>
      <c r="C151" s="393"/>
      <c r="D151" s="393"/>
      <c r="E151" s="393"/>
      <c r="F151" s="393"/>
    </row>
    <row r="152" spans="1:6" ht="33" x14ac:dyDescent="0.3">
      <c r="A152" s="92" t="s">
        <v>326</v>
      </c>
      <c r="B152" s="219">
        <v>1</v>
      </c>
      <c r="C152" s="219"/>
      <c r="D152" s="220" t="s">
        <v>574</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33.75" x14ac:dyDescent="0.35">
      <c r="A156" s="75" t="s">
        <v>355</v>
      </c>
      <c r="B156" s="219">
        <v>1</v>
      </c>
      <c r="C156" s="246" t="str">
        <f>IF(B156=0, -5, "0")</f>
        <v>0</v>
      </c>
      <c r="D156" s="220" t="s">
        <v>575</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3" t="s">
        <v>38</v>
      </c>
      <c r="B160" s="390"/>
      <c r="C160" s="391"/>
      <c r="D160" s="213">
        <f>SUM(B152:C159)</f>
        <v>14</v>
      </c>
    </row>
    <row r="161" spans="1:6" x14ac:dyDescent="0.3">
      <c r="A161" s="383" t="s">
        <v>342</v>
      </c>
      <c r="B161" s="384"/>
      <c r="C161" s="385"/>
      <c r="D161" s="64">
        <f>D160/(COUNT(B152:C159)*2)</f>
        <v>0.875</v>
      </c>
    </row>
    <row r="162" spans="1:6" s="50" customFormat="1" x14ac:dyDescent="0.3">
      <c r="A162" s="54"/>
      <c r="B162" s="55"/>
      <c r="C162" s="57"/>
      <c r="D162" s="58"/>
    </row>
    <row r="163" spans="1:6" ht="19.5" x14ac:dyDescent="0.4">
      <c r="A163" s="392" t="s">
        <v>85</v>
      </c>
      <c r="B163" s="393"/>
      <c r="C163" s="393"/>
      <c r="D163" s="393"/>
      <c r="E163" s="393"/>
      <c r="F163" s="393"/>
    </row>
    <row r="164" spans="1:6" ht="33.75" x14ac:dyDescent="0.35">
      <c r="A164" s="75" t="s">
        <v>333</v>
      </c>
      <c r="B164" s="219">
        <v>1</v>
      </c>
      <c r="C164" s="246" t="str">
        <f>IF(B164=0, -5, "0")</f>
        <v>0</v>
      </c>
      <c r="D164" s="220" t="s">
        <v>576</v>
      </c>
      <c r="E164" s="219"/>
      <c r="F164" s="219"/>
    </row>
    <row r="165" spans="1:6" ht="66" x14ac:dyDescent="0.3">
      <c r="A165" s="41" t="s">
        <v>334</v>
      </c>
      <c r="B165" s="219">
        <v>1</v>
      </c>
      <c r="C165" s="219"/>
      <c r="D165" s="220" t="s">
        <v>577</v>
      </c>
      <c r="E165" s="220"/>
      <c r="F165" s="219"/>
    </row>
    <row r="166" spans="1:6" ht="99" x14ac:dyDescent="0.3">
      <c r="A166" s="86" t="s">
        <v>241</v>
      </c>
      <c r="B166" s="219">
        <v>1</v>
      </c>
      <c r="C166" s="219"/>
      <c r="D166" s="220" t="s">
        <v>602</v>
      </c>
      <c r="E166" s="219"/>
      <c r="F166" s="219"/>
    </row>
    <row r="167" spans="1:6" x14ac:dyDescent="0.3">
      <c r="A167" s="41" t="s">
        <v>95</v>
      </c>
      <c r="B167" s="219">
        <v>2</v>
      </c>
      <c r="C167" s="219"/>
      <c r="D167" s="219"/>
      <c r="E167" s="220"/>
      <c r="F167" s="219"/>
    </row>
    <row r="168" spans="1:6" x14ac:dyDescent="0.3">
      <c r="A168" s="383" t="s">
        <v>38</v>
      </c>
      <c r="B168" s="384"/>
      <c r="C168" s="385"/>
      <c r="D168" s="212">
        <f>SUM(B164:C167)</f>
        <v>5</v>
      </c>
    </row>
    <row r="169" spans="1:6" x14ac:dyDescent="0.3">
      <c r="A169" s="383" t="s">
        <v>342</v>
      </c>
      <c r="B169" s="384"/>
      <c r="C169" s="385"/>
      <c r="D169" s="64">
        <f>D168/(COUNT(B164:C167)*2)</f>
        <v>0.625</v>
      </c>
    </row>
    <row r="170" spans="1:6" s="50" customFormat="1" x14ac:dyDescent="0.3">
      <c r="A170" s="54"/>
      <c r="B170" s="55"/>
      <c r="C170" s="55"/>
      <c r="D170" s="56"/>
    </row>
    <row r="171" spans="1:6" ht="19.5" x14ac:dyDescent="0.4">
      <c r="A171" s="400" t="s">
        <v>17</v>
      </c>
      <c r="B171" s="401"/>
      <c r="C171" s="401"/>
      <c r="D171" s="401"/>
      <c r="E171" s="401"/>
      <c r="F171" s="401"/>
    </row>
    <row r="172" spans="1:6" ht="66" x14ac:dyDescent="0.3">
      <c r="A172" s="48" t="s">
        <v>202</v>
      </c>
      <c r="B172" s="219">
        <v>1</v>
      </c>
      <c r="C172" s="219"/>
      <c r="D172" s="220" t="s">
        <v>605</v>
      </c>
      <c r="E172" s="219"/>
      <c r="F172" s="219"/>
    </row>
    <row r="173" spans="1:6" x14ac:dyDescent="0.3">
      <c r="A173" s="41" t="s">
        <v>96</v>
      </c>
      <c r="B173" s="219">
        <v>2</v>
      </c>
      <c r="C173" s="219"/>
      <c r="D173" s="245"/>
      <c r="E173" s="219"/>
      <c r="F173" s="219"/>
    </row>
    <row r="174" spans="1:6" ht="115.5" x14ac:dyDescent="0.3">
      <c r="A174" s="86" t="s">
        <v>220</v>
      </c>
      <c r="B174" s="219">
        <v>0</v>
      </c>
      <c r="C174" s="219"/>
      <c r="D174" s="220" t="s">
        <v>579</v>
      </c>
      <c r="E174" s="219"/>
      <c r="F174" s="219"/>
    </row>
    <row r="175" spans="1:6" x14ac:dyDescent="0.3">
      <c r="A175" s="41" t="s">
        <v>163</v>
      </c>
      <c r="B175" s="219">
        <v>2</v>
      </c>
      <c r="C175" s="219"/>
      <c r="D175" s="220"/>
      <c r="E175" s="220"/>
      <c r="F175" s="219"/>
    </row>
    <row r="176" spans="1:6" x14ac:dyDescent="0.3">
      <c r="A176" s="383" t="s">
        <v>38</v>
      </c>
      <c r="B176" s="384"/>
      <c r="C176" s="385"/>
      <c r="D176" s="212">
        <f>SUM(B172:C175)</f>
        <v>5</v>
      </c>
    </row>
    <row r="177" spans="1:6" x14ac:dyDescent="0.3">
      <c r="A177" s="383" t="s">
        <v>342</v>
      </c>
      <c r="B177" s="384"/>
      <c r="C177" s="385"/>
      <c r="D177" s="64">
        <f>D176/(COUNT(B172:C175)*2)</f>
        <v>0.625</v>
      </c>
    </row>
    <row r="178" spans="1:6" s="50" customFormat="1" x14ac:dyDescent="0.3">
      <c r="A178" s="54"/>
      <c r="B178" s="55"/>
      <c r="C178" s="55"/>
      <c r="D178" s="56"/>
    </row>
    <row r="179" spans="1:6" ht="19.5" x14ac:dyDescent="0.4">
      <c r="A179" s="392" t="s">
        <v>87</v>
      </c>
      <c r="B179" s="393"/>
      <c r="C179" s="393"/>
      <c r="D179" s="393"/>
      <c r="E179" s="393"/>
      <c r="F179" s="393"/>
    </row>
    <row r="180" spans="1:6" x14ac:dyDescent="0.3">
      <c r="A180" s="86" t="s">
        <v>364</v>
      </c>
      <c r="B180" s="219">
        <v>2</v>
      </c>
      <c r="C180" s="219"/>
      <c r="D180" s="220"/>
      <c r="E180" s="220"/>
      <c r="F180" s="219"/>
    </row>
    <row r="181" spans="1:6" ht="82.5" x14ac:dyDescent="0.3">
      <c r="A181" s="94" t="s">
        <v>247</v>
      </c>
      <c r="B181" s="219">
        <v>1</v>
      </c>
      <c r="C181" s="219"/>
      <c r="D181" s="220" t="s">
        <v>645</v>
      </c>
      <c r="E181" s="166"/>
      <c r="F181" s="219"/>
    </row>
    <row r="182" spans="1:6" ht="33" x14ac:dyDescent="0.3">
      <c r="A182" s="41" t="s">
        <v>97</v>
      </c>
      <c r="B182" s="219">
        <v>1</v>
      </c>
      <c r="C182" s="219"/>
      <c r="D182" s="220" t="s">
        <v>646</v>
      </c>
      <c r="E182" s="219"/>
      <c r="F182" s="219"/>
    </row>
    <row r="183" spans="1:6" x14ac:dyDescent="0.3">
      <c r="A183" s="48" t="s">
        <v>269</v>
      </c>
      <c r="B183" s="219">
        <v>2</v>
      </c>
      <c r="C183" s="219"/>
      <c r="D183" s="220"/>
      <c r="E183" s="219"/>
      <c r="F183" s="219"/>
    </row>
    <row r="184" spans="1:6" ht="33" x14ac:dyDescent="0.3">
      <c r="A184" s="41" t="s">
        <v>356</v>
      </c>
      <c r="B184" s="219">
        <v>1</v>
      </c>
      <c r="C184" s="219"/>
      <c r="D184" s="220" t="s">
        <v>578</v>
      </c>
      <c r="E184" s="219"/>
      <c r="F184" s="219"/>
    </row>
    <row r="185" spans="1:6" x14ac:dyDescent="0.3">
      <c r="A185" s="383" t="s">
        <v>38</v>
      </c>
      <c r="B185" s="384"/>
      <c r="C185" s="385"/>
      <c r="D185" s="212">
        <f>SUM(B180:C184)</f>
        <v>7</v>
      </c>
    </row>
    <row r="186" spans="1:6" x14ac:dyDescent="0.3">
      <c r="A186" s="383" t="s">
        <v>342</v>
      </c>
      <c r="B186" s="384"/>
      <c r="C186" s="385"/>
      <c r="D186" s="64">
        <f>D185/(COUNT(B180:C184)*2)</f>
        <v>0.7</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580</v>
      </c>
      <c r="E191" s="219"/>
      <c r="F191" s="219"/>
    </row>
    <row r="192" spans="1:6" x14ac:dyDescent="0.3">
      <c r="A192" s="95" t="s">
        <v>212</v>
      </c>
      <c r="B192" s="219" t="s">
        <v>34</v>
      </c>
      <c r="C192" s="219"/>
      <c r="D192" s="219"/>
      <c r="E192" s="219"/>
      <c r="F192" s="219"/>
    </row>
    <row r="193" spans="1:4" x14ac:dyDescent="0.3">
      <c r="A193" s="383" t="s">
        <v>38</v>
      </c>
      <c r="B193" s="384"/>
      <c r="C193" s="385"/>
      <c r="D193" s="96">
        <f>SUM(B189:C192)</f>
        <v>1</v>
      </c>
    </row>
    <row r="194" spans="1:4" x14ac:dyDescent="0.3">
      <c r="A194" s="383" t="s">
        <v>342</v>
      </c>
      <c r="B194" s="384"/>
      <c r="C194" s="385"/>
      <c r="D194" s="64">
        <f>D193/(COUNT(B189:C192)*2)</f>
        <v>0.5</v>
      </c>
    </row>
    <row r="196" spans="1:4" ht="18" x14ac:dyDescent="0.35">
      <c r="A196" s="120" t="s">
        <v>647</v>
      </c>
      <c r="B196" s="119"/>
      <c r="C196" s="119"/>
      <c r="D196" s="218">
        <v>0.4</v>
      </c>
    </row>
    <row r="197" spans="1:4" ht="22.5" x14ac:dyDescent="0.3">
      <c r="A197" s="70" t="s">
        <v>47</v>
      </c>
      <c r="B197" s="71"/>
      <c r="C197" s="72"/>
      <c r="D197" s="73">
        <f>SUM(D193,D185,D176,D168,D160,D62,D51,D32,D22,D117,D148,D132,D101,D83,D41)</f>
        <v>167</v>
      </c>
    </row>
    <row r="198" spans="1:4" ht="22.5" x14ac:dyDescent="0.3">
      <c r="A198" s="70" t="s">
        <v>378</v>
      </c>
      <c r="B198" s="71"/>
      <c r="C198" s="72"/>
      <c r="D198" s="74">
        <f>D197/(COUNT(B189:C192,B180:C184,B172:C175,B164:C167,B152:C159,B55:C61,B45:C50,B26:C31,B17:C21,B106:C116,B136:C147,B121:C131,B87:C100,B66:C82,B36:C40)*2)</f>
        <v>0.71367521367521369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r:id="rId1"/>
  <rowBreaks count="2" manualBreakCount="2">
    <brk id="10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110" zoomScaleNormal="90" zoomScaleSheetLayoutView="110" workbookViewId="0">
      <selection activeCell="D10" sqref="D10"/>
    </sheetView>
  </sheetViews>
  <sheetFormatPr baseColWidth="10" defaultColWidth="11.42578125" defaultRowHeight="15" x14ac:dyDescent="0.25"/>
  <cols>
    <col min="1" max="1" width="57.140625" style="1" customWidth="1"/>
    <col min="2" max="2" width="13.85546875"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80"/>
      <c r="E1" s="295"/>
      <c r="F1" s="280"/>
      <c r="G1" s="280"/>
      <c r="H1" s="280"/>
      <c r="I1" s="280"/>
    </row>
    <row r="2" spans="1:9" ht="20.25" x14ac:dyDescent="0.3">
      <c r="C2" s="42">
        <v>1</v>
      </c>
      <c r="D2" s="280"/>
      <c r="E2" s="295"/>
      <c r="F2" s="280"/>
      <c r="G2" s="280"/>
      <c r="H2" s="280"/>
      <c r="I2" s="280"/>
    </row>
    <row r="3" spans="1:9" ht="20.25" x14ac:dyDescent="0.3">
      <c r="C3" s="42">
        <v>2</v>
      </c>
      <c r="D3" s="280"/>
      <c r="E3" s="295"/>
      <c r="F3" s="280"/>
      <c r="G3" s="280"/>
      <c r="H3" s="280"/>
      <c r="I3" s="280"/>
    </row>
    <row r="4" spans="1:9" ht="20.25" x14ac:dyDescent="0.3">
      <c r="C4" s="42" t="s">
        <v>34</v>
      </c>
      <c r="D4" s="280"/>
      <c r="E4" s="295"/>
      <c r="F4" s="280"/>
      <c r="G4" s="280"/>
      <c r="H4" s="280"/>
      <c r="I4" s="280"/>
    </row>
    <row r="5" spans="1:9" ht="20.25" x14ac:dyDescent="0.3">
      <c r="D5" s="280"/>
      <c r="E5" s="295"/>
      <c r="F5" s="280"/>
      <c r="G5" s="280"/>
      <c r="H5" s="280"/>
      <c r="I5" s="280"/>
    </row>
    <row r="6" spans="1:9" ht="20.25" x14ac:dyDescent="0.3">
      <c r="D6" s="280"/>
      <c r="E6" s="295"/>
      <c r="F6" s="280"/>
      <c r="G6" s="280"/>
      <c r="H6" s="280"/>
      <c r="I6" s="280"/>
    </row>
    <row r="7" spans="1:9" ht="21" x14ac:dyDescent="0.3">
      <c r="A7" s="281" t="s">
        <v>201</v>
      </c>
      <c r="B7" s="281"/>
      <c r="C7" s="281"/>
      <c r="D7" s="281"/>
      <c r="E7" s="281"/>
      <c r="F7" s="281"/>
      <c r="G7" s="280"/>
      <c r="H7" s="280"/>
      <c r="I7" s="280"/>
    </row>
    <row r="8" spans="1:9" ht="29.25" x14ac:dyDescent="0.45">
      <c r="A8" s="282" t="str">
        <f>'Page de garde'!D18</f>
        <v>Hyper La Marsa</v>
      </c>
      <c r="B8" s="282"/>
      <c r="C8" s="282"/>
      <c r="D8" s="282"/>
      <c r="E8" s="296"/>
      <c r="F8" s="282"/>
      <c r="G8" s="292"/>
      <c r="H8" s="292"/>
      <c r="I8" s="280"/>
    </row>
    <row r="9" spans="1:9" ht="24" x14ac:dyDescent="0.45">
      <c r="A9" s="38" t="s">
        <v>44</v>
      </c>
      <c r="B9" s="283" t="s">
        <v>745</v>
      </c>
      <c r="C9" s="283"/>
      <c r="D9" s="283"/>
      <c r="E9" s="297"/>
      <c r="F9" s="283"/>
      <c r="G9" s="292"/>
      <c r="H9" s="292"/>
      <c r="I9" s="280"/>
    </row>
    <row r="10" spans="1:9" ht="24" x14ac:dyDescent="0.45">
      <c r="A10" s="39" t="s">
        <v>46</v>
      </c>
      <c r="B10" s="284" t="s">
        <v>686</v>
      </c>
      <c r="C10" s="284"/>
      <c r="D10" s="284"/>
      <c r="E10" s="298"/>
      <c r="F10" s="284"/>
      <c r="G10" s="292"/>
      <c r="H10" s="292"/>
      <c r="I10" s="280"/>
    </row>
    <row r="11" spans="1:9" ht="24" x14ac:dyDescent="0.45">
      <c r="A11" s="38" t="s">
        <v>45</v>
      </c>
      <c r="B11" s="279">
        <v>42926</v>
      </c>
      <c r="C11" s="279"/>
      <c r="D11" s="279"/>
      <c r="E11" s="299"/>
      <c r="F11" s="279"/>
      <c r="G11" s="292"/>
      <c r="H11" s="292"/>
      <c r="I11" s="280"/>
    </row>
    <row r="12" spans="1:9" ht="24" x14ac:dyDescent="0.45">
      <c r="A12" s="38" t="s">
        <v>276</v>
      </c>
      <c r="B12" s="285">
        <f>D505</f>
        <v>0.81754385964912279</v>
      </c>
      <c r="C12" s="285"/>
      <c r="D12" s="285"/>
      <c r="E12" s="300"/>
      <c r="F12" s="285"/>
      <c r="G12" s="292"/>
      <c r="H12" s="292"/>
      <c r="I12" s="280"/>
    </row>
    <row r="13" spans="1:9" ht="22.5" x14ac:dyDescent="0.45">
      <c r="A13" s="35"/>
      <c r="B13" s="36"/>
      <c r="C13" s="36"/>
      <c r="D13" s="286"/>
      <c r="E13" s="301"/>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6" t="s">
        <v>36</v>
      </c>
      <c r="C15" s="76" t="s">
        <v>35</v>
      </c>
      <c r="D15" s="288"/>
      <c r="E15" s="289"/>
      <c r="F15" s="288"/>
      <c r="G15" s="36"/>
      <c r="H15" s="36"/>
    </row>
    <row r="16" spans="1:9" ht="18" x14ac:dyDescent="0.35">
      <c r="A16" s="276" t="s">
        <v>0</v>
      </c>
      <c r="B16" s="276"/>
      <c r="C16" s="276"/>
      <c r="D16" s="276"/>
      <c r="E16" s="276"/>
      <c r="F16" s="276"/>
      <c r="G16" s="36"/>
      <c r="H16" s="36"/>
    </row>
    <row r="17" spans="1:8" ht="18" x14ac:dyDescent="0.3">
      <c r="A17" s="180">
        <f>B11</f>
        <v>42926</v>
      </c>
      <c r="B17" s="36"/>
      <c r="C17" s="36"/>
      <c r="D17" s="36"/>
      <c r="E17" s="302"/>
      <c r="F17" s="36"/>
      <c r="G17" s="36"/>
      <c r="H17" s="36"/>
    </row>
    <row r="18" spans="1:8" ht="18" x14ac:dyDescent="0.25">
      <c r="A18" s="290" t="s">
        <v>1</v>
      </c>
      <c r="B18" s="291"/>
      <c r="C18" s="291"/>
      <c r="D18" s="291"/>
      <c r="E18" s="291"/>
      <c r="F18" s="291"/>
    </row>
    <row r="19" spans="1:8" ht="30" x14ac:dyDescent="0.25">
      <c r="A19" s="167" t="s">
        <v>10</v>
      </c>
      <c r="B19" s="168">
        <v>2</v>
      </c>
      <c r="C19" s="168"/>
      <c r="D19" s="166" t="s">
        <v>505</v>
      </c>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1</v>
      </c>
      <c r="C32" s="168"/>
      <c r="D32" s="154" t="s">
        <v>746</v>
      </c>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1</v>
      </c>
      <c r="C36" s="152"/>
      <c r="D36" s="132">
        <v>0.83330000000000004</v>
      </c>
      <c r="E36" s="7"/>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276" t="s">
        <v>137</v>
      </c>
      <c r="B43" s="276"/>
      <c r="C43" s="276"/>
      <c r="D43" s="276"/>
      <c r="E43" s="276"/>
      <c r="F43" s="276"/>
    </row>
    <row r="44" spans="1:7" x14ac:dyDescent="0.25">
      <c r="A44" s="181">
        <f>B11</f>
        <v>42926</v>
      </c>
      <c r="B44" s="6"/>
      <c r="C44" s="7"/>
      <c r="D44" s="6"/>
    </row>
    <row r="45" spans="1:7" ht="16.5" x14ac:dyDescent="0.25">
      <c r="A45" s="277" t="s">
        <v>63</v>
      </c>
      <c r="B45" s="278"/>
      <c r="C45" s="278"/>
      <c r="D45" s="278"/>
      <c r="E45" s="278"/>
      <c r="F45" s="278"/>
    </row>
    <row r="46" spans="1:7" x14ac:dyDescent="0.25">
      <c r="A46" s="33" t="s">
        <v>109</v>
      </c>
      <c r="B46" s="168">
        <v>1</v>
      </c>
      <c r="C46" s="168"/>
      <c r="D46" s="154" t="s">
        <v>692</v>
      </c>
      <c r="E46" s="166"/>
      <c r="F46" s="145"/>
    </row>
    <row r="47" spans="1:7" ht="30" x14ac:dyDescent="0.25">
      <c r="A47" s="43" t="s">
        <v>259</v>
      </c>
      <c r="B47" s="168">
        <v>2</v>
      </c>
      <c r="C47" s="168"/>
      <c r="D47" s="154" t="s">
        <v>512</v>
      </c>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150" x14ac:dyDescent="0.25">
      <c r="A50" s="43" t="s">
        <v>141</v>
      </c>
      <c r="B50" s="168">
        <v>0</v>
      </c>
      <c r="C50" s="168"/>
      <c r="D50" s="154" t="s">
        <v>687</v>
      </c>
      <c r="E50" s="154" t="s">
        <v>688</v>
      </c>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1</v>
      </c>
      <c r="C53" s="215" t="str">
        <f>IF(B53=0, -5, "0")</f>
        <v>0</v>
      </c>
      <c r="D53" s="139" t="s">
        <v>707</v>
      </c>
      <c r="E53" s="166"/>
      <c r="F53" s="145"/>
    </row>
    <row r="54" spans="1:6" x14ac:dyDescent="0.25">
      <c r="A54" s="19" t="s">
        <v>38</v>
      </c>
      <c r="B54" s="19"/>
      <c r="C54" s="19"/>
      <c r="D54" s="19">
        <f>SUM(B46:C53)</f>
        <v>12</v>
      </c>
    </row>
    <row r="55" spans="1:6" x14ac:dyDescent="0.25">
      <c r="A55" s="19" t="s">
        <v>37</v>
      </c>
      <c r="B55" s="20"/>
      <c r="C55" s="21"/>
      <c r="D55" s="62">
        <f>D54/(COUNT(B46:C53)*2)</f>
        <v>0.75</v>
      </c>
    </row>
    <row r="56" spans="1:6" x14ac:dyDescent="0.25">
      <c r="A56" s="9"/>
      <c r="B56" s="6"/>
      <c r="C56" s="7"/>
      <c r="D56" s="6"/>
    </row>
    <row r="57" spans="1:6" ht="18" x14ac:dyDescent="0.25">
      <c r="A57" s="274" t="s">
        <v>65</v>
      </c>
      <c r="B57" s="275"/>
      <c r="C57" s="275"/>
      <c r="D57" s="275"/>
      <c r="E57" s="275"/>
      <c r="F57" s="275"/>
    </row>
    <row r="58" spans="1:6" x14ac:dyDescent="0.25">
      <c r="A58" s="167" t="s">
        <v>314</v>
      </c>
      <c r="B58" s="168">
        <v>2</v>
      </c>
      <c r="C58" s="168"/>
      <c r="D58" s="166"/>
      <c r="E58" s="166"/>
      <c r="F58" s="145"/>
    </row>
    <row r="59" spans="1:6" ht="45" x14ac:dyDescent="0.25">
      <c r="A59" s="167" t="s">
        <v>204</v>
      </c>
      <c r="B59" s="168">
        <v>0</v>
      </c>
      <c r="C59" s="169"/>
      <c r="D59" s="160" t="s">
        <v>689</v>
      </c>
      <c r="E59" s="160" t="s">
        <v>690</v>
      </c>
      <c r="F59" s="171"/>
    </row>
    <row r="60" spans="1:6" ht="30" x14ac:dyDescent="0.25">
      <c r="A60" s="24" t="s">
        <v>142</v>
      </c>
      <c r="B60" s="168">
        <v>1</v>
      </c>
      <c r="C60" s="168"/>
      <c r="D60" s="141" t="s">
        <v>691</v>
      </c>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516</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ht="30" x14ac:dyDescent="0.25">
      <c r="A69" s="167" t="s">
        <v>117</v>
      </c>
      <c r="B69" s="168">
        <v>0</v>
      </c>
      <c r="C69" s="169"/>
      <c r="D69" s="161" t="s">
        <v>697</v>
      </c>
      <c r="E69" s="161" t="s">
        <v>698</v>
      </c>
      <c r="F69" s="171"/>
    </row>
    <row r="70" spans="1:6" s="170" customFormat="1" ht="60" x14ac:dyDescent="0.25">
      <c r="A70" s="106" t="s">
        <v>171</v>
      </c>
      <c r="B70" s="168">
        <v>0</v>
      </c>
      <c r="C70" s="216">
        <f>IF(B70=0, -5, "0")</f>
        <v>-5</v>
      </c>
      <c r="D70" s="150" t="s">
        <v>699</v>
      </c>
      <c r="E70" s="150" t="s">
        <v>700</v>
      </c>
      <c r="F70" s="171"/>
    </row>
    <row r="71" spans="1:6" s="170" customFormat="1" x14ac:dyDescent="0.25">
      <c r="A71" s="167" t="s">
        <v>291</v>
      </c>
      <c r="B71" s="168">
        <v>2</v>
      </c>
      <c r="C71" s="169"/>
      <c r="D71" s="150"/>
      <c r="E71" s="144"/>
      <c r="F71" s="171"/>
    </row>
    <row r="72" spans="1:6" s="170" customFormat="1" ht="30.75" x14ac:dyDescent="0.3">
      <c r="A72" s="49" t="s">
        <v>270</v>
      </c>
      <c r="B72" s="168">
        <v>1</v>
      </c>
      <c r="C72" s="169"/>
      <c r="D72" s="150" t="s">
        <v>701</v>
      </c>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303"/>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ht="30" x14ac:dyDescent="0.25">
      <c r="A79" s="167" t="s">
        <v>292</v>
      </c>
      <c r="B79" s="168">
        <v>2</v>
      </c>
      <c r="C79" s="169"/>
      <c r="D79" s="150" t="s">
        <v>702</v>
      </c>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33</v>
      </c>
    </row>
    <row r="82" spans="1:6" x14ac:dyDescent="0.25">
      <c r="A82" s="19" t="s">
        <v>37</v>
      </c>
      <c r="B82" s="20"/>
      <c r="C82" s="21"/>
      <c r="D82" s="62">
        <f>D81/(COUNT(B58:C80)*2)</f>
        <v>0.6875</v>
      </c>
    </row>
    <row r="83" spans="1:6" x14ac:dyDescent="0.25">
      <c r="A83" s="9"/>
      <c r="B83" s="6"/>
      <c r="C83" s="7"/>
      <c r="D83" s="6"/>
    </row>
    <row r="84" spans="1:6" ht="18" x14ac:dyDescent="0.25">
      <c r="A84" s="274" t="s">
        <v>25</v>
      </c>
      <c r="B84" s="275"/>
      <c r="C84" s="275"/>
      <c r="D84" s="275"/>
      <c r="E84" s="275"/>
      <c r="F84" s="275"/>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ht="75" x14ac:dyDescent="0.25">
      <c r="A90" s="167" t="s">
        <v>293</v>
      </c>
      <c r="B90" s="168">
        <v>0</v>
      </c>
      <c r="C90" s="168"/>
      <c r="D90" s="154" t="s">
        <v>693</v>
      </c>
      <c r="E90" s="154" t="s">
        <v>694</v>
      </c>
      <c r="F90" s="145"/>
    </row>
    <row r="91" spans="1:6" ht="120" x14ac:dyDescent="0.25">
      <c r="A91" s="18" t="s">
        <v>260</v>
      </c>
      <c r="B91" s="168">
        <v>0</v>
      </c>
      <c r="C91" s="168"/>
      <c r="D91" s="155" t="s">
        <v>695</v>
      </c>
      <c r="E91" s="166" t="s">
        <v>696</v>
      </c>
      <c r="F91" s="145"/>
    </row>
    <row r="92" spans="1:6" ht="45" x14ac:dyDescent="0.25">
      <c r="A92" s="108" t="s">
        <v>287</v>
      </c>
      <c r="B92" s="168">
        <v>1</v>
      </c>
      <c r="C92" s="152"/>
      <c r="D92" s="257">
        <v>0.5</v>
      </c>
      <c r="E92" s="7"/>
      <c r="F92" s="101"/>
    </row>
    <row r="93" spans="1:6" x14ac:dyDescent="0.25">
      <c r="A93" s="19" t="s">
        <v>38</v>
      </c>
      <c r="B93" s="19"/>
      <c r="C93" s="19"/>
      <c r="D93" s="19">
        <f>SUM(B85:C91)</f>
        <v>10</v>
      </c>
    </row>
    <row r="94" spans="1:6" x14ac:dyDescent="0.25">
      <c r="A94" s="19" t="s">
        <v>37</v>
      </c>
      <c r="B94" s="20"/>
      <c r="C94" s="21"/>
      <c r="D94" s="62">
        <f>D93/(COUNT(B85:C91)*2)</f>
        <v>0.7142857142857143</v>
      </c>
    </row>
    <row r="95" spans="1:6" x14ac:dyDescent="0.25">
      <c r="A95" s="9"/>
      <c r="B95" s="6"/>
      <c r="C95" s="7"/>
      <c r="D95" s="6"/>
    </row>
    <row r="96" spans="1:6" ht="18" x14ac:dyDescent="0.25">
      <c r="A96" s="77" t="s">
        <v>66</v>
      </c>
      <c r="B96" s="83"/>
      <c r="C96" s="84"/>
      <c r="D96" s="80">
        <f>SUM(D81,D93,D54)</f>
        <v>55</v>
      </c>
    </row>
    <row r="97" spans="1:6" ht="18" x14ac:dyDescent="0.25">
      <c r="A97" s="77" t="s">
        <v>224</v>
      </c>
      <c r="B97" s="83"/>
      <c r="C97" s="84"/>
      <c r="D97" s="81">
        <f>D96/(COUNT(B85:C91,B46:C53,B58:C80)*2)</f>
        <v>0.70512820512820518</v>
      </c>
    </row>
    <row r="98" spans="1:6" x14ac:dyDescent="0.25">
      <c r="A98" s="5"/>
      <c r="B98" s="6"/>
      <c r="C98" s="7"/>
      <c r="D98" s="6"/>
    </row>
    <row r="99" spans="1:6" ht="18" x14ac:dyDescent="0.35">
      <c r="A99" s="276" t="s">
        <v>129</v>
      </c>
      <c r="B99" s="276"/>
      <c r="C99" s="276"/>
      <c r="D99" s="276"/>
      <c r="E99" s="276"/>
      <c r="F99" s="276"/>
    </row>
    <row r="100" spans="1:6" x14ac:dyDescent="0.25">
      <c r="A100" s="181">
        <f>B11</f>
        <v>42926</v>
      </c>
      <c r="B100" s="6"/>
      <c r="C100" s="7"/>
      <c r="D100" s="6"/>
    </row>
    <row r="101" spans="1:6" ht="16.5" x14ac:dyDescent="0.25">
      <c r="A101" s="277" t="s">
        <v>63</v>
      </c>
      <c r="B101" s="278"/>
      <c r="C101" s="278"/>
      <c r="D101" s="278"/>
      <c r="E101" s="278"/>
      <c r="F101" s="278"/>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75">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66"/>
      <c r="F126" s="145"/>
    </row>
    <row r="127" spans="1:6" ht="31.5" x14ac:dyDescent="0.35">
      <c r="A127" s="75" t="s">
        <v>173</v>
      </c>
      <c r="B127" s="168">
        <v>1</v>
      </c>
      <c r="C127" s="215" t="str">
        <f>IF(B127=0, -5, "0")</f>
        <v>0</v>
      </c>
      <c r="D127" s="166" t="s">
        <v>751</v>
      </c>
      <c r="E127" s="166"/>
      <c r="F127" s="145"/>
    </row>
    <row r="128" spans="1:6" ht="18" x14ac:dyDescent="0.35">
      <c r="A128" s="48" t="s">
        <v>289</v>
      </c>
      <c r="B128" s="168">
        <v>2</v>
      </c>
      <c r="C128" s="168"/>
      <c r="D128" s="166"/>
      <c r="E128" s="303"/>
      <c r="F128" s="145"/>
    </row>
    <row r="129" spans="1:6" ht="16.5" x14ac:dyDescent="0.25">
      <c r="A129" s="183" t="s">
        <v>168</v>
      </c>
      <c r="B129" s="169">
        <v>2</v>
      </c>
      <c r="C129" s="216" t="str">
        <f>IF(B129=0, -5, "0")</f>
        <v>0</v>
      </c>
      <c r="D129" s="144"/>
      <c r="E129" s="144"/>
      <c r="F129" s="171"/>
    </row>
    <row r="130" spans="1:6" x14ac:dyDescent="0.25">
      <c r="A130" s="24" t="s">
        <v>83</v>
      </c>
      <c r="B130" s="169">
        <v>2</v>
      </c>
      <c r="C130" s="168"/>
      <c r="D130" s="166"/>
      <c r="E130" s="166"/>
      <c r="F130" s="145"/>
    </row>
    <row r="131" spans="1:6" ht="33" x14ac:dyDescent="0.3">
      <c r="A131" s="49" t="s">
        <v>222</v>
      </c>
      <c r="B131" s="169">
        <v>2</v>
      </c>
      <c r="C131" s="168"/>
      <c r="D131" s="166"/>
      <c r="E131" s="166"/>
      <c r="F131" s="145"/>
    </row>
    <row r="132" spans="1:6" x14ac:dyDescent="0.25">
      <c r="A132" s="24" t="s">
        <v>248</v>
      </c>
      <c r="B132" s="169">
        <v>2</v>
      </c>
      <c r="C132" s="168"/>
      <c r="D132" s="166"/>
      <c r="E132" s="166"/>
      <c r="F132" s="145"/>
    </row>
    <row r="133" spans="1:6" ht="30" x14ac:dyDescent="0.25">
      <c r="A133" s="24" t="s">
        <v>199</v>
      </c>
      <c r="B133" s="169">
        <v>2</v>
      </c>
      <c r="C133" s="168"/>
      <c r="D133" s="166"/>
      <c r="E133" s="166"/>
      <c r="F133" s="145"/>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74" t="s">
        <v>73</v>
      </c>
      <c r="B137" s="275"/>
      <c r="C137" s="275"/>
      <c r="D137" s="275"/>
      <c r="E137" s="275"/>
      <c r="F137" s="275"/>
    </row>
    <row r="138" spans="1:6" ht="120" x14ac:dyDescent="0.25">
      <c r="A138" s="167" t="s">
        <v>372</v>
      </c>
      <c r="B138" s="168">
        <v>1</v>
      </c>
      <c r="C138" s="168"/>
      <c r="D138" s="166" t="s">
        <v>750</v>
      </c>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90" x14ac:dyDescent="0.3">
      <c r="A142" s="53" t="s">
        <v>149</v>
      </c>
      <c r="B142" s="168">
        <v>1</v>
      </c>
      <c r="C142" s="168"/>
      <c r="D142" s="185" t="s">
        <v>749</v>
      </c>
      <c r="E142" s="166"/>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85" t="s">
        <v>748</v>
      </c>
      <c r="E144" s="166"/>
      <c r="F144" s="145"/>
    </row>
    <row r="145" spans="1:6" ht="66" x14ac:dyDescent="0.25">
      <c r="A145" s="109" t="s">
        <v>287</v>
      </c>
      <c r="B145" s="168">
        <v>1</v>
      </c>
      <c r="C145" s="152"/>
      <c r="D145" s="132">
        <v>0.92</v>
      </c>
      <c r="E145" s="7"/>
      <c r="F145" s="101"/>
    </row>
    <row r="146" spans="1:6" x14ac:dyDescent="0.25">
      <c r="A146" s="19" t="s">
        <v>38</v>
      </c>
      <c r="B146" s="19"/>
      <c r="C146" s="19"/>
      <c r="D146" s="19">
        <f>SUM(B138:C144)</f>
        <v>11</v>
      </c>
    </row>
    <row r="147" spans="1:6" x14ac:dyDescent="0.25">
      <c r="A147" s="19" t="s">
        <v>37</v>
      </c>
      <c r="B147" s="20"/>
      <c r="C147" s="21"/>
      <c r="D147" s="62">
        <f>D146/(COUNT(B138:C144)*2)</f>
        <v>0.7857142857142857</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367" t="s">
        <v>130</v>
      </c>
      <c r="B152" s="367"/>
      <c r="C152" s="367"/>
      <c r="D152" s="367"/>
      <c r="E152" s="367"/>
      <c r="F152" s="367"/>
    </row>
    <row r="153" spans="1:6" x14ac:dyDescent="0.25">
      <c r="A153" s="181">
        <f>B11</f>
        <v>42926</v>
      </c>
      <c r="B153" s="6"/>
      <c r="C153" s="7"/>
      <c r="D153" s="59"/>
    </row>
    <row r="154" spans="1:6" ht="16.5" x14ac:dyDescent="0.25">
      <c r="A154" s="277" t="s">
        <v>63</v>
      </c>
      <c r="B154" s="278"/>
      <c r="C154" s="278"/>
      <c r="D154" s="278"/>
      <c r="E154" s="278"/>
      <c r="F154" s="278"/>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ht="57" customHeight="1" x14ac:dyDescent="0.25">
      <c r="A173" s="167" t="s">
        <v>296</v>
      </c>
      <c r="B173" s="168">
        <v>1</v>
      </c>
      <c r="C173" s="169"/>
      <c r="D173" s="164" t="s">
        <v>667</v>
      </c>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303"/>
      <c r="F179" s="145"/>
    </row>
    <row r="180" spans="1:7" ht="16.5" x14ac:dyDescent="0.25">
      <c r="A180" s="106" t="s">
        <v>168</v>
      </c>
      <c r="B180" s="168">
        <v>1</v>
      </c>
      <c r="C180" s="216" t="str">
        <f>IF(B180=0, -5, "0")</f>
        <v>0</v>
      </c>
      <c r="D180" s="144" t="s">
        <v>710</v>
      </c>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1</v>
      </c>
      <c r="C185" s="152"/>
      <c r="D185" s="132">
        <v>0.75</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276" t="s">
        <v>167</v>
      </c>
      <c r="B192" s="276"/>
      <c r="C192" s="276"/>
      <c r="D192" s="276"/>
      <c r="E192" s="276"/>
      <c r="F192" s="276"/>
    </row>
    <row r="193" spans="1:7" x14ac:dyDescent="0.25">
      <c r="A193" s="187">
        <f>B11</f>
        <v>42926</v>
      </c>
      <c r="B193" s="6"/>
      <c r="C193" s="7"/>
      <c r="D193" s="6"/>
    </row>
    <row r="194" spans="1:7" ht="18" x14ac:dyDescent="0.25">
      <c r="A194" s="274" t="s">
        <v>158</v>
      </c>
      <c r="B194" s="275"/>
      <c r="C194" s="275"/>
      <c r="D194" s="275"/>
      <c r="E194" s="275"/>
      <c r="F194" s="275"/>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ht="30" x14ac:dyDescent="0.25">
      <c r="A199" s="23" t="s">
        <v>154</v>
      </c>
      <c r="B199" s="168">
        <v>1</v>
      </c>
      <c r="C199" s="168"/>
      <c r="D199" s="166" t="s">
        <v>763</v>
      </c>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ht="45" x14ac:dyDescent="0.25">
      <c r="A202" s="33" t="s">
        <v>155</v>
      </c>
      <c r="B202" s="168">
        <v>1</v>
      </c>
      <c r="C202" s="168"/>
      <c r="D202" s="147" t="s">
        <v>764</v>
      </c>
      <c r="E202" s="166"/>
      <c r="F202" s="145"/>
    </row>
    <row r="203" spans="1:7" ht="18" x14ac:dyDescent="0.35">
      <c r="A203" s="188" t="s">
        <v>298</v>
      </c>
      <c r="B203" s="168">
        <v>2</v>
      </c>
      <c r="C203" s="215" t="str">
        <f>IF(B203=0, -5, "0")</f>
        <v>0</v>
      </c>
      <c r="D203" s="166"/>
      <c r="E203" s="166"/>
      <c r="F203" s="145"/>
    </row>
    <row r="204" spans="1:7" ht="45" customHeight="1" x14ac:dyDescent="0.3">
      <c r="A204" s="189" t="s">
        <v>362</v>
      </c>
      <c r="B204" s="168">
        <v>0</v>
      </c>
      <c r="C204" s="215">
        <f>IF(B204=0, -5, "0")</f>
        <v>-5</v>
      </c>
      <c r="D204" s="147" t="s">
        <v>761</v>
      </c>
      <c r="E204" s="166" t="s">
        <v>766</v>
      </c>
      <c r="F204" s="145"/>
      <c r="G204" s="170"/>
    </row>
    <row r="205" spans="1:7" ht="30" x14ac:dyDescent="0.25">
      <c r="A205" s="172" t="s">
        <v>145</v>
      </c>
      <c r="B205" s="168">
        <v>0</v>
      </c>
      <c r="C205" s="168"/>
      <c r="D205" s="147" t="s">
        <v>762</v>
      </c>
      <c r="E205" s="166" t="s">
        <v>766</v>
      </c>
      <c r="F205" s="145"/>
    </row>
    <row r="206" spans="1:7" x14ac:dyDescent="0.25">
      <c r="A206" s="19" t="s">
        <v>38</v>
      </c>
      <c r="B206" s="19"/>
      <c r="C206" s="19"/>
      <c r="D206" s="19">
        <f>SUM(B195:C205)</f>
        <v>11</v>
      </c>
    </row>
    <row r="207" spans="1:7" x14ac:dyDescent="0.25">
      <c r="A207" s="19" t="s">
        <v>37</v>
      </c>
      <c r="B207" s="20"/>
      <c r="C207" s="21"/>
      <c r="D207" s="62">
        <f>D206/(COUNT(B195:C205)*2)</f>
        <v>0.45833333333333331</v>
      </c>
    </row>
    <row r="208" spans="1:7" x14ac:dyDescent="0.25">
      <c r="A208" s="9"/>
      <c r="B208" s="6"/>
      <c r="C208" s="7"/>
      <c r="D208" s="6"/>
    </row>
    <row r="209" spans="1:7" ht="18" x14ac:dyDescent="0.25">
      <c r="A209" s="274" t="s">
        <v>76</v>
      </c>
      <c r="B209" s="275"/>
      <c r="C209" s="275"/>
      <c r="D209" s="275"/>
      <c r="E209" s="275"/>
      <c r="F209" s="275"/>
    </row>
    <row r="210" spans="1:7" x14ac:dyDescent="0.25">
      <c r="A210" s="167" t="s">
        <v>314</v>
      </c>
      <c r="B210" s="168">
        <v>2</v>
      </c>
      <c r="C210" s="168"/>
      <c r="D210" s="166"/>
      <c r="E210" s="144"/>
      <c r="F210" s="145"/>
    </row>
    <row r="211" spans="1:7" ht="54" x14ac:dyDescent="0.35">
      <c r="A211" s="82" t="s">
        <v>363</v>
      </c>
      <c r="B211" s="168">
        <v>2</v>
      </c>
      <c r="C211" s="215" t="str">
        <f>IF(B211=0, -5, "0")</f>
        <v>0</v>
      </c>
      <c r="D211" s="311"/>
      <c r="E211" s="166"/>
      <c r="F211" s="145"/>
    </row>
    <row r="212" spans="1:7" ht="60" x14ac:dyDescent="0.25">
      <c r="A212" s="18" t="s">
        <v>192</v>
      </c>
      <c r="B212" s="168">
        <v>1</v>
      </c>
      <c r="C212" s="168"/>
      <c r="D212" s="166" t="s">
        <v>759</v>
      </c>
      <c r="E212" s="166"/>
      <c r="F212" s="145"/>
    </row>
    <row r="213" spans="1:7" ht="75" x14ac:dyDescent="0.25">
      <c r="A213" s="167" t="s">
        <v>176</v>
      </c>
      <c r="B213" s="168">
        <v>1</v>
      </c>
      <c r="C213" s="168"/>
      <c r="D213" s="166" t="s">
        <v>758</v>
      </c>
      <c r="E213" s="166"/>
      <c r="F213" s="145"/>
    </row>
    <row r="214" spans="1:7" ht="18" x14ac:dyDescent="0.35">
      <c r="A214" s="82" t="s">
        <v>359</v>
      </c>
      <c r="B214" s="168">
        <v>2</v>
      </c>
      <c r="C214" s="215" t="str">
        <f>IF(B214=0, -5, "0")</f>
        <v>0</v>
      </c>
      <c r="D214" s="11"/>
      <c r="E214" s="166"/>
      <c r="F214" s="145"/>
    </row>
    <row r="215" spans="1:7" ht="30" x14ac:dyDescent="0.25">
      <c r="A215" s="167" t="s">
        <v>64</v>
      </c>
      <c r="B215" s="168">
        <v>1</v>
      </c>
      <c r="C215" s="168"/>
      <c r="D215" s="147" t="s">
        <v>765</v>
      </c>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20" x14ac:dyDescent="0.25">
      <c r="A222" s="107" t="s">
        <v>72</v>
      </c>
      <c r="B222" s="168">
        <v>1</v>
      </c>
      <c r="C222" s="215" t="str">
        <f>IF(B222=0, -5, "0")</f>
        <v>0</v>
      </c>
      <c r="D222" s="68" t="s">
        <v>760</v>
      </c>
      <c r="E222" s="166"/>
      <c r="F222" s="145"/>
    </row>
    <row r="223" spans="1:7" ht="22.5" x14ac:dyDescent="0.35">
      <c r="A223" s="48" t="s">
        <v>289</v>
      </c>
      <c r="B223" s="168">
        <v>2</v>
      </c>
      <c r="C223" s="168"/>
      <c r="D223" s="310"/>
      <c r="E223" s="303"/>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166" t="s">
        <v>626</v>
      </c>
      <c r="E228" s="166"/>
      <c r="F228" s="145"/>
    </row>
    <row r="229" spans="1:6" x14ac:dyDescent="0.25">
      <c r="A229" s="19" t="s">
        <v>38</v>
      </c>
      <c r="B229" s="19"/>
      <c r="C229" s="19"/>
      <c r="D229" s="19">
        <f>SUM(B210:C228)</f>
        <v>34</v>
      </c>
    </row>
    <row r="230" spans="1:6" x14ac:dyDescent="0.25">
      <c r="A230" s="262" t="s">
        <v>37</v>
      </c>
      <c r="B230" s="263"/>
      <c r="C230" s="264"/>
      <c r="D230" s="62">
        <f>D229/(COUNT(B210:C228)*2)</f>
        <v>0.89473684210526316</v>
      </c>
    </row>
    <row r="231" spans="1:6" x14ac:dyDescent="0.25">
      <c r="A231" s="9"/>
      <c r="B231" s="6"/>
      <c r="C231" s="7"/>
      <c r="D231" s="6"/>
    </row>
    <row r="232" spans="1:6" ht="18" x14ac:dyDescent="0.25">
      <c r="A232" s="293" t="s">
        <v>191</v>
      </c>
      <c r="B232" s="294"/>
      <c r="C232" s="294"/>
      <c r="D232" s="294"/>
      <c r="E232" s="294"/>
      <c r="F232" s="294"/>
    </row>
    <row r="233" spans="1:6" x14ac:dyDescent="0.25">
      <c r="A233" s="265" t="s">
        <v>314</v>
      </c>
      <c r="B233" s="169">
        <v>2</v>
      </c>
      <c r="C233" s="169"/>
      <c r="D233" s="150"/>
      <c r="E233" s="166"/>
      <c r="F233" s="145"/>
    </row>
    <row r="234" spans="1:6" ht="30" x14ac:dyDescent="0.25">
      <c r="A234" s="18" t="s">
        <v>205</v>
      </c>
      <c r="B234" s="169">
        <v>2</v>
      </c>
      <c r="C234" s="168"/>
      <c r="D234" s="153"/>
      <c r="E234" s="166"/>
      <c r="F234" s="145"/>
    </row>
    <row r="235" spans="1:6" ht="46.5" x14ac:dyDescent="0.35">
      <c r="A235" s="75" t="s">
        <v>59</v>
      </c>
      <c r="B235" s="169">
        <v>1</v>
      </c>
      <c r="C235" s="215" t="str">
        <f>IF(B235=0, -5, "0")</f>
        <v>0</v>
      </c>
      <c r="D235" s="155" t="s">
        <v>757</v>
      </c>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2</v>
      </c>
      <c r="C241" s="152"/>
      <c r="D241" s="255">
        <v>1</v>
      </c>
      <c r="E241" s="7"/>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0.76923076923076927</v>
      </c>
    </row>
    <row r="247" spans="1:6" s="3" customFormat="1" ht="18" x14ac:dyDescent="0.25">
      <c r="A247" s="45"/>
      <c r="B247" s="46"/>
      <c r="C247" s="46"/>
      <c r="D247" s="47"/>
      <c r="E247" s="273"/>
    </row>
    <row r="248" spans="1:6" s="3" customFormat="1" ht="18" x14ac:dyDescent="0.35">
      <c r="A248" s="276" t="s">
        <v>78</v>
      </c>
      <c r="B248" s="276"/>
      <c r="C248" s="276"/>
      <c r="D248" s="276"/>
      <c r="E248" s="276"/>
      <c r="F248" s="276"/>
    </row>
    <row r="249" spans="1:6" s="3" customFormat="1" x14ac:dyDescent="0.25">
      <c r="A249" s="181">
        <f>B11</f>
        <v>42926</v>
      </c>
      <c r="B249" s="6"/>
      <c r="C249" s="7"/>
      <c r="D249" s="6"/>
      <c r="E249" s="273"/>
    </row>
    <row r="250" spans="1:6" s="3" customFormat="1" ht="18" x14ac:dyDescent="0.25">
      <c r="A250" s="274" t="s">
        <v>79</v>
      </c>
      <c r="B250" s="275"/>
      <c r="C250" s="275"/>
      <c r="D250" s="275"/>
      <c r="E250" s="275"/>
      <c r="F250" s="275"/>
    </row>
    <row r="251" spans="1:6" s="3" customFormat="1" ht="36" x14ac:dyDescent="0.35">
      <c r="A251" s="82" t="s">
        <v>27</v>
      </c>
      <c r="B251" s="168" t="s">
        <v>34</v>
      </c>
      <c r="C251" s="215" t="str">
        <f>IF(B251=0, -5, "0")</f>
        <v>0</v>
      </c>
      <c r="D251" s="166" t="s">
        <v>716</v>
      </c>
      <c r="E251" s="144"/>
      <c r="F251" s="171"/>
    </row>
    <row r="252" spans="1:6" s="3" customFormat="1" ht="75" x14ac:dyDescent="0.25">
      <c r="A252" s="23" t="s">
        <v>148</v>
      </c>
      <c r="B252" s="168">
        <v>0</v>
      </c>
      <c r="C252" s="168"/>
      <c r="D252" s="166" t="s">
        <v>725</v>
      </c>
      <c r="E252" s="166" t="s">
        <v>724</v>
      </c>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1</v>
      </c>
      <c r="C257" s="168"/>
      <c r="D257" s="147" t="s">
        <v>723</v>
      </c>
      <c r="E257" s="144"/>
      <c r="F257" s="171"/>
    </row>
    <row r="258" spans="1:6" s="3" customFormat="1" x14ac:dyDescent="0.25">
      <c r="A258" s="33" t="s">
        <v>160</v>
      </c>
      <c r="B258" s="168">
        <v>1</v>
      </c>
      <c r="C258" s="168"/>
      <c r="D258" s="147" t="s">
        <v>719</v>
      </c>
      <c r="E258" s="144"/>
      <c r="F258" s="171"/>
    </row>
    <row r="259" spans="1:6" s="3" customFormat="1" x14ac:dyDescent="0.25">
      <c r="A259" s="23" t="s">
        <v>68</v>
      </c>
      <c r="B259" s="168">
        <v>2</v>
      </c>
      <c r="C259" s="168"/>
      <c r="D259" s="166"/>
      <c r="E259" s="144"/>
      <c r="F259" s="171"/>
    </row>
    <row r="260" spans="1:6" s="3" customFormat="1" ht="46.5" x14ac:dyDescent="0.35">
      <c r="A260" s="75" t="s">
        <v>59</v>
      </c>
      <c r="B260" s="168">
        <v>0</v>
      </c>
      <c r="C260" s="215">
        <f>IF(B260=0, -5, "0")</f>
        <v>-5</v>
      </c>
      <c r="D260" s="166" t="s">
        <v>717</v>
      </c>
      <c r="E260" s="144" t="s">
        <v>718</v>
      </c>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11</v>
      </c>
      <c r="E263" s="273"/>
    </row>
    <row r="264" spans="1:6" s="3" customFormat="1" x14ac:dyDescent="0.25">
      <c r="A264" s="19" t="s">
        <v>37</v>
      </c>
      <c r="B264" s="20"/>
      <c r="C264" s="21"/>
      <c r="D264" s="62">
        <f>D263/(COUNT(B251:C262)*2)</f>
        <v>0.45833333333333331</v>
      </c>
      <c r="E264" s="273"/>
    </row>
    <row r="265" spans="1:6" s="3" customFormat="1" x14ac:dyDescent="0.25">
      <c r="A265" s="9"/>
      <c r="B265" s="6"/>
      <c r="C265" s="7"/>
      <c r="D265" s="6"/>
      <c r="E265" s="273"/>
    </row>
    <row r="266" spans="1:6" s="3" customFormat="1" ht="18" x14ac:dyDescent="0.25">
      <c r="A266" s="274" t="s">
        <v>81</v>
      </c>
      <c r="B266" s="275"/>
      <c r="C266" s="275"/>
      <c r="D266" s="275"/>
      <c r="E266" s="275"/>
      <c r="F266" s="275"/>
    </row>
    <row r="267" spans="1:6" s="3" customFormat="1" x14ac:dyDescent="0.25">
      <c r="A267" s="150" t="s">
        <v>368</v>
      </c>
      <c r="B267" s="169">
        <v>1</v>
      </c>
      <c r="C267" s="169"/>
      <c r="D267" s="3" t="s">
        <v>720</v>
      </c>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t="s">
        <v>34</v>
      </c>
      <c r="C273" s="168"/>
      <c r="D273" s="11" t="s">
        <v>716</v>
      </c>
      <c r="E273" s="144"/>
      <c r="F273" s="171"/>
    </row>
    <row r="274" spans="1:6" s="3" customFormat="1" ht="30" x14ac:dyDescent="0.25">
      <c r="A274" s="167" t="s">
        <v>302</v>
      </c>
      <c r="B274" s="169">
        <v>2</v>
      </c>
      <c r="C274" s="168"/>
      <c r="D274" s="11"/>
      <c r="E274" s="144"/>
      <c r="F274" s="171"/>
    </row>
    <row r="275" spans="1:6" s="3" customFormat="1" x14ac:dyDescent="0.25">
      <c r="A275" s="167" t="s">
        <v>188</v>
      </c>
      <c r="B275" s="169" t="s">
        <v>34</v>
      </c>
      <c r="C275" s="168"/>
      <c r="D275" s="11" t="s">
        <v>721</v>
      </c>
      <c r="E275" s="144"/>
      <c r="F275" s="171"/>
    </row>
    <row r="276" spans="1:6" s="3" customFormat="1" x14ac:dyDescent="0.25">
      <c r="A276" s="167" t="s">
        <v>291</v>
      </c>
      <c r="B276" s="169">
        <v>2</v>
      </c>
      <c r="C276" s="216"/>
      <c r="D276" s="162"/>
      <c r="E276" s="144"/>
      <c r="F276" s="171"/>
    </row>
    <row r="277" spans="1:6" s="3" customFormat="1" ht="18" x14ac:dyDescent="0.25">
      <c r="A277" s="107" t="s">
        <v>173</v>
      </c>
      <c r="B277" s="169" t="s">
        <v>34</v>
      </c>
      <c r="C277" s="216" t="str">
        <f>IF(B277=0, -5, "0")</f>
        <v>0</v>
      </c>
      <c r="D277" s="11" t="s">
        <v>722</v>
      </c>
      <c r="E277" s="144"/>
      <c r="F277" s="171"/>
    </row>
    <row r="278" spans="1:6" s="3" customFormat="1" ht="18" x14ac:dyDescent="0.35">
      <c r="A278" s="48" t="s">
        <v>289</v>
      </c>
      <c r="B278" s="169">
        <v>2</v>
      </c>
      <c r="C278" s="169"/>
      <c r="D278" s="162"/>
      <c r="E278" s="303"/>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t="s">
        <v>34</v>
      </c>
      <c r="C282" s="168"/>
      <c r="D282" s="11" t="s">
        <v>716</v>
      </c>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1</v>
      </c>
      <c r="C284" s="152"/>
      <c r="D284" s="309">
        <v>0.45</v>
      </c>
      <c r="E284" s="273"/>
    </row>
    <row r="285" spans="1:6" s="3" customFormat="1" x14ac:dyDescent="0.25">
      <c r="A285" s="19" t="s">
        <v>38</v>
      </c>
      <c r="B285" s="19"/>
      <c r="C285" s="19"/>
      <c r="D285" s="19">
        <f>SUM(B267:C283)</f>
        <v>25</v>
      </c>
      <c r="E285" s="273"/>
    </row>
    <row r="286" spans="1:6" s="3" customFormat="1" x14ac:dyDescent="0.25">
      <c r="A286" s="19" t="s">
        <v>37</v>
      </c>
      <c r="B286" s="20"/>
      <c r="C286" s="21"/>
      <c r="D286" s="62">
        <f>D285/(COUNT(B267:C283)*2)</f>
        <v>0.96153846153846156</v>
      </c>
      <c r="E286" s="273"/>
    </row>
    <row r="287" spans="1:6" s="3" customFormat="1" x14ac:dyDescent="0.25">
      <c r="A287" s="9"/>
      <c r="B287" s="6"/>
      <c r="C287" s="7"/>
      <c r="D287" s="6"/>
      <c r="E287" s="273"/>
    </row>
    <row r="288" spans="1:6" s="3" customFormat="1" ht="18" x14ac:dyDescent="0.25">
      <c r="A288" s="77" t="s">
        <v>82</v>
      </c>
      <c r="B288" s="83"/>
      <c r="C288" s="84"/>
      <c r="D288" s="80">
        <f>SUM(D285,D263)</f>
        <v>36</v>
      </c>
      <c r="E288" s="273"/>
    </row>
    <row r="289" spans="1:7" s="3" customFormat="1" ht="18" x14ac:dyDescent="0.25">
      <c r="A289" s="77" t="s">
        <v>228</v>
      </c>
      <c r="B289" s="83"/>
      <c r="C289" s="84"/>
      <c r="D289" s="81">
        <f>D288/(COUNT(B251:C262,B267:C283)*2)</f>
        <v>0.72</v>
      </c>
      <c r="E289" s="273"/>
    </row>
    <row r="290" spans="1:7" s="3" customFormat="1" ht="18" x14ac:dyDescent="0.25">
      <c r="A290" s="45"/>
      <c r="B290" s="46"/>
      <c r="C290" s="46"/>
      <c r="D290" s="47"/>
      <c r="E290" s="273"/>
    </row>
    <row r="291" spans="1:7" ht="18" x14ac:dyDescent="0.35">
      <c r="A291" s="276" t="s">
        <v>4</v>
      </c>
      <c r="B291" s="276"/>
      <c r="C291" s="276"/>
      <c r="D291" s="276"/>
      <c r="E291" s="276"/>
      <c r="F291" s="276"/>
    </row>
    <row r="292" spans="1:7" x14ac:dyDescent="0.25">
      <c r="A292" s="190">
        <f>B11</f>
        <v>42926</v>
      </c>
      <c r="B292" s="6"/>
      <c r="C292" s="7"/>
      <c r="D292" s="59"/>
    </row>
    <row r="293" spans="1:7" ht="18" x14ac:dyDescent="0.25">
      <c r="A293" s="274" t="s">
        <v>19</v>
      </c>
      <c r="B293" s="275"/>
      <c r="C293" s="275"/>
      <c r="D293" s="275"/>
      <c r="E293" s="275"/>
      <c r="F293" s="275"/>
    </row>
    <row r="294" spans="1:7" x14ac:dyDescent="0.25">
      <c r="A294" s="32" t="s">
        <v>62</v>
      </c>
      <c r="B294" s="168">
        <v>2</v>
      </c>
      <c r="C294" s="168"/>
      <c r="D294" s="166"/>
      <c r="E294" s="166"/>
      <c r="F294" s="145"/>
    </row>
    <row r="295" spans="1:7" x14ac:dyDescent="0.25">
      <c r="A295" s="22" t="s">
        <v>6</v>
      </c>
      <c r="B295" s="168">
        <v>1</v>
      </c>
      <c r="C295" s="168"/>
      <c r="D295" s="166" t="s">
        <v>795</v>
      </c>
      <c r="E295" s="166"/>
      <c r="F295" s="145"/>
    </row>
    <row r="296" spans="1:7" x14ac:dyDescent="0.25">
      <c r="A296" s="159" t="s">
        <v>297</v>
      </c>
      <c r="B296" s="168">
        <v>0</v>
      </c>
      <c r="C296" s="168"/>
      <c r="D296" s="166" t="s">
        <v>775</v>
      </c>
      <c r="E296" s="166" t="s">
        <v>776</v>
      </c>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13</v>
      </c>
    </row>
    <row r="303" spans="1:7" x14ac:dyDescent="0.25">
      <c r="A303" s="19" t="s">
        <v>37</v>
      </c>
      <c r="B303" s="20"/>
      <c r="C303" s="21"/>
      <c r="D303" s="62">
        <f>D302/(COUNT(B294:C301)*2)</f>
        <v>0.8125</v>
      </c>
    </row>
    <row r="304" spans="1:7" x14ac:dyDescent="0.25">
      <c r="A304" s="34"/>
      <c r="B304" s="6"/>
      <c r="C304" s="7"/>
      <c r="D304" s="6"/>
    </row>
    <row r="305" spans="1:6" ht="18" x14ac:dyDescent="0.25">
      <c r="A305" s="274" t="s">
        <v>122</v>
      </c>
      <c r="B305" s="275"/>
      <c r="C305" s="275"/>
      <c r="D305" s="275"/>
      <c r="E305" s="275"/>
      <c r="F305" s="275"/>
    </row>
    <row r="306" spans="1:6" x14ac:dyDescent="0.25">
      <c r="A306" s="167" t="s">
        <v>303</v>
      </c>
      <c r="B306" s="169">
        <v>2</v>
      </c>
      <c r="C306" s="169"/>
      <c r="D306" s="144"/>
      <c r="E306" s="144"/>
      <c r="F306" s="171"/>
    </row>
    <row r="307" spans="1:6" ht="60" x14ac:dyDescent="0.25">
      <c r="A307" s="167" t="s">
        <v>373</v>
      </c>
      <c r="B307" s="169">
        <v>1</v>
      </c>
      <c r="C307" s="168"/>
      <c r="D307" s="155" t="s">
        <v>780</v>
      </c>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779</v>
      </c>
      <c r="E309" s="166"/>
      <c r="F309" s="145"/>
    </row>
    <row r="310" spans="1:6" ht="75" x14ac:dyDescent="0.25">
      <c r="A310" s="167" t="s">
        <v>108</v>
      </c>
      <c r="B310" s="169">
        <v>0</v>
      </c>
      <c r="C310" s="168"/>
      <c r="D310" s="97" t="s">
        <v>771</v>
      </c>
      <c r="E310" s="166"/>
      <c r="F310" s="145"/>
    </row>
    <row r="311" spans="1:6" ht="31.5" x14ac:dyDescent="0.35">
      <c r="A311" s="75" t="s">
        <v>61</v>
      </c>
      <c r="B311" s="169">
        <v>1</v>
      </c>
      <c r="C311" s="215" t="str">
        <f>IF(B311=0, -5, "0")</f>
        <v>0</v>
      </c>
      <c r="D311" s="155" t="s">
        <v>772</v>
      </c>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17</v>
      </c>
    </row>
    <row r="319" spans="1:6" x14ac:dyDescent="0.25">
      <c r="A319" s="19" t="s">
        <v>37</v>
      </c>
      <c r="B319" s="20"/>
      <c r="C319" s="21"/>
      <c r="D319" s="62">
        <f>D318/(COUNT(B306:C316)*2)</f>
        <v>0.77272727272727271</v>
      </c>
    </row>
    <row r="320" spans="1:6" x14ac:dyDescent="0.25">
      <c r="A320" s="8"/>
      <c r="B320" s="7"/>
      <c r="C320" s="7"/>
      <c r="D320" s="7"/>
    </row>
    <row r="321" spans="1:9" ht="18" x14ac:dyDescent="0.25">
      <c r="A321" s="77" t="s">
        <v>41</v>
      </c>
      <c r="B321" s="83"/>
      <c r="C321" s="84"/>
      <c r="D321" s="80">
        <f>SUM(D318,D302)</f>
        <v>30</v>
      </c>
    </row>
    <row r="322" spans="1:9" ht="18" x14ac:dyDescent="0.25">
      <c r="A322" s="77" t="s">
        <v>229</v>
      </c>
      <c r="B322" s="83"/>
      <c r="C322" s="84"/>
      <c r="D322" s="81">
        <f>D321/(COUNT(B306:C316,B294:C301)*2)</f>
        <v>0.78947368421052633</v>
      </c>
    </row>
    <row r="323" spans="1:9" x14ac:dyDescent="0.25">
      <c r="A323" s="9"/>
      <c r="B323" s="6"/>
      <c r="C323" s="7"/>
      <c r="D323" s="6"/>
    </row>
    <row r="324" spans="1:9" ht="18" x14ac:dyDescent="0.35">
      <c r="A324" s="276" t="s">
        <v>21</v>
      </c>
      <c r="B324" s="276"/>
      <c r="C324" s="276"/>
      <c r="D324" s="276"/>
      <c r="E324" s="276"/>
      <c r="F324" s="276"/>
    </row>
    <row r="325" spans="1:9" x14ac:dyDescent="0.25">
      <c r="A325" s="191">
        <f>B11</f>
        <v>42926</v>
      </c>
      <c r="B325" s="6"/>
      <c r="C325" s="7"/>
      <c r="D325" s="6"/>
    </row>
    <row r="326" spans="1:9" ht="18" x14ac:dyDescent="0.25">
      <c r="A326" s="274" t="s">
        <v>12</v>
      </c>
      <c r="B326" s="275"/>
      <c r="C326" s="275"/>
      <c r="D326" s="275"/>
      <c r="E326" s="275"/>
      <c r="F326" s="275"/>
    </row>
    <row r="327" spans="1:9" ht="75" x14ac:dyDescent="0.25">
      <c r="A327" s="167" t="s">
        <v>109</v>
      </c>
      <c r="B327" s="168">
        <v>0</v>
      </c>
      <c r="C327" s="168"/>
      <c r="D327" s="141" t="s">
        <v>730</v>
      </c>
      <c r="E327" s="166" t="s">
        <v>731</v>
      </c>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1</v>
      </c>
      <c r="C334" s="169"/>
      <c r="D334" s="160" t="s">
        <v>728</v>
      </c>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74" t="s">
        <v>25</v>
      </c>
      <c r="B339" s="275"/>
      <c r="C339" s="275"/>
      <c r="D339" s="275"/>
      <c r="E339" s="275"/>
      <c r="F339" s="275"/>
    </row>
    <row r="340" spans="1:6" x14ac:dyDescent="0.25">
      <c r="A340" s="167" t="s">
        <v>110</v>
      </c>
      <c r="B340" s="168">
        <v>2</v>
      </c>
      <c r="C340" s="168"/>
      <c r="D340" s="166"/>
      <c r="E340" s="166"/>
      <c r="F340" s="145"/>
    </row>
    <row r="341" spans="1:6" ht="91.5" x14ac:dyDescent="0.35">
      <c r="A341" s="75" t="s">
        <v>7</v>
      </c>
      <c r="B341" s="168">
        <v>0</v>
      </c>
      <c r="C341" s="215">
        <f>IF(B341=0, -5, "0")</f>
        <v>-5</v>
      </c>
      <c r="D341" s="166" t="s">
        <v>732</v>
      </c>
      <c r="E341" s="144" t="s">
        <v>729</v>
      </c>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1</v>
      </c>
      <c r="C345" s="152"/>
      <c r="D345" s="256">
        <v>0.33</v>
      </c>
      <c r="E345" s="7"/>
      <c r="F345" s="101"/>
    </row>
    <row r="346" spans="1:6"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18</v>
      </c>
    </row>
    <row r="350" spans="1:6" ht="18" x14ac:dyDescent="0.25">
      <c r="A350" s="77" t="s">
        <v>230</v>
      </c>
      <c r="B350" s="83"/>
      <c r="C350" s="84"/>
      <c r="D350" s="210">
        <f>D349/(COUNT(B340:C344,B327:C335)*2)</f>
        <v>0.6</v>
      </c>
    </row>
    <row r="351" spans="1:6" x14ac:dyDescent="0.25">
      <c r="A351" s="9"/>
      <c r="B351" s="6"/>
      <c r="C351" s="7"/>
      <c r="D351" s="6"/>
    </row>
    <row r="352" spans="1:6" ht="18" x14ac:dyDescent="0.35">
      <c r="A352" s="276" t="s">
        <v>8</v>
      </c>
      <c r="B352" s="276"/>
      <c r="C352" s="276"/>
      <c r="D352" s="276"/>
      <c r="E352" s="276"/>
      <c r="F352" s="276"/>
    </row>
    <row r="353" spans="1:6" x14ac:dyDescent="0.25">
      <c r="A353" s="181">
        <f>B11</f>
        <v>42926</v>
      </c>
      <c r="B353" s="6"/>
      <c r="C353" s="7"/>
      <c r="D353" s="59"/>
    </row>
    <row r="354" spans="1:6" ht="16.5" x14ac:dyDescent="0.25">
      <c r="A354" s="277" t="s">
        <v>113</v>
      </c>
      <c r="B354" s="278"/>
      <c r="C354" s="278"/>
      <c r="D354" s="278"/>
      <c r="E354" s="278"/>
      <c r="F354" s="278"/>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ht="60" x14ac:dyDescent="0.25">
      <c r="A362" s="23" t="s">
        <v>27</v>
      </c>
      <c r="B362" s="168">
        <v>1</v>
      </c>
      <c r="C362" s="168"/>
      <c r="D362" s="10" t="s">
        <v>783</v>
      </c>
      <c r="E362" s="166"/>
      <c r="F362" s="14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274" t="s">
        <v>25</v>
      </c>
      <c r="B366" s="275"/>
      <c r="C366" s="275"/>
      <c r="D366" s="275"/>
      <c r="E366" s="275"/>
      <c r="F366" s="275"/>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31.5" x14ac:dyDescent="0.35">
      <c r="A369" s="75" t="s">
        <v>59</v>
      </c>
      <c r="B369" s="169">
        <v>0</v>
      </c>
      <c r="C369" s="215">
        <f>IF(B369=0, -5, "0")</f>
        <v>-5</v>
      </c>
      <c r="D369" s="166" t="s">
        <v>781</v>
      </c>
      <c r="E369" s="166" t="s">
        <v>782</v>
      </c>
      <c r="F369" s="145"/>
    </row>
    <row r="370" spans="1:6" x14ac:dyDescent="0.25">
      <c r="A370" s="18" t="s">
        <v>253</v>
      </c>
      <c r="B370" s="169">
        <v>2</v>
      </c>
      <c r="C370" s="168"/>
      <c r="D370" s="166"/>
      <c r="E370" s="166"/>
      <c r="F370" s="145"/>
    </row>
    <row r="371" spans="1:6" ht="30" x14ac:dyDescent="0.25">
      <c r="A371" s="18" t="s">
        <v>55</v>
      </c>
      <c r="B371" s="169">
        <v>1</v>
      </c>
      <c r="C371" s="168"/>
      <c r="D371" s="12" t="s">
        <v>786</v>
      </c>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ht="30" x14ac:dyDescent="0.25">
      <c r="A376" s="18" t="s">
        <v>248</v>
      </c>
      <c r="B376" s="169">
        <v>0</v>
      </c>
      <c r="C376" s="168"/>
      <c r="D376" s="166" t="s">
        <v>784</v>
      </c>
      <c r="E376" s="166" t="s">
        <v>785</v>
      </c>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14</v>
      </c>
    </row>
    <row r="380" spans="1:6" x14ac:dyDescent="0.25">
      <c r="A380" s="19" t="s">
        <v>37</v>
      </c>
      <c r="B380" s="20"/>
      <c r="C380" s="20"/>
      <c r="D380" s="63">
        <f>D379/(COUNT(B367:C378)*2)</f>
        <v>0.53846153846153844</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ht="30" x14ac:dyDescent="0.25">
      <c r="A385" s="18" t="s">
        <v>255</v>
      </c>
      <c r="B385" s="168">
        <v>0</v>
      </c>
      <c r="C385" s="168"/>
      <c r="D385" s="166" t="s">
        <v>733</v>
      </c>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8</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0.8</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7">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49</v>
      </c>
    </row>
    <row r="403" spans="1:6" ht="18" x14ac:dyDescent="0.25">
      <c r="A403" s="77" t="s">
        <v>231</v>
      </c>
      <c r="B403" s="83"/>
      <c r="C403" s="84"/>
      <c r="D403" s="81">
        <f>D402/(COUNT(B392:C397,B367:C378,B383:C387,B355:C362)*2)</f>
        <v>0.765625</v>
      </c>
      <c r="E403" s="59"/>
    </row>
    <row r="404" spans="1:6" x14ac:dyDescent="0.25">
      <c r="A404" s="5"/>
      <c r="B404" s="6"/>
      <c r="C404" s="7"/>
      <c r="D404" s="6"/>
    </row>
    <row r="405" spans="1:6" ht="18" x14ac:dyDescent="0.35">
      <c r="A405" s="276" t="s">
        <v>125</v>
      </c>
      <c r="B405" s="276"/>
      <c r="C405" s="276"/>
      <c r="D405" s="276"/>
      <c r="E405" s="276"/>
      <c r="F405" s="276"/>
    </row>
    <row r="406" spans="1:6" x14ac:dyDescent="0.25">
      <c r="A406" s="190">
        <f>B11</f>
        <v>42926</v>
      </c>
      <c r="B406" s="6"/>
      <c r="C406" s="7"/>
      <c r="D406" s="6"/>
    </row>
    <row r="407" spans="1:6" ht="16.5" x14ac:dyDescent="0.25">
      <c r="A407" s="277" t="s">
        <v>19</v>
      </c>
      <c r="B407" s="278"/>
      <c r="C407" s="278"/>
      <c r="D407" s="278"/>
      <c r="E407" s="278"/>
      <c r="F407" s="278"/>
    </row>
    <row r="408" spans="1:6" ht="30" x14ac:dyDescent="0.25">
      <c r="A408" s="32" t="s">
        <v>62</v>
      </c>
      <c r="B408" s="168">
        <v>1</v>
      </c>
      <c r="C408" s="168"/>
      <c r="D408" s="166" t="s">
        <v>736</v>
      </c>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4"/>
      <c r="B417" s="6"/>
      <c r="C417" s="7"/>
      <c r="D417" s="6"/>
    </row>
    <row r="418" spans="1:6" ht="16.5" x14ac:dyDescent="0.25">
      <c r="A418" s="277" t="s">
        <v>122</v>
      </c>
      <c r="B418" s="278"/>
      <c r="C418" s="278"/>
      <c r="D418" s="278"/>
      <c r="E418" s="278"/>
      <c r="F418" s="278"/>
    </row>
    <row r="419" spans="1:6" ht="16.5" x14ac:dyDescent="0.25">
      <c r="A419" s="106" t="s">
        <v>127</v>
      </c>
      <c r="B419" s="168">
        <v>2</v>
      </c>
      <c r="C419" s="215" t="str">
        <f>IF(B419=0, -5, "0")</f>
        <v>0</v>
      </c>
      <c r="D419" s="166"/>
      <c r="E419" s="166"/>
      <c r="F419" s="145"/>
    </row>
    <row r="420" spans="1:6" ht="30" x14ac:dyDescent="0.25">
      <c r="A420" s="167" t="s">
        <v>281</v>
      </c>
      <c r="B420" s="168">
        <v>1</v>
      </c>
      <c r="C420" s="168"/>
      <c r="D420" s="166" t="s">
        <v>737</v>
      </c>
      <c r="E420" s="166"/>
      <c r="F420" s="145"/>
    </row>
    <row r="421" spans="1:6" ht="30" x14ac:dyDescent="0.25">
      <c r="A421" s="167" t="s">
        <v>407</v>
      </c>
      <c r="B421" s="168">
        <v>0</v>
      </c>
      <c r="C421" s="168"/>
      <c r="D421" s="166" t="s">
        <v>734</v>
      </c>
      <c r="E421" s="166" t="s">
        <v>735</v>
      </c>
      <c r="F421" s="145"/>
    </row>
    <row r="422" spans="1:6" x14ac:dyDescent="0.25">
      <c r="A422" s="167" t="s">
        <v>146</v>
      </c>
      <c r="B422" s="168">
        <v>2</v>
      </c>
      <c r="C422" s="168"/>
      <c r="D422" s="147"/>
      <c r="E422" s="166"/>
      <c r="F422" s="145"/>
    </row>
    <row r="423" spans="1:6" ht="18" x14ac:dyDescent="0.35">
      <c r="A423" s="75" t="s">
        <v>61</v>
      </c>
      <c r="B423" s="168" t="s">
        <v>34</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1</v>
      </c>
      <c r="C428" s="152"/>
      <c r="D428" s="132">
        <v>0.5</v>
      </c>
      <c r="E428" s="7"/>
      <c r="F428" s="101"/>
    </row>
    <row r="429" spans="1:6" x14ac:dyDescent="0.25">
      <c r="A429" s="19" t="s">
        <v>38</v>
      </c>
      <c r="B429" s="19"/>
      <c r="C429" s="19"/>
      <c r="D429" s="96">
        <f>SUM(B419:C427)</f>
        <v>13</v>
      </c>
    </row>
    <row r="430" spans="1:6" x14ac:dyDescent="0.25">
      <c r="A430" s="19" t="s">
        <v>37</v>
      </c>
      <c r="B430" s="20"/>
      <c r="C430" s="21"/>
      <c r="D430" s="62">
        <f>D429/(COUNT(B419:C427)*2)</f>
        <v>0.8125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76" t="s">
        <v>374</v>
      </c>
      <c r="B435" s="276"/>
      <c r="C435" s="276"/>
      <c r="D435" s="276"/>
      <c r="E435" s="276"/>
      <c r="F435" s="276"/>
    </row>
    <row r="436" spans="1:7" x14ac:dyDescent="0.25">
      <c r="A436" s="193">
        <f>+B11</f>
        <v>42926</v>
      </c>
      <c r="B436" s="6"/>
      <c r="C436" s="7"/>
      <c r="D436" s="6"/>
    </row>
    <row r="437" spans="1:7" ht="18" x14ac:dyDescent="0.25">
      <c r="A437" s="274" t="s">
        <v>375</v>
      </c>
      <c r="B437" s="275"/>
      <c r="C437" s="275"/>
      <c r="D437" s="275"/>
      <c r="E437" s="275"/>
      <c r="F437" s="275"/>
    </row>
    <row r="438" spans="1:7" ht="30" x14ac:dyDescent="0.25">
      <c r="A438" s="18" t="s">
        <v>305</v>
      </c>
      <c r="B438" s="168">
        <v>1</v>
      </c>
      <c r="C438" s="168"/>
      <c r="D438" s="166" t="s">
        <v>738</v>
      </c>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74" t="s">
        <v>31</v>
      </c>
      <c r="B444" s="275"/>
      <c r="C444" s="275"/>
      <c r="D444" s="275"/>
      <c r="E444" s="275"/>
      <c r="F444" s="275"/>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1</v>
      </c>
      <c r="C447" s="152"/>
      <c r="D447" s="132">
        <v>0.5</v>
      </c>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703</v>
      </c>
      <c r="E458" s="144"/>
      <c r="F458" s="145"/>
    </row>
    <row r="459" spans="1:6" ht="105" x14ac:dyDescent="0.25">
      <c r="A459" s="32" t="s">
        <v>16</v>
      </c>
      <c r="B459" s="168">
        <v>0</v>
      </c>
      <c r="C459" s="168"/>
      <c r="D459" s="154" t="s">
        <v>790</v>
      </c>
      <c r="E459" s="166" t="s">
        <v>704</v>
      </c>
      <c r="F459" s="145"/>
    </row>
    <row r="460" spans="1:6" ht="45" x14ac:dyDescent="0.25">
      <c r="A460" s="115" t="s">
        <v>287</v>
      </c>
      <c r="B460" s="168">
        <v>0</v>
      </c>
      <c r="C460" s="152"/>
      <c r="D460" s="255">
        <v>0</v>
      </c>
      <c r="E460" s="7"/>
      <c r="F460" s="101"/>
    </row>
    <row r="461" spans="1:6" x14ac:dyDescent="0.25">
      <c r="A461" s="19" t="s">
        <v>38</v>
      </c>
      <c r="B461" s="19"/>
      <c r="C461" s="19"/>
      <c r="D461" s="19">
        <f>SUM(B456:C459)</f>
        <v>5</v>
      </c>
    </row>
    <row r="462" spans="1:6" x14ac:dyDescent="0.25">
      <c r="A462" s="19" t="s">
        <v>37</v>
      </c>
      <c r="B462" s="20"/>
      <c r="C462" s="21"/>
      <c r="D462" s="62">
        <f>D461/(COUNT(B456:C459)*2)</f>
        <v>0.625</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256">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68">
        <v>2</v>
      </c>
      <c r="C475" s="168"/>
      <c r="D475" s="166"/>
      <c r="E475" s="166"/>
      <c r="F475" s="145"/>
    </row>
    <row r="476" spans="1:7" ht="36" x14ac:dyDescent="0.35">
      <c r="A476" s="82" t="s">
        <v>274</v>
      </c>
      <c r="B476" s="168">
        <v>1</v>
      </c>
      <c r="C476" s="215" t="str">
        <f>IF(B476=0, -5, "0")</f>
        <v>0</v>
      </c>
      <c r="D476" s="166" t="s">
        <v>747</v>
      </c>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v>2</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25</v>
      </c>
    </row>
    <row r="492" spans="1:7" x14ac:dyDescent="0.25">
      <c r="A492" s="19" t="s">
        <v>37</v>
      </c>
      <c r="B492" s="20"/>
      <c r="C492" s="21"/>
      <c r="D492" s="62">
        <f>D491/(COUNT(B475:C489)*2)</f>
        <v>0.96153846153846156</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32">
        <v>1</v>
      </c>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0.71888666666666667</v>
      </c>
    </row>
    <row r="504" spans="1:6" ht="22.5" x14ac:dyDescent="0.3">
      <c r="A504" s="70" t="s">
        <v>47</v>
      </c>
      <c r="B504" s="71"/>
      <c r="C504" s="72"/>
      <c r="D504" s="73">
        <f>SUM(D500,D491,D461,D451,D402,D349,D321,D40,D470,D288,D245,D149,D432,D189,D96)</f>
        <v>466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0.81754385964912279</v>
      </c>
    </row>
  </sheetData>
  <sheetProtection formatCells="0"/>
  <mergeCells count="1">
    <mergeCell ref="A152:F152"/>
  </mergeCells>
  <dataValidations count="3">
    <dataValidation type="list" allowBlank="1" showInputMessage="1" showErrorMessage="1" sqref="B27:B36 B340:B345 B475:B490 B46:B53 B102:B109 B58:B80 B114:B133 B138:B145 B155:B162 B85:B92 B195:B205 B210:B228 B167:B185 B233:B241 B251:B262 B294:B301 B306:B317 B327:B335 B267:B284 B355:B362 B383:B387 B367:B378 B392:B398 B438:B441 B445:B447 B408:B414 B456:B460 B466:B469 B496:B499 B419:B42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9" orientation="portrait" horizontalDpi="1200" verticalDpi="1200" r:id="rId1"/>
  <rowBreaks count="5" manualBreakCount="5">
    <brk id="82" max="16383" man="1"/>
    <brk id="165" max="16383" man="1"/>
    <brk id="247" max="16383" man="1"/>
    <brk id="338" max="16383" man="1"/>
    <brk id="434"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90" zoomScaleNormal="90" zoomScaleSheetLayoutView="90" workbookViewId="0">
      <selection activeCell="B8" sqref="B8:F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2" t="s">
        <v>52</v>
      </c>
      <c r="B6" s="372"/>
      <c r="C6" s="372"/>
      <c r="D6" s="372"/>
      <c r="E6" s="372"/>
      <c r="F6" s="372"/>
      <c r="G6" s="214"/>
      <c r="H6" s="214"/>
      <c r="I6" s="214"/>
    </row>
    <row r="7" spans="1:9" s="36" customFormat="1" ht="21.75" customHeight="1" x14ac:dyDescent="0.45">
      <c r="A7" s="373" t="str">
        <f>'A1 Exploitation'!A8:F8</f>
        <v>Hyper marché la Marsa</v>
      </c>
      <c r="B7" s="373"/>
      <c r="C7" s="373"/>
      <c r="D7" s="373"/>
      <c r="E7" s="373"/>
      <c r="F7" s="373"/>
      <c r="G7" s="214"/>
      <c r="H7" s="214"/>
      <c r="I7" s="214"/>
    </row>
    <row r="8" spans="1:9" s="36" customFormat="1" ht="24" x14ac:dyDescent="0.45">
      <c r="A8" s="38" t="s">
        <v>44</v>
      </c>
      <c r="B8" s="396" t="str">
        <f>'A3 Exploitation'!B9:F9</f>
        <v xml:space="preserve">                                                     Dr Hend Kamoun , Mr Bilel Hamdi et Dr Hatem Karaa</v>
      </c>
      <c r="C8" s="396"/>
      <c r="D8" s="396"/>
      <c r="E8" s="396"/>
      <c r="F8" s="396"/>
      <c r="G8" s="214"/>
      <c r="H8" s="214"/>
      <c r="I8" s="214"/>
    </row>
    <row r="9" spans="1:9" s="36" customFormat="1" ht="24" x14ac:dyDescent="0.45">
      <c r="A9" s="39" t="s">
        <v>46</v>
      </c>
      <c r="B9" s="397" t="str">
        <f>'A3 Exploitation'!B10:F10</f>
        <v>Chefs de rayon &amp; chef secteur</v>
      </c>
      <c r="C9" s="397"/>
      <c r="D9" s="397"/>
      <c r="E9" s="397"/>
      <c r="F9" s="397"/>
      <c r="G9" s="214"/>
      <c r="H9" s="214"/>
      <c r="I9" s="214"/>
    </row>
    <row r="10" spans="1:9" s="36" customFormat="1" ht="24" x14ac:dyDescent="0.45">
      <c r="A10" s="38" t="s">
        <v>45</v>
      </c>
      <c r="B10" s="394">
        <f>'A3 Exploitation'!B11:F11</f>
        <v>42926</v>
      </c>
      <c r="C10" s="394"/>
      <c r="D10" s="394"/>
      <c r="E10" s="394"/>
      <c r="F10" s="394"/>
      <c r="G10" s="214"/>
      <c r="H10" s="214"/>
      <c r="I10" s="214"/>
    </row>
    <row r="11" spans="1:9" s="36" customFormat="1" ht="24" x14ac:dyDescent="0.45">
      <c r="A11" s="38" t="s">
        <v>341</v>
      </c>
      <c r="B11" s="386">
        <f>D198</f>
        <v>0.66942148760330578</v>
      </c>
      <c r="C11" s="386"/>
      <c r="D11" s="386"/>
      <c r="E11" s="386"/>
      <c r="F11" s="386"/>
      <c r="G11" s="214"/>
      <c r="H11" s="214"/>
      <c r="I11" s="214"/>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ht="33" x14ac:dyDescent="0.3">
      <c r="A17" s="41" t="s">
        <v>316</v>
      </c>
      <c r="B17" s="219">
        <v>1</v>
      </c>
      <c r="C17" s="219"/>
      <c r="D17" s="220" t="s">
        <v>752</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89" t="s">
        <v>38</v>
      </c>
      <c r="B22" s="390"/>
      <c r="C22" s="391"/>
      <c r="D22" s="213">
        <f>SUM(B17:C21)</f>
        <v>9</v>
      </c>
    </row>
    <row r="23" spans="1:6" x14ac:dyDescent="0.3">
      <c r="A23" s="383" t="s">
        <v>342</v>
      </c>
      <c r="B23" s="384"/>
      <c r="C23" s="385"/>
      <c r="D23" s="64">
        <f>D22/(COUNT(B17:C21)*2)</f>
        <v>0.9</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777</v>
      </c>
      <c r="E28" s="219"/>
      <c r="F28" s="219"/>
    </row>
    <row r="29" spans="1:6" x14ac:dyDescent="0.3">
      <c r="A29" s="41" t="s">
        <v>335</v>
      </c>
      <c r="B29" s="219">
        <v>1</v>
      </c>
      <c r="C29" s="219"/>
      <c r="D29" s="223" t="s">
        <v>778</v>
      </c>
      <c r="E29" s="219"/>
      <c r="F29" s="219"/>
    </row>
    <row r="30" spans="1:6" ht="33" x14ac:dyDescent="0.3">
      <c r="A30" s="41" t="s">
        <v>91</v>
      </c>
      <c r="B30" s="219">
        <v>1</v>
      </c>
      <c r="C30" s="219"/>
      <c r="D30" s="220" t="s">
        <v>773</v>
      </c>
      <c r="E30" s="219"/>
      <c r="F30" s="219"/>
    </row>
    <row r="31" spans="1:6" x14ac:dyDescent="0.3">
      <c r="A31" s="41" t="s">
        <v>340</v>
      </c>
      <c r="B31" s="219">
        <v>2</v>
      </c>
      <c r="C31" s="219"/>
      <c r="D31" s="223"/>
      <c r="E31" s="219"/>
      <c r="F31" s="219"/>
    </row>
    <row r="32" spans="1:6" x14ac:dyDescent="0.3">
      <c r="A32" s="383" t="s">
        <v>38</v>
      </c>
      <c r="B32" s="384"/>
      <c r="C32" s="385"/>
      <c r="D32" s="212">
        <f>SUM(B26:C31)</f>
        <v>9</v>
      </c>
    </row>
    <row r="33" spans="1:7" x14ac:dyDescent="0.3">
      <c r="A33" s="383" t="s">
        <v>342</v>
      </c>
      <c r="B33" s="384"/>
      <c r="C33" s="385"/>
      <c r="D33" s="64">
        <f>D32/(COUNT(B26:C31)*2)</f>
        <v>0.75</v>
      </c>
    </row>
    <row r="34" spans="1:7" s="50" customFormat="1" x14ac:dyDescent="0.3">
      <c r="A34" s="54"/>
      <c r="B34" s="55"/>
      <c r="C34" s="55"/>
      <c r="D34" s="56"/>
    </row>
    <row r="35" spans="1:7" s="50" customFormat="1" ht="19.5" x14ac:dyDescent="0.4">
      <c r="A35" s="392" t="s">
        <v>246</v>
      </c>
      <c r="B35" s="393"/>
      <c r="C35" s="393"/>
      <c r="D35" s="393"/>
      <c r="E35" s="393"/>
      <c r="F35" s="393"/>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83" t="s">
        <v>38</v>
      </c>
      <c r="B41" s="384"/>
      <c r="C41" s="385"/>
      <c r="D41" s="212">
        <f>SUM(B36:C40)</f>
        <v>10</v>
      </c>
      <c r="E41" s="37"/>
      <c r="F41" s="37"/>
    </row>
    <row r="42" spans="1:7" s="50" customFormat="1" x14ac:dyDescent="0.3">
      <c r="A42" s="383" t="s">
        <v>342</v>
      </c>
      <c r="B42" s="384"/>
      <c r="C42" s="385"/>
      <c r="D42" s="64">
        <f>D41/(COUNT(B36:C40)*2)</f>
        <v>1</v>
      </c>
      <c r="E42" s="37"/>
      <c r="F42" s="37"/>
    </row>
    <row r="43" spans="1:7" s="50" customFormat="1" x14ac:dyDescent="0.3">
      <c r="A43" s="89"/>
      <c r="B43" s="90"/>
      <c r="C43" s="90"/>
      <c r="D43" s="91"/>
    </row>
    <row r="44" spans="1:7" ht="19.5" x14ac:dyDescent="0.4">
      <c r="A44" s="398" t="s">
        <v>21</v>
      </c>
      <c r="B44" s="399"/>
      <c r="C44" s="399"/>
      <c r="D44" s="399"/>
      <c r="E44" s="399"/>
      <c r="F44" s="399"/>
    </row>
    <row r="45" spans="1:7" ht="30.75" x14ac:dyDescent="0.3">
      <c r="A45" s="41" t="s">
        <v>317</v>
      </c>
      <c r="B45" s="219">
        <v>1</v>
      </c>
      <c r="C45" s="219"/>
      <c r="D45" s="223" t="s">
        <v>739</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83" t="s">
        <v>38</v>
      </c>
      <c r="B51" s="384"/>
      <c r="C51" s="385"/>
      <c r="D51" s="212">
        <f>SUM(B45:C50)</f>
        <v>11</v>
      </c>
    </row>
    <row r="52" spans="1:6" x14ac:dyDescent="0.3">
      <c r="A52" s="383" t="s">
        <v>342</v>
      </c>
      <c r="B52" s="384"/>
      <c r="C52" s="385"/>
      <c r="D52" s="64">
        <f>D51/(COUNT(B45:C50)*2)</f>
        <v>0.91666666666666663</v>
      </c>
    </row>
    <row r="53" spans="1:6" s="50" customFormat="1" x14ac:dyDescent="0.3">
      <c r="A53" s="54"/>
      <c r="B53" s="55"/>
      <c r="C53" s="55"/>
      <c r="D53" s="56"/>
    </row>
    <row r="54" spans="1:6" ht="19.5" x14ac:dyDescent="0.4">
      <c r="A54" s="392" t="s">
        <v>8</v>
      </c>
      <c r="B54" s="393"/>
      <c r="C54" s="393"/>
      <c r="D54" s="393"/>
      <c r="E54" s="393"/>
      <c r="F54" s="393"/>
    </row>
    <row r="55" spans="1:6" ht="116.25" x14ac:dyDescent="0.35">
      <c r="A55" s="82" t="s">
        <v>197</v>
      </c>
      <c r="B55" s="219">
        <v>1</v>
      </c>
      <c r="C55" s="246" t="str">
        <f>IF(B55=0, -5, "0")</f>
        <v>0</v>
      </c>
      <c r="D55" s="220" t="s">
        <v>794</v>
      </c>
      <c r="E55" s="219"/>
      <c r="F55" s="219"/>
    </row>
    <row r="56" spans="1:6" ht="33" x14ac:dyDescent="0.3">
      <c r="A56" s="49" t="s">
        <v>185</v>
      </c>
      <c r="B56" s="219">
        <v>1</v>
      </c>
      <c r="C56" s="219"/>
      <c r="D56" s="220" t="s">
        <v>789</v>
      </c>
      <c r="E56" s="224"/>
      <c r="F56" s="219"/>
    </row>
    <row r="57" spans="1:6" ht="33" x14ac:dyDescent="0.3">
      <c r="A57" s="51" t="s">
        <v>282</v>
      </c>
      <c r="B57" s="219">
        <v>1</v>
      </c>
      <c r="C57" s="219"/>
      <c r="D57" s="220" t="s">
        <v>615</v>
      </c>
      <c r="E57" s="220"/>
      <c r="F57" s="219"/>
    </row>
    <row r="58" spans="1:6" x14ac:dyDescent="0.3">
      <c r="A58" s="51" t="s">
        <v>101</v>
      </c>
      <c r="B58" s="219">
        <v>2</v>
      </c>
      <c r="C58" s="219"/>
      <c r="D58" s="220"/>
      <c r="E58" s="219"/>
      <c r="F58" s="219"/>
    </row>
    <row r="59" spans="1:6" ht="66.75" x14ac:dyDescent="0.35">
      <c r="A59" s="82" t="s">
        <v>249</v>
      </c>
      <c r="B59" s="219">
        <v>0</v>
      </c>
      <c r="C59" s="246">
        <f>IF(B59=0, -5, "0")</f>
        <v>-5</v>
      </c>
      <c r="D59" s="220" t="s">
        <v>787</v>
      </c>
      <c r="E59" s="220" t="s">
        <v>788</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3" t="s">
        <v>38</v>
      </c>
      <c r="B62" s="384"/>
      <c r="C62" s="385"/>
      <c r="D62" s="212">
        <f>SUM(B55:C61)</f>
        <v>4</v>
      </c>
    </row>
    <row r="63" spans="1:6" x14ac:dyDescent="0.3">
      <c r="A63" s="383" t="s">
        <v>342</v>
      </c>
      <c r="B63" s="384"/>
      <c r="C63" s="385"/>
      <c r="D63" s="64">
        <f>D62/(COUNT(B55:C61)*2)</f>
        <v>0.25</v>
      </c>
    </row>
    <row r="64" spans="1:6" s="50" customFormat="1" x14ac:dyDescent="0.3">
      <c r="A64" s="54"/>
      <c r="B64" s="55"/>
      <c r="C64" s="55"/>
      <c r="D64" s="56"/>
    </row>
    <row r="65" spans="1:6" ht="19.5" x14ac:dyDescent="0.4">
      <c r="A65" s="392" t="s">
        <v>143</v>
      </c>
      <c r="B65" s="393"/>
      <c r="C65" s="393"/>
      <c r="D65" s="393"/>
      <c r="E65" s="393"/>
      <c r="F65" s="393"/>
    </row>
    <row r="66" spans="1:6" ht="19.5" x14ac:dyDescent="0.4">
      <c r="A66" s="41" t="s">
        <v>318</v>
      </c>
      <c r="B66" s="225">
        <v>2</v>
      </c>
      <c r="C66" s="226"/>
      <c r="D66" s="227"/>
      <c r="E66" s="227"/>
      <c r="F66" s="219"/>
    </row>
    <row r="67" spans="1:6" ht="60" x14ac:dyDescent="0.4">
      <c r="A67" s="41" t="s">
        <v>319</v>
      </c>
      <c r="B67" s="225">
        <v>0</v>
      </c>
      <c r="C67" s="226"/>
      <c r="D67" s="227" t="s">
        <v>709</v>
      </c>
      <c r="E67" s="227" t="s">
        <v>567</v>
      </c>
      <c r="F67" s="219"/>
    </row>
    <row r="68" spans="1:6" ht="30" x14ac:dyDescent="0.4">
      <c r="A68" s="41" t="s">
        <v>340</v>
      </c>
      <c r="B68" s="225">
        <v>1</v>
      </c>
      <c r="C68" s="226"/>
      <c r="D68" s="227" t="s">
        <v>563</v>
      </c>
      <c r="E68" s="227"/>
      <c r="F68" s="219"/>
    </row>
    <row r="69" spans="1:6" ht="45" x14ac:dyDescent="0.4">
      <c r="A69" s="48" t="s">
        <v>285</v>
      </c>
      <c r="B69" s="225">
        <v>1</v>
      </c>
      <c r="C69" s="226"/>
      <c r="D69" s="227" t="s">
        <v>705</v>
      </c>
      <c r="E69" s="227"/>
      <c r="F69" s="219"/>
    </row>
    <row r="70" spans="1:6" ht="19.5" x14ac:dyDescent="0.4">
      <c r="A70" s="41" t="s">
        <v>93</v>
      </c>
      <c r="B70" s="225">
        <v>2</v>
      </c>
      <c r="C70" s="226"/>
      <c r="D70" s="308">
        <v>0.52</v>
      </c>
      <c r="E70" s="227"/>
      <c r="F70" s="219"/>
    </row>
    <row r="71" spans="1:6" ht="19.5" x14ac:dyDescent="0.4">
      <c r="A71" s="41" t="s">
        <v>336</v>
      </c>
      <c r="B71" s="225">
        <v>2</v>
      </c>
      <c r="C71" s="226"/>
      <c r="D71" s="227"/>
      <c r="E71" s="227"/>
      <c r="F71" s="219"/>
    </row>
    <row r="72" spans="1:6" ht="19.5" x14ac:dyDescent="0.4">
      <c r="A72" s="41" t="s">
        <v>103</v>
      </c>
      <c r="B72" s="225">
        <v>1</v>
      </c>
      <c r="C72" s="226"/>
      <c r="D72" s="227"/>
      <c r="E72" s="227"/>
      <c r="F72" s="219"/>
    </row>
    <row r="73" spans="1:6" x14ac:dyDescent="0.3">
      <c r="A73" s="48" t="s">
        <v>345</v>
      </c>
      <c r="B73" s="225">
        <v>1</v>
      </c>
      <c r="C73" s="219"/>
      <c r="D73" s="227"/>
      <c r="E73" s="227"/>
      <c r="F73" s="219"/>
    </row>
    <row r="74" spans="1:6" ht="36" x14ac:dyDescent="0.35">
      <c r="A74" s="88" t="s">
        <v>215</v>
      </c>
      <c r="B74" s="225">
        <v>2</v>
      </c>
      <c r="C74" s="246" t="str">
        <f>IF(B74=0, -5, "0")</f>
        <v>0</v>
      </c>
      <c r="D74" s="227"/>
      <c r="E74" s="227"/>
      <c r="F74" s="219"/>
    </row>
    <row r="75" spans="1:6" ht="18" x14ac:dyDescent="0.35">
      <c r="A75" s="88" t="s">
        <v>265</v>
      </c>
      <c r="B75" s="225">
        <v>2</v>
      </c>
      <c r="C75" s="246" t="str">
        <f>IF(B75=0, -5, "0")</f>
        <v>0</v>
      </c>
      <c r="D75" s="227" t="s">
        <v>706</v>
      </c>
      <c r="E75" s="227"/>
      <c r="F75" s="219"/>
    </row>
    <row r="76" spans="1:6" ht="30" x14ac:dyDescent="0.35">
      <c r="A76" s="88" t="s">
        <v>332</v>
      </c>
      <c r="B76" s="225">
        <v>1</v>
      </c>
      <c r="C76" s="246" t="str">
        <f>IF(B76=0, -5, "0")</f>
        <v>0</v>
      </c>
      <c r="D76" s="227" t="s">
        <v>560</v>
      </c>
      <c r="E76" s="227"/>
      <c r="F76" s="219"/>
    </row>
    <row r="77" spans="1:6" s="50" customFormat="1" ht="30" x14ac:dyDescent="0.3">
      <c r="A77" s="49" t="s">
        <v>263</v>
      </c>
      <c r="B77" s="225">
        <v>1</v>
      </c>
      <c r="C77" s="231"/>
      <c r="D77" s="227" t="s">
        <v>708</v>
      </c>
      <c r="E77" s="227" t="s">
        <v>567</v>
      </c>
      <c r="F77" s="231"/>
    </row>
    <row r="78" spans="1:6" ht="45" x14ac:dyDescent="0.3">
      <c r="A78" s="41" t="s">
        <v>198</v>
      </c>
      <c r="B78" s="225">
        <v>1</v>
      </c>
      <c r="C78" s="219"/>
      <c r="D78" s="227" t="s">
        <v>561</v>
      </c>
      <c r="E78" s="305"/>
      <c r="F78" s="219"/>
    </row>
    <row r="79" spans="1:6" ht="36" x14ac:dyDescent="0.35">
      <c r="A79" s="82" t="s">
        <v>184</v>
      </c>
      <c r="B79" s="225">
        <v>2</v>
      </c>
      <c r="C79" s="246" t="str">
        <f>IF(B79=0, -5, "0")</f>
        <v>0</v>
      </c>
      <c r="D79" s="304"/>
      <c r="E79" s="305"/>
      <c r="F79" s="219"/>
    </row>
    <row r="80" spans="1:6" x14ac:dyDescent="0.3">
      <c r="A80" s="41" t="s">
        <v>346</v>
      </c>
      <c r="B80" s="225">
        <v>2</v>
      </c>
      <c r="C80" s="219"/>
      <c r="D80" s="304"/>
      <c r="E80" s="306"/>
      <c r="F80" s="219"/>
    </row>
    <row r="81" spans="1:6" ht="18" x14ac:dyDescent="0.35">
      <c r="A81" s="87" t="s">
        <v>344</v>
      </c>
      <c r="B81" s="225">
        <v>2</v>
      </c>
      <c r="C81" s="246" t="str">
        <f>IF(B81=0, -5, "0")</f>
        <v>0</v>
      </c>
      <c r="D81" s="304"/>
      <c r="E81" s="307"/>
      <c r="F81" s="219"/>
    </row>
    <row r="82" spans="1:6" ht="30" x14ac:dyDescent="0.3">
      <c r="A82" s="41" t="s">
        <v>94</v>
      </c>
      <c r="B82" s="225">
        <v>1</v>
      </c>
      <c r="C82" s="219"/>
      <c r="D82" s="227" t="s">
        <v>562</v>
      </c>
      <c r="E82" s="306"/>
      <c r="F82" s="219"/>
    </row>
    <row r="83" spans="1:6" x14ac:dyDescent="0.3">
      <c r="A83" s="383" t="s">
        <v>38</v>
      </c>
      <c r="B83" s="384"/>
      <c r="C83" s="385"/>
      <c r="D83" s="212">
        <f>SUM(B66:C82)</f>
        <v>24</v>
      </c>
    </row>
    <row r="84" spans="1:6" x14ac:dyDescent="0.3">
      <c r="A84" s="383" t="s">
        <v>342</v>
      </c>
      <c r="B84" s="384"/>
      <c r="C84" s="385"/>
      <c r="D84" s="64">
        <f>D83/(COUNT(B66:C82)*2)</f>
        <v>0.70588235294117652</v>
      </c>
    </row>
    <row r="85" spans="1:6" s="50" customFormat="1" x14ac:dyDescent="0.3">
      <c r="A85" s="54"/>
      <c r="B85" s="55"/>
      <c r="C85" s="55"/>
      <c r="D85" s="56"/>
    </row>
    <row r="86" spans="1:6" ht="19.5" x14ac:dyDescent="0.4">
      <c r="A86" s="392" t="s">
        <v>237</v>
      </c>
      <c r="B86" s="393"/>
      <c r="C86" s="393"/>
      <c r="D86" s="393"/>
      <c r="E86" s="393"/>
      <c r="F86" s="393"/>
    </row>
    <row r="87" spans="1:6" ht="133.5" x14ac:dyDescent="0.4">
      <c r="A87" s="92" t="s">
        <v>320</v>
      </c>
      <c r="B87" s="235">
        <v>1</v>
      </c>
      <c r="C87" s="226"/>
      <c r="D87" s="220" t="s">
        <v>753</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756</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82.5"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754</v>
      </c>
      <c r="E98" s="219"/>
      <c r="F98" s="219"/>
    </row>
    <row r="99" spans="1:6" ht="33.75" x14ac:dyDescent="0.35">
      <c r="A99" s="87" t="s">
        <v>344</v>
      </c>
      <c r="B99" s="235">
        <v>1</v>
      </c>
      <c r="C99" s="246" t="str">
        <f>IF(B99=0, -5, "0")</f>
        <v>0</v>
      </c>
      <c r="D99" s="220" t="s">
        <v>755</v>
      </c>
      <c r="E99" s="219"/>
      <c r="F99" s="219"/>
    </row>
    <row r="100" spans="1:6" x14ac:dyDescent="0.3">
      <c r="A100" s="93" t="s">
        <v>263</v>
      </c>
      <c r="B100" s="235">
        <v>0</v>
      </c>
      <c r="C100" s="219"/>
      <c r="D100" s="220"/>
      <c r="E100" s="219"/>
      <c r="F100" s="219"/>
    </row>
    <row r="101" spans="1:6" x14ac:dyDescent="0.3">
      <c r="A101" s="383" t="s">
        <v>38</v>
      </c>
      <c r="B101" s="384"/>
      <c r="C101" s="385"/>
      <c r="D101" s="212">
        <f>SUM(B87:C100)</f>
        <v>20</v>
      </c>
    </row>
    <row r="102" spans="1:6" x14ac:dyDescent="0.3">
      <c r="A102" s="383" t="s">
        <v>342</v>
      </c>
      <c r="B102" s="384"/>
      <c r="C102" s="385"/>
      <c r="D102" s="64">
        <f>D101/(COUNT(B87:C100)*2)</f>
        <v>0.7142857142857143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47.25" x14ac:dyDescent="0.4">
      <c r="A106" s="92" t="s">
        <v>321</v>
      </c>
      <c r="B106" s="235">
        <v>0</v>
      </c>
      <c r="C106" s="226"/>
      <c r="D106" s="232" t="s">
        <v>711</v>
      </c>
      <c r="E106" s="232" t="s">
        <v>712</v>
      </c>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75.75" x14ac:dyDescent="0.3">
      <c r="A112" s="49" t="s">
        <v>182</v>
      </c>
      <c r="B112" s="235">
        <v>1</v>
      </c>
      <c r="C112" s="219"/>
      <c r="D112" s="232" t="s">
        <v>713</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46.5" x14ac:dyDescent="0.35">
      <c r="A115" s="88" t="s">
        <v>366</v>
      </c>
      <c r="B115" s="235">
        <v>0</v>
      </c>
      <c r="C115" s="246">
        <f>IF(B115=0, -5, "0")</f>
        <v>-5</v>
      </c>
      <c r="D115" s="232" t="s">
        <v>714</v>
      </c>
      <c r="E115" s="219"/>
      <c r="F115" s="231"/>
    </row>
    <row r="116" spans="1:6" s="50" customFormat="1" x14ac:dyDescent="0.3">
      <c r="A116" s="93" t="s">
        <v>263</v>
      </c>
      <c r="B116" s="235">
        <v>2</v>
      </c>
      <c r="C116" s="219"/>
      <c r="D116" s="232"/>
      <c r="E116" s="219"/>
      <c r="F116" s="219"/>
    </row>
    <row r="117" spans="1:6" s="50" customFormat="1" x14ac:dyDescent="0.3">
      <c r="A117" s="383" t="s">
        <v>38</v>
      </c>
      <c r="B117" s="384"/>
      <c r="C117" s="385"/>
      <c r="D117" s="212">
        <f>SUM(B106:C116)</f>
        <v>12</v>
      </c>
      <c r="E117" s="37"/>
      <c r="F117" s="37"/>
    </row>
    <row r="118" spans="1:6" s="50" customFormat="1" x14ac:dyDescent="0.3">
      <c r="A118" s="383" t="s">
        <v>342</v>
      </c>
      <c r="B118" s="384"/>
      <c r="C118" s="385"/>
      <c r="D118" s="64">
        <f>D117/(COUNT(B106:C116)*2)</f>
        <v>0.5</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ht="148.5" x14ac:dyDescent="0.3">
      <c r="A121" s="86" t="s">
        <v>322</v>
      </c>
      <c r="B121" s="236">
        <v>1</v>
      </c>
      <c r="C121" s="219"/>
      <c r="D121" s="238" t="s">
        <v>654</v>
      </c>
      <c r="E121" s="238"/>
      <c r="F121" s="219"/>
    </row>
    <row r="122" spans="1:6" ht="33"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67.5" x14ac:dyDescent="0.4">
      <c r="A124" s="48" t="s">
        <v>285</v>
      </c>
      <c r="B124" s="236">
        <v>1</v>
      </c>
      <c r="C124" s="226"/>
      <c r="D124" s="220" t="s">
        <v>768</v>
      </c>
      <c r="E124" s="220"/>
      <c r="F124" s="219"/>
    </row>
    <row r="125" spans="1:6" ht="62.25" x14ac:dyDescent="0.4">
      <c r="A125" s="41" t="s">
        <v>339</v>
      </c>
      <c r="B125" s="236">
        <v>1</v>
      </c>
      <c r="C125" s="226"/>
      <c r="D125" s="232" t="s">
        <v>769</v>
      </c>
      <c r="E125" s="312"/>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49.5" x14ac:dyDescent="0.3">
      <c r="A128" s="48" t="s">
        <v>183</v>
      </c>
      <c r="B128" s="236">
        <v>1</v>
      </c>
      <c r="C128" s="239"/>
      <c r="D128" s="220" t="s">
        <v>767</v>
      </c>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83" t="s">
        <v>38</v>
      </c>
      <c r="B132" s="384"/>
      <c r="C132" s="385"/>
      <c r="D132" s="212">
        <f>SUM(B121:C131)</f>
        <v>17</v>
      </c>
    </row>
    <row r="133" spans="1:6" x14ac:dyDescent="0.3">
      <c r="A133" s="383" t="s">
        <v>342</v>
      </c>
      <c r="B133" s="384"/>
      <c r="C133" s="385"/>
      <c r="D133" s="62">
        <f>D132/(COUNT(B121:C131)*2)</f>
        <v>0.77272727272727271</v>
      </c>
    </row>
    <row r="134" spans="1:6" s="50" customFormat="1" x14ac:dyDescent="0.3">
      <c r="A134" s="54"/>
      <c r="B134" s="55"/>
      <c r="C134" s="55"/>
      <c r="D134" s="61"/>
    </row>
    <row r="135" spans="1:6" ht="19.5" x14ac:dyDescent="0.4">
      <c r="A135" s="392" t="s">
        <v>78</v>
      </c>
      <c r="B135" s="393"/>
      <c r="C135" s="393"/>
      <c r="D135" s="393"/>
      <c r="E135" s="393"/>
      <c r="F135" s="393"/>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1</v>
      </c>
      <c r="C139" s="220"/>
      <c r="D139" s="223" t="s">
        <v>726</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23" t="s">
        <v>727</v>
      </c>
      <c r="E146" s="219"/>
      <c r="F146" s="219"/>
    </row>
    <row r="147" spans="1:6" x14ac:dyDescent="0.3">
      <c r="A147" s="41" t="s">
        <v>352</v>
      </c>
      <c r="B147" s="235">
        <v>2</v>
      </c>
      <c r="C147" s="220"/>
      <c r="D147" s="241"/>
      <c r="E147" s="219"/>
      <c r="F147" s="219"/>
    </row>
    <row r="148" spans="1:6" x14ac:dyDescent="0.3">
      <c r="A148" s="383" t="s">
        <v>38</v>
      </c>
      <c r="B148" s="384"/>
      <c r="C148" s="385"/>
      <c r="D148" s="212">
        <f>SUM(B136:C147)</f>
        <v>22</v>
      </c>
    </row>
    <row r="149" spans="1:6" x14ac:dyDescent="0.3">
      <c r="A149" s="383" t="s">
        <v>342</v>
      </c>
      <c r="B149" s="384"/>
      <c r="C149" s="385"/>
      <c r="D149" s="64">
        <f>D148/(COUNT(B136:C147)*2)</f>
        <v>0.91666666666666663</v>
      </c>
    </row>
    <row r="150" spans="1:6" s="50" customFormat="1" x14ac:dyDescent="0.3">
      <c r="A150" s="54"/>
      <c r="B150" s="55"/>
      <c r="C150" s="55"/>
      <c r="D150" s="56"/>
    </row>
    <row r="151" spans="1:6" ht="19.5" x14ac:dyDescent="0.4">
      <c r="A151" s="392" t="s">
        <v>243</v>
      </c>
      <c r="B151" s="393"/>
      <c r="C151" s="393"/>
      <c r="D151" s="393"/>
      <c r="E151" s="393"/>
      <c r="F151" s="39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1</v>
      </c>
      <c r="C155" s="246" t="str">
        <f>IF(B155=0, -5, "0")</f>
        <v>0</v>
      </c>
      <c r="D155" s="223" t="s">
        <v>740</v>
      </c>
      <c r="E155" s="223"/>
      <c r="F155" s="219"/>
    </row>
    <row r="156" spans="1:6" ht="31.5" x14ac:dyDescent="0.35">
      <c r="A156" s="75" t="s">
        <v>355</v>
      </c>
      <c r="B156" s="219">
        <v>0</v>
      </c>
      <c r="C156" s="246">
        <f>IF(B156=0, -5, "0")</f>
        <v>-5</v>
      </c>
      <c r="D156" s="223" t="s">
        <v>741</v>
      </c>
      <c r="E156" s="223" t="s">
        <v>742</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3" t="s">
        <v>38</v>
      </c>
      <c r="B160" s="390"/>
      <c r="C160" s="391"/>
      <c r="D160" s="213">
        <f>SUM(B152:C159)</f>
        <v>8</v>
      </c>
    </row>
    <row r="161" spans="1:6" x14ac:dyDescent="0.3">
      <c r="A161" s="383" t="s">
        <v>342</v>
      </c>
      <c r="B161" s="384"/>
      <c r="C161" s="385"/>
      <c r="D161" s="64">
        <f>D160/(COUNT(B152:C159)*2)</f>
        <v>0.44444444444444442</v>
      </c>
    </row>
    <row r="162" spans="1:6" s="50" customFormat="1" x14ac:dyDescent="0.3">
      <c r="A162" s="54"/>
      <c r="B162" s="55"/>
      <c r="C162" s="57"/>
      <c r="D162" s="58"/>
    </row>
    <row r="163" spans="1:6" ht="19.5" x14ac:dyDescent="0.4">
      <c r="A163" s="392" t="s">
        <v>85</v>
      </c>
      <c r="B163" s="393"/>
      <c r="C163" s="393"/>
      <c r="D163" s="393"/>
      <c r="E163" s="393"/>
      <c r="F163" s="393"/>
    </row>
    <row r="164" spans="1:6" ht="136.5" x14ac:dyDescent="0.35">
      <c r="A164" s="75" t="s">
        <v>333</v>
      </c>
      <c r="B164" s="219">
        <v>0</v>
      </c>
      <c r="C164" s="246">
        <f>IF(B164=0, -5, "0")</f>
        <v>-5</v>
      </c>
      <c r="D164" s="223" t="s">
        <v>774</v>
      </c>
      <c r="E164" s="223" t="s">
        <v>743</v>
      </c>
      <c r="F164" s="219"/>
    </row>
    <row r="165" spans="1:6" ht="22.5" x14ac:dyDescent="0.3">
      <c r="A165" s="41" t="s">
        <v>334</v>
      </c>
      <c r="B165" s="219">
        <v>2</v>
      </c>
      <c r="C165" s="219"/>
      <c r="D165" s="310"/>
      <c r="E165" s="219"/>
      <c r="F165" s="219"/>
    </row>
    <row r="166" spans="1:6" ht="30.75" x14ac:dyDescent="0.3">
      <c r="A166" s="86" t="s">
        <v>241</v>
      </c>
      <c r="B166" s="219">
        <v>1</v>
      </c>
      <c r="C166" s="219"/>
      <c r="D166" s="223" t="s">
        <v>744</v>
      </c>
      <c r="E166" s="219"/>
      <c r="F166" s="219"/>
    </row>
    <row r="167" spans="1:6" ht="45.75" x14ac:dyDescent="0.3">
      <c r="A167" s="41" t="s">
        <v>95</v>
      </c>
      <c r="B167" s="219">
        <v>1</v>
      </c>
      <c r="C167" s="219"/>
      <c r="D167" s="223" t="s">
        <v>770</v>
      </c>
      <c r="E167" s="220"/>
      <c r="F167" s="219"/>
    </row>
    <row r="168" spans="1:6" x14ac:dyDescent="0.3">
      <c r="A168" s="383" t="s">
        <v>38</v>
      </c>
      <c r="B168" s="384"/>
      <c r="C168" s="385"/>
      <c r="D168" s="212">
        <f>SUM(B164:C167)</f>
        <v>-1</v>
      </c>
    </row>
    <row r="169" spans="1:6" x14ac:dyDescent="0.3">
      <c r="A169" s="383" t="s">
        <v>342</v>
      </c>
      <c r="B169" s="384"/>
      <c r="C169" s="385"/>
      <c r="D169" s="64">
        <f>D168/(COUNT(B164:C167)*2)</f>
        <v>-0.1</v>
      </c>
    </row>
    <row r="170" spans="1:6" s="50" customFormat="1" x14ac:dyDescent="0.3">
      <c r="A170" s="54"/>
      <c r="B170" s="55"/>
      <c r="C170" s="55"/>
      <c r="D170" s="56"/>
    </row>
    <row r="171" spans="1:6" ht="19.5" x14ac:dyDescent="0.4">
      <c r="A171" s="400" t="s">
        <v>17</v>
      </c>
      <c r="B171" s="401"/>
      <c r="C171" s="401"/>
      <c r="D171" s="401"/>
      <c r="E171" s="401"/>
      <c r="F171" s="401"/>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ht="45.75" x14ac:dyDescent="0.3">
      <c r="A174" s="86" t="s">
        <v>220</v>
      </c>
      <c r="B174" s="219">
        <v>0</v>
      </c>
      <c r="C174" s="219"/>
      <c r="D174" s="223" t="s">
        <v>791</v>
      </c>
      <c r="E174" s="220" t="s">
        <v>792</v>
      </c>
      <c r="F174" s="219"/>
    </row>
    <row r="175" spans="1:6" x14ac:dyDescent="0.3">
      <c r="A175" s="41" t="s">
        <v>163</v>
      </c>
      <c r="B175" s="219">
        <v>2</v>
      </c>
      <c r="C175" s="219"/>
      <c r="D175" s="220"/>
      <c r="E175" s="220"/>
      <c r="F175" s="219"/>
    </row>
    <row r="176" spans="1:6" x14ac:dyDescent="0.3">
      <c r="A176" s="383" t="s">
        <v>38</v>
      </c>
      <c r="B176" s="384"/>
      <c r="C176" s="385"/>
      <c r="D176" s="212">
        <f>SUM(B172:C175)</f>
        <v>6</v>
      </c>
    </row>
    <row r="177" spans="1:6" x14ac:dyDescent="0.3">
      <c r="A177" s="383" t="s">
        <v>342</v>
      </c>
      <c r="B177" s="384"/>
      <c r="C177" s="385"/>
      <c r="D177" s="64">
        <f>D176/(COUNT(B172:C175)*2)</f>
        <v>0.75</v>
      </c>
    </row>
    <row r="178" spans="1:6" s="50" customFormat="1" x14ac:dyDescent="0.3">
      <c r="A178" s="54"/>
      <c r="B178" s="55"/>
      <c r="C178" s="55"/>
      <c r="D178" s="56"/>
    </row>
    <row r="179" spans="1:6" ht="19.5" x14ac:dyDescent="0.4">
      <c r="A179" s="392" t="s">
        <v>87</v>
      </c>
      <c r="B179" s="393"/>
      <c r="C179" s="393"/>
      <c r="D179" s="393"/>
      <c r="E179" s="393"/>
      <c r="F179" s="393"/>
    </row>
    <row r="180" spans="1:6" x14ac:dyDescent="0.3">
      <c r="A180" s="86" t="s">
        <v>364</v>
      </c>
      <c r="B180" s="219">
        <v>2</v>
      </c>
      <c r="C180" s="219"/>
      <c r="D180" s="220"/>
      <c r="E180" s="220"/>
      <c r="F180" s="219"/>
    </row>
    <row r="181" spans="1:6" ht="60.75" x14ac:dyDescent="0.3">
      <c r="A181" s="94" t="s">
        <v>247</v>
      </c>
      <c r="B181" s="219">
        <v>0</v>
      </c>
      <c r="C181" s="219"/>
      <c r="D181" s="223" t="s">
        <v>715</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33" x14ac:dyDescent="0.3">
      <c r="A184" s="41" t="s">
        <v>356</v>
      </c>
      <c r="B184" s="219">
        <v>1</v>
      </c>
      <c r="C184" s="219"/>
      <c r="D184" s="220" t="s">
        <v>793</v>
      </c>
      <c r="E184" s="219"/>
      <c r="F184" s="219"/>
    </row>
    <row r="185" spans="1:6" x14ac:dyDescent="0.3">
      <c r="A185" s="383" t="s">
        <v>38</v>
      </c>
      <c r="B185" s="384"/>
      <c r="C185" s="385"/>
      <c r="D185" s="212">
        <f>SUM(B180:C184)</f>
        <v>7</v>
      </c>
    </row>
    <row r="186" spans="1:6" x14ac:dyDescent="0.3">
      <c r="A186" s="383" t="s">
        <v>342</v>
      </c>
      <c r="B186" s="384"/>
      <c r="C186" s="385"/>
      <c r="D186" s="64">
        <f>D185/(COUNT(B180:C184)*2)</f>
        <v>0.7</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83" t="s">
        <v>38</v>
      </c>
      <c r="B193" s="384"/>
      <c r="C193" s="385"/>
      <c r="D193" s="96">
        <f>SUM(B189:C192)</f>
        <v>4</v>
      </c>
    </row>
    <row r="194" spans="1:4" x14ac:dyDescent="0.3">
      <c r="A194" s="383" t="s">
        <v>342</v>
      </c>
      <c r="B194" s="384"/>
      <c r="C194" s="385"/>
      <c r="D194" s="64">
        <f>D193/(COUNT(B189:C192)*2)</f>
        <v>1</v>
      </c>
    </row>
    <row r="196" spans="1:4" ht="18" x14ac:dyDescent="0.35">
      <c r="A196" s="120" t="s">
        <v>284</v>
      </c>
      <c r="B196" s="119"/>
      <c r="C196" s="119"/>
      <c r="D196" s="218">
        <v>0.5</v>
      </c>
    </row>
    <row r="197" spans="1:4" ht="22.5" x14ac:dyDescent="0.3">
      <c r="A197" s="70" t="s">
        <v>377</v>
      </c>
      <c r="B197" s="71"/>
      <c r="C197" s="72"/>
      <c r="D197" s="73">
        <f>SUM(D193,D185,D176,D168,D160,D62,D51,D32,D22,D117,D148,D132,D101,D83,D41)</f>
        <v>162</v>
      </c>
    </row>
    <row r="198" spans="1:4" ht="22.5" x14ac:dyDescent="0.3">
      <c r="A198" s="70" t="s">
        <v>378</v>
      </c>
      <c r="B198" s="71"/>
      <c r="C198" s="72"/>
      <c r="D198" s="74">
        <f>D197/(COUNT(B189:C192,B180:C184,B172:C175,B164:C167,B152:C159,B55:C61,B45:C50,B26:C31,B17:C21,B106:C116,B136:C147,B121:C131,B87:C100,B66:C82,B36:C40)*2)</f>
        <v>0.66942148760330578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136:B147 B45:B50 B55:B61 B189:B192 B87:B100 B106:B116 B121:B131 B66:B82 B36:B40 B164:B167 B172:B175 B180:B184 B152:B159">
      <formula1>$B$1:$B$4</formula1>
    </dataValidation>
  </dataValidations>
  <pageMargins left="0.7" right="0.7" top="0.75" bottom="0.75" header="0.3" footer="0.3"/>
  <pageSetup paperSize="9" scale="45" orientation="portrait" r:id="rId1"/>
  <rowBreaks count="3" manualBreakCount="3">
    <brk id="64" max="5" man="1"/>
    <brk id="119" max="5" man="1"/>
    <brk id="178" max="5" man="1"/>
  </rowBreaks>
  <colBreaks count="1" manualBreakCount="1">
    <brk id="7"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9" zoomScaleNormal="50" zoomScaleSheetLayoutView="100" workbookViewId="0">
      <selection activeCell="B9" sqref="B9:F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1"/>
      <c r="E1" s="371"/>
      <c r="F1" s="371"/>
      <c r="G1" s="371"/>
      <c r="H1" s="371"/>
      <c r="I1" s="37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2" t="s">
        <v>201</v>
      </c>
      <c r="B7" s="372"/>
      <c r="C7" s="372"/>
      <c r="D7" s="372"/>
      <c r="E7" s="372"/>
      <c r="F7" s="372"/>
      <c r="G7" s="211"/>
      <c r="H7" s="211"/>
      <c r="I7" s="211"/>
    </row>
    <row r="8" spans="1:9" ht="29.25" x14ac:dyDescent="0.45">
      <c r="A8" s="373" t="str">
        <f>'Page de garde'!D18</f>
        <v>Hyper La Marsa</v>
      </c>
      <c r="B8" s="373"/>
      <c r="C8" s="373"/>
      <c r="D8" s="373"/>
      <c r="E8" s="373"/>
      <c r="F8" s="373"/>
      <c r="G8" s="214"/>
      <c r="H8" s="214"/>
      <c r="I8" s="211"/>
    </row>
    <row r="9" spans="1:9" ht="24" x14ac:dyDescent="0.45">
      <c r="A9" s="38" t="s">
        <v>44</v>
      </c>
      <c r="B9" s="374" t="s">
        <v>796</v>
      </c>
      <c r="C9" s="374"/>
      <c r="D9" s="374"/>
      <c r="E9" s="374"/>
      <c r="F9" s="374"/>
      <c r="G9" s="214"/>
      <c r="H9" s="214"/>
      <c r="I9" s="211"/>
    </row>
    <row r="10" spans="1:9" ht="24" x14ac:dyDescent="0.45">
      <c r="A10" s="39" t="s">
        <v>46</v>
      </c>
      <c r="B10" s="375" t="s">
        <v>797</v>
      </c>
      <c r="C10" s="375"/>
      <c r="D10" s="375"/>
      <c r="E10" s="375"/>
      <c r="F10" s="375"/>
      <c r="G10" s="214"/>
      <c r="H10" s="214"/>
      <c r="I10" s="211"/>
    </row>
    <row r="11" spans="1:9" ht="24" x14ac:dyDescent="0.45">
      <c r="A11" s="38" t="s">
        <v>45</v>
      </c>
      <c r="B11" s="370">
        <v>43033</v>
      </c>
      <c r="C11" s="370"/>
      <c r="D11" s="370"/>
      <c r="E11" s="370"/>
      <c r="F11" s="370"/>
      <c r="G11" s="214"/>
      <c r="H11" s="214"/>
      <c r="I11" s="211"/>
    </row>
    <row r="12" spans="1:9" ht="24" x14ac:dyDescent="0.45">
      <c r="A12" s="38" t="s">
        <v>276</v>
      </c>
      <c r="B12" s="376">
        <f>D505</f>
        <v>0.8975265017667845</v>
      </c>
      <c r="C12" s="376"/>
      <c r="D12" s="376"/>
      <c r="E12" s="376"/>
      <c r="F12" s="376"/>
      <c r="G12" s="214"/>
      <c r="H12" s="214"/>
      <c r="I12" s="211"/>
    </row>
    <row r="13" spans="1:9" ht="22.5" x14ac:dyDescent="0.45">
      <c r="A13" s="35"/>
      <c r="B13" s="36"/>
      <c r="C13" s="36"/>
      <c r="D13" s="377"/>
      <c r="E13" s="377"/>
      <c r="F13" s="377"/>
      <c r="G13" s="377"/>
      <c r="H13" s="377"/>
      <c r="I13" s="3"/>
    </row>
    <row r="14" spans="1:9" ht="16.5" customHeight="1" x14ac:dyDescent="0.3">
      <c r="A14" s="378" t="s">
        <v>32</v>
      </c>
      <c r="B14" s="379" t="s">
        <v>33</v>
      </c>
      <c r="C14" s="379"/>
      <c r="D14" s="379" t="s">
        <v>48</v>
      </c>
      <c r="E14" s="380" t="s">
        <v>358</v>
      </c>
      <c r="F14" s="379" t="s">
        <v>214</v>
      </c>
      <c r="G14" s="36"/>
      <c r="H14" s="36"/>
    </row>
    <row r="15" spans="1:9" ht="16.5" customHeight="1" x14ac:dyDescent="0.3">
      <c r="A15" s="378"/>
      <c r="B15" s="76" t="s">
        <v>36</v>
      </c>
      <c r="C15" s="76" t="s">
        <v>35</v>
      </c>
      <c r="D15" s="379"/>
      <c r="E15" s="380"/>
      <c r="F15" s="379"/>
      <c r="G15" s="36"/>
      <c r="H15" s="36"/>
    </row>
    <row r="16" spans="1:9" ht="18" x14ac:dyDescent="0.35">
      <c r="A16" s="367" t="s">
        <v>0</v>
      </c>
      <c r="B16" s="367"/>
      <c r="C16" s="367"/>
      <c r="D16" s="367"/>
      <c r="E16" s="367"/>
      <c r="F16" s="367"/>
      <c r="G16" s="36"/>
      <c r="H16" s="36"/>
    </row>
    <row r="17" spans="1:8" ht="18" x14ac:dyDescent="0.3">
      <c r="A17" s="180">
        <f>B11</f>
        <v>43033</v>
      </c>
      <c r="B17" s="36"/>
      <c r="C17" s="36"/>
      <c r="D17" s="36"/>
      <c r="E17" s="36"/>
      <c r="F17" s="36"/>
      <c r="G17" s="36"/>
      <c r="H17" s="36"/>
    </row>
    <row r="18" spans="1:8" ht="18" x14ac:dyDescent="0.25">
      <c r="A18" s="381" t="s">
        <v>1</v>
      </c>
      <c r="B18" s="382"/>
      <c r="C18" s="382"/>
      <c r="D18" s="382"/>
      <c r="E18" s="382"/>
      <c r="F18" s="382"/>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65" t="s">
        <v>18</v>
      </c>
      <c r="B26" s="366"/>
      <c r="C26" s="366"/>
      <c r="D26" s="366"/>
      <c r="E26" s="366"/>
      <c r="F26" s="366"/>
    </row>
    <row r="27" spans="1:8" x14ac:dyDescent="0.25">
      <c r="A27" s="18" t="s">
        <v>2</v>
      </c>
      <c r="B27" s="168">
        <v>2</v>
      </c>
      <c r="C27" s="168"/>
      <c r="D27" s="166"/>
      <c r="E27" s="145"/>
      <c r="F27" s="145"/>
    </row>
    <row r="28" spans="1:8" ht="18" x14ac:dyDescent="0.35">
      <c r="A28" s="75" t="s">
        <v>186</v>
      </c>
      <c r="B28" s="168">
        <v>2</v>
      </c>
      <c r="C28" s="215" t="str">
        <f>IF(B28=0, -5, "0")</f>
        <v>0</v>
      </c>
      <c r="D28" s="166" t="s">
        <v>798</v>
      </c>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105" x14ac:dyDescent="0.25">
      <c r="A32" s="167" t="s">
        <v>166</v>
      </c>
      <c r="B32" s="168">
        <v>0</v>
      </c>
      <c r="C32" s="168"/>
      <c r="D32" s="154" t="s">
        <v>799</v>
      </c>
      <c r="E32" s="166" t="s">
        <v>800</v>
      </c>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67" t="s">
        <v>137</v>
      </c>
      <c r="B43" s="367"/>
      <c r="C43" s="367"/>
      <c r="D43" s="367"/>
      <c r="E43" s="367"/>
      <c r="F43" s="367"/>
    </row>
    <row r="44" spans="1:7" x14ac:dyDescent="0.25">
      <c r="A44" s="181">
        <f>B11</f>
        <v>43033</v>
      </c>
      <c r="B44" s="6"/>
      <c r="C44" s="7"/>
      <c r="D44" s="6"/>
    </row>
    <row r="45" spans="1:7" ht="16.5" x14ac:dyDescent="0.25">
      <c r="A45" s="368" t="s">
        <v>63</v>
      </c>
      <c r="B45" s="369"/>
      <c r="C45" s="369"/>
      <c r="D45" s="369"/>
      <c r="E45" s="369"/>
      <c r="F45" s="369"/>
    </row>
    <row r="46" spans="1:7" ht="30" x14ac:dyDescent="0.25">
      <c r="A46" s="33" t="s">
        <v>109</v>
      </c>
      <c r="B46" s="317">
        <v>1</v>
      </c>
      <c r="C46" s="317"/>
      <c r="D46" s="324" t="s">
        <v>850</v>
      </c>
      <c r="E46" s="145"/>
      <c r="F46" s="145"/>
    </row>
    <row r="47" spans="1:7" ht="30" x14ac:dyDescent="0.25">
      <c r="A47" s="43" t="s">
        <v>259</v>
      </c>
      <c r="B47" s="317">
        <v>2</v>
      </c>
      <c r="C47" s="317"/>
      <c r="D47" s="324" t="s">
        <v>512</v>
      </c>
      <c r="E47" s="145"/>
      <c r="F47" s="145"/>
    </row>
    <row r="48" spans="1:7" x14ac:dyDescent="0.25">
      <c r="A48" s="33" t="s">
        <v>297</v>
      </c>
      <c r="B48" s="317">
        <v>2</v>
      </c>
      <c r="C48" s="328"/>
      <c r="D48" s="332"/>
      <c r="E48" s="171"/>
      <c r="F48" s="145"/>
    </row>
    <row r="49" spans="1:6" x14ac:dyDescent="0.25">
      <c r="A49" s="33" t="s">
        <v>28</v>
      </c>
      <c r="B49" s="317">
        <v>2</v>
      </c>
      <c r="C49" s="317"/>
      <c r="D49" s="324"/>
      <c r="E49" s="145"/>
      <c r="F49" s="145"/>
    </row>
    <row r="50" spans="1:6" x14ac:dyDescent="0.25">
      <c r="A50" s="43" t="s">
        <v>141</v>
      </c>
      <c r="B50" s="317">
        <v>2</v>
      </c>
      <c r="C50" s="317"/>
      <c r="D50" s="324"/>
      <c r="E50" s="145"/>
      <c r="F50" s="145"/>
    </row>
    <row r="51" spans="1:6" ht="18" x14ac:dyDescent="0.35">
      <c r="A51" s="75" t="s">
        <v>7</v>
      </c>
      <c r="B51" s="317">
        <v>2</v>
      </c>
      <c r="C51" s="336" t="str">
        <f>IF(B51=0, -5, "0")</f>
        <v>0</v>
      </c>
      <c r="D51" s="325"/>
      <c r="E51" s="145"/>
      <c r="F51" s="145"/>
    </row>
    <row r="52" spans="1:6" x14ac:dyDescent="0.25">
      <c r="A52" s="23" t="s">
        <v>26</v>
      </c>
      <c r="B52" s="317">
        <v>2</v>
      </c>
      <c r="C52" s="318"/>
      <c r="D52" s="325"/>
      <c r="E52" s="145"/>
      <c r="F52" s="145"/>
    </row>
    <row r="53" spans="1:6" ht="36" x14ac:dyDescent="0.35">
      <c r="A53" s="82" t="s">
        <v>27</v>
      </c>
      <c r="B53" s="317">
        <v>2</v>
      </c>
      <c r="C53" s="336" t="str">
        <f>IF(B53=0, -5, "0")</f>
        <v>0</v>
      </c>
      <c r="D53" s="326"/>
      <c r="E53" s="145"/>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65" t="s">
        <v>65</v>
      </c>
      <c r="B57" s="366"/>
      <c r="C57" s="366"/>
      <c r="D57" s="366"/>
      <c r="E57" s="366"/>
      <c r="F57" s="366"/>
    </row>
    <row r="58" spans="1:6" x14ac:dyDescent="0.25">
      <c r="A58" s="167" t="s">
        <v>314</v>
      </c>
      <c r="B58" s="317">
        <v>2</v>
      </c>
      <c r="C58" s="317"/>
      <c r="D58" s="314"/>
      <c r="E58" s="145"/>
      <c r="F58" s="145"/>
    </row>
    <row r="59" spans="1:6" x14ac:dyDescent="0.25">
      <c r="A59" s="167" t="s">
        <v>204</v>
      </c>
      <c r="B59" s="317">
        <v>2</v>
      </c>
      <c r="C59" s="328"/>
      <c r="D59" s="331"/>
      <c r="E59" s="144"/>
      <c r="F59" s="171"/>
    </row>
    <row r="60" spans="1:6" ht="45" x14ac:dyDescent="0.25">
      <c r="A60" s="24" t="s">
        <v>142</v>
      </c>
      <c r="B60" s="317">
        <v>1</v>
      </c>
      <c r="C60" s="317"/>
      <c r="D60" s="327" t="s">
        <v>851</v>
      </c>
      <c r="E60" s="145"/>
      <c r="F60" s="145"/>
    </row>
    <row r="61" spans="1:6" x14ac:dyDescent="0.25">
      <c r="A61" s="24" t="s">
        <v>123</v>
      </c>
      <c r="B61" s="317">
        <v>2</v>
      </c>
      <c r="C61" s="317"/>
      <c r="D61" s="327"/>
      <c r="E61" s="145"/>
      <c r="F61" s="145"/>
    </row>
    <row r="62" spans="1:6" ht="18" x14ac:dyDescent="0.35">
      <c r="A62" s="75" t="s">
        <v>67</v>
      </c>
      <c r="B62" s="317">
        <v>2</v>
      </c>
      <c r="C62" s="336" t="str">
        <f>IF(B62=0, -5, "0")</f>
        <v>0</v>
      </c>
      <c r="D62" s="314"/>
      <c r="E62" s="145"/>
      <c r="F62" s="145"/>
    </row>
    <row r="63" spans="1:6" ht="60" x14ac:dyDescent="0.25">
      <c r="A63" s="167" t="s">
        <v>277</v>
      </c>
      <c r="B63" s="317">
        <v>1</v>
      </c>
      <c r="C63" s="317"/>
      <c r="D63" s="314" t="s">
        <v>852</v>
      </c>
      <c r="E63" s="145"/>
      <c r="F63" s="145"/>
    </row>
    <row r="64" spans="1:6" ht="36" x14ac:dyDescent="0.25">
      <c r="A64" s="107" t="s">
        <v>272</v>
      </c>
      <c r="B64" s="317">
        <v>2</v>
      </c>
      <c r="C64" s="336" t="str">
        <f>IF(B64=0, -5, "0")</f>
        <v>0</v>
      </c>
      <c r="D64" s="314"/>
      <c r="E64" s="145"/>
      <c r="F64" s="145"/>
    </row>
    <row r="65" spans="1:6" ht="16.5" x14ac:dyDescent="0.3">
      <c r="A65" s="49" t="s">
        <v>271</v>
      </c>
      <c r="B65" s="317">
        <v>2</v>
      </c>
      <c r="C65" s="328"/>
      <c r="D65" s="320"/>
      <c r="E65" s="171"/>
      <c r="F65" s="145"/>
    </row>
    <row r="66" spans="1:6" ht="45" x14ac:dyDescent="0.25">
      <c r="A66" s="167" t="s">
        <v>308</v>
      </c>
      <c r="B66" s="317">
        <v>1</v>
      </c>
      <c r="C66" s="317"/>
      <c r="D66" s="325" t="s">
        <v>853</v>
      </c>
      <c r="E66" s="171"/>
      <c r="F66" s="145"/>
    </row>
    <row r="67" spans="1:6" ht="30" x14ac:dyDescent="0.25">
      <c r="A67" s="167" t="s">
        <v>187</v>
      </c>
      <c r="B67" s="317">
        <v>1</v>
      </c>
      <c r="C67" s="317"/>
      <c r="D67" s="325" t="s">
        <v>854</v>
      </c>
      <c r="E67" s="145"/>
      <c r="F67" s="145"/>
    </row>
    <row r="68" spans="1:6" x14ac:dyDescent="0.25">
      <c r="A68" s="167" t="s">
        <v>116</v>
      </c>
      <c r="B68" s="317">
        <v>2</v>
      </c>
      <c r="C68" s="317"/>
      <c r="D68" s="324"/>
      <c r="F68" s="145"/>
    </row>
    <row r="69" spans="1:6" x14ac:dyDescent="0.25">
      <c r="A69" s="167" t="s">
        <v>117</v>
      </c>
      <c r="B69" s="317">
        <v>2</v>
      </c>
      <c r="C69" s="328"/>
      <c r="D69" s="332"/>
      <c r="E69" s="144"/>
      <c r="F69" s="171"/>
    </row>
    <row r="70" spans="1:6" s="170" customFormat="1" ht="60" x14ac:dyDescent="0.25">
      <c r="A70" s="106" t="s">
        <v>171</v>
      </c>
      <c r="B70" s="317">
        <v>1</v>
      </c>
      <c r="C70" s="337" t="str">
        <f>IF(B70=0, -5, "0")</f>
        <v>0</v>
      </c>
      <c r="D70" s="329" t="s">
        <v>855</v>
      </c>
      <c r="E70" s="144"/>
      <c r="F70" s="171"/>
    </row>
    <row r="71" spans="1:6" s="170" customFormat="1" x14ac:dyDescent="0.25">
      <c r="A71" s="167" t="s">
        <v>291</v>
      </c>
      <c r="B71" s="317">
        <v>2</v>
      </c>
      <c r="C71" s="328"/>
      <c r="D71" s="329"/>
      <c r="E71" s="171"/>
      <c r="F71" s="171"/>
    </row>
    <row r="72" spans="1:6" s="170" customFormat="1" ht="16.5" x14ac:dyDescent="0.3">
      <c r="A72" s="49" t="s">
        <v>270</v>
      </c>
      <c r="B72" s="317">
        <v>2</v>
      </c>
      <c r="C72" s="328"/>
      <c r="D72" s="329"/>
      <c r="E72" s="171"/>
      <c r="F72" s="171"/>
    </row>
    <row r="73" spans="1:6" s="170" customFormat="1" x14ac:dyDescent="0.25">
      <c r="A73" s="167" t="s">
        <v>172</v>
      </c>
      <c r="B73" s="317">
        <v>2</v>
      </c>
      <c r="C73" s="328"/>
      <c r="D73" s="324"/>
      <c r="E73" s="171"/>
      <c r="F73" s="171"/>
    </row>
    <row r="74" spans="1:6" s="170" customFormat="1" x14ac:dyDescent="0.25">
      <c r="A74" s="167" t="s">
        <v>188</v>
      </c>
      <c r="B74" s="317">
        <v>2</v>
      </c>
      <c r="C74" s="328"/>
      <c r="D74" s="329"/>
      <c r="E74" s="171"/>
      <c r="F74" s="171"/>
    </row>
    <row r="75" spans="1:6" s="170" customFormat="1" ht="18" x14ac:dyDescent="0.35">
      <c r="A75" s="177" t="s">
        <v>289</v>
      </c>
      <c r="B75" s="317">
        <v>2</v>
      </c>
      <c r="C75" s="337" t="str">
        <f>IF(B75=0, -5, "0")</f>
        <v>0</v>
      </c>
      <c r="D75" s="329"/>
      <c r="E75" s="260"/>
      <c r="F75" s="171"/>
    </row>
    <row r="76" spans="1:6" s="170" customFormat="1" ht="16.5" x14ac:dyDescent="0.25">
      <c r="A76" s="106" t="s">
        <v>168</v>
      </c>
      <c r="B76" s="317">
        <v>2</v>
      </c>
      <c r="C76" s="337" t="str">
        <f>IF(B76=0, -5, "0")</f>
        <v>0</v>
      </c>
      <c r="D76" s="329"/>
      <c r="E76" s="171"/>
      <c r="F76" s="171"/>
    </row>
    <row r="77" spans="1:6" s="170" customFormat="1" x14ac:dyDescent="0.25">
      <c r="A77" s="24" t="s">
        <v>83</v>
      </c>
      <c r="B77" s="317">
        <v>2</v>
      </c>
      <c r="C77" s="328"/>
      <c r="D77" s="329"/>
      <c r="E77" s="171"/>
      <c r="F77" s="171"/>
    </row>
    <row r="78" spans="1:6" s="170" customFormat="1" ht="30" x14ac:dyDescent="0.25">
      <c r="A78" s="24" t="s">
        <v>221</v>
      </c>
      <c r="B78" s="317">
        <v>2</v>
      </c>
      <c r="C78" s="317"/>
      <c r="D78" s="325"/>
      <c r="E78" s="171"/>
      <c r="F78" s="171"/>
    </row>
    <row r="79" spans="1:6" s="170" customFormat="1" x14ac:dyDescent="0.25">
      <c r="A79" s="167" t="s">
        <v>292</v>
      </c>
      <c r="B79" s="317">
        <v>2</v>
      </c>
      <c r="C79" s="328"/>
      <c r="D79" s="329"/>
      <c r="E79" s="144"/>
      <c r="F79" s="171"/>
    </row>
    <row r="80" spans="1:6" s="170" customFormat="1" ht="30" x14ac:dyDescent="0.25">
      <c r="A80" s="167" t="s">
        <v>199</v>
      </c>
      <c r="B80" s="317">
        <v>2</v>
      </c>
      <c r="C80" s="328"/>
      <c r="D80" s="329"/>
      <c r="E80" s="171"/>
      <c r="F80" s="171"/>
    </row>
    <row r="81" spans="1:6" x14ac:dyDescent="0.25">
      <c r="A81" s="19" t="s">
        <v>38</v>
      </c>
      <c r="B81" s="19"/>
      <c r="C81" s="19"/>
      <c r="D81" s="19">
        <f>SUM(B58:C80)</f>
        <v>41</v>
      </c>
    </row>
    <row r="82" spans="1:6" x14ac:dyDescent="0.25">
      <c r="A82" s="19" t="s">
        <v>37</v>
      </c>
      <c r="B82" s="20"/>
      <c r="C82" s="21"/>
      <c r="D82" s="62">
        <f>D81/(COUNT(B58:C80)*2)</f>
        <v>0.89130434782608692</v>
      </c>
    </row>
    <row r="83" spans="1:6" x14ac:dyDescent="0.25">
      <c r="A83" s="9"/>
      <c r="B83" s="6"/>
      <c r="C83" s="7"/>
      <c r="D83" s="6"/>
    </row>
    <row r="84" spans="1:6" ht="18" x14ac:dyDescent="0.25">
      <c r="A84" s="365" t="s">
        <v>25</v>
      </c>
      <c r="B84" s="366"/>
      <c r="C84" s="366"/>
      <c r="D84" s="366"/>
      <c r="E84" s="366"/>
      <c r="F84" s="366"/>
    </row>
    <row r="85" spans="1:6" x14ac:dyDescent="0.25">
      <c r="A85" s="167" t="s">
        <v>314</v>
      </c>
      <c r="B85" s="317">
        <v>2</v>
      </c>
      <c r="C85" s="317"/>
      <c r="D85" s="325"/>
      <c r="E85" s="145"/>
      <c r="F85" s="145"/>
    </row>
    <row r="86" spans="1:6" ht="30" x14ac:dyDescent="0.25">
      <c r="A86" s="18" t="s">
        <v>105</v>
      </c>
      <c r="B86" s="317">
        <v>2</v>
      </c>
      <c r="C86" s="317"/>
      <c r="D86" s="322" t="s">
        <v>856</v>
      </c>
      <c r="E86" s="145"/>
      <c r="F86" s="145"/>
    </row>
    <row r="87" spans="1:6" ht="18" x14ac:dyDescent="0.35">
      <c r="A87" s="75" t="s">
        <v>59</v>
      </c>
      <c r="B87" s="317">
        <v>2</v>
      </c>
      <c r="C87" s="336" t="str">
        <f>IF(B87=0, -5, "0")</f>
        <v>0</v>
      </c>
      <c r="D87" s="325"/>
      <c r="E87" s="145"/>
      <c r="F87" s="145"/>
    </row>
    <row r="88" spans="1:6" ht="30" x14ac:dyDescent="0.25">
      <c r="A88" s="24" t="s">
        <v>250</v>
      </c>
      <c r="B88" s="317">
        <v>2</v>
      </c>
      <c r="C88" s="317"/>
      <c r="D88" s="325"/>
      <c r="E88" s="145"/>
      <c r="F88" s="145"/>
    </row>
    <row r="89" spans="1:6" x14ac:dyDescent="0.25">
      <c r="A89" s="18" t="s">
        <v>55</v>
      </c>
      <c r="B89" s="317">
        <v>2</v>
      </c>
      <c r="C89" s="317"/>
      <c r="D89" s="330"/>
      <c r="E89" s="145"/>
      <c r="F89" s="145"/>
    </row>
    <row r="90" spans="1:6" ht="75" x14ac:dyDescent="0.25">
      <c r="A90" s="167" t="s">
        <v>293</v>
      </c>
      <c r="B90" s="317">
        <v>2</v>
      </c>
      <c r="C90" s="317"/>
      <c r="D90" s="324" t="s">
        <v>857</v>
      </c>
      <c r="E90" s="171"/>
      <c r="F90" s="145"/>
    </row>
    <row r="91" spans="1:6" ht="30" x14ac:dyDescent="0.25">
      <c r="A91" s="18" t="s">
        <v>260</v>
      </c>
      <c r="B91" s="317">
        <v>2</v>
      </c>
      <c r="C91" s="317"/>
      <c r="D91" s="325"/>
      <c r="E91" s="145"/>
      <c r="F91" s="145"/>
    </row>
    <row r="92" spans="1:6" ht="45" x14ac:dyDescent="0.25">
      <c r="A92" s="108" t="s">
        <v>287</v>
      </c>
      <c r="B92" s="317">
        <v>1</v>
      </c>
      <c r="C92" s="319"/>
      <c r="D92" s="355">
        <v>0.66</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70</v>
      </c>
    </row>
    <row r="97" spans="1:6" ht="18" x14ac:dyDescent="0.25">
      <c r="A97" s="77" t="s">
        <v>224</v>
      </c>
      <c r="B97" s="83"/>
      <c r="C97" s="84"/>
      <c r="D97" s="81">
        <f>D96/(COUNT(B85:C91,B46:C53,B58:C80)*2)</f>
        <v>0.92105263157894735</v>
      </c>
    </row>
    <row r="98" spans="1:6" x14ac:dyDescent="0.25">
      <c r="A98" s="5"/>
      <c r="B98" s="6"/>
      <c r="C98" s="7"/>
      <c r="D98" s="6"/>
    </row>
    <row r="99" spans="1:6" ht="18" x14ac:dyDescent="0.35">
      <c r="A99" s="367" t="s">
        <v>129</v>
      </c>
      <c r="B99" s="367"/>
      <c r="C99" s="367"/>
      <c r="D99" s="367"/>
      <c r="E99" s="367"/>
      <c r="F99" s="367"/>
    </row>
    <row r="100" spans="1:6" x14ac:dyDescent="0.25">
      <c r="A100" s="181">
        <f>B11</f>
        <v>43033</v>
      </c>
      <c r="B100" s="6"/>
      <c r="C100" s="7"/>
      <c r="D100" s="6"/>
    </row>
    <row r="101" spans="1:6" ht="16.5" x14ac:dyDescent="0.25">
      <c r="A101" s="368" t="s">
        <v>63</v>
      </c>
      <c r="B101" s="369"/>
      <c r="C101" s="369"/>
      <c r="D101" s="369"/>
      <c r="E101" s="369"/>
      <c r="F101" s="369"/>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65" t="s">
        <v>133</v>
      </c>
      <c r="B113" s="366"/>
      <c r="C113" s="366"/>
      <c r="D113" s="366"/>
      <c r="E113" s="366"/>
      <c r="F113" s="366"/>
    </row>
    <row r="114" spans="1:6" x14ac:dyDescent="0.25">
      <c r="A114" s="167" t="s">
        <v>314</v>
      </c>
      <c r="B114" s="317">
        <v>2</v>
      </c>
      <c r="C114" s="317"/>
      <c r="D114" s="314"/>
      <c r="E114" s="166"/>
      <c r="F114" s="145"/>
    </row>
    <row r="115" spans="1:6" x14ac:dyDescent="0.25">
      <c r="A115" s="18" t="s">
        <v>294</v>
      </c>
      <c r="B115" s="317">
        <v>2</v>
      </c>
      <c r="C115" s="317"/>
      <c r="D115" s="327"/>
      <c r="E115" s="141"/>
      <c r="F115" s="145"/>
    </row>
    <row r="116" spans="1:6" x14ac:dyDescent="0.25">
      <c r="A116" s="18" t="s">
        <v>71</v>
      </c>
      <c r="B116" s="317">
        <v>2</v>
      </c>
      <c r="C116" s="317"/>
      <c r="D116" s="327"/>
      <c r="E116" s="171"/>
      <c r="F116" s="145"/>
    </row>
    <row r="117" spans="1:6" x14ac:dyDescent="0.25">
      <c r="A117" s="167" t="s">
        <v>295</v>
      </c>
      <c r="B117" s="317">
        <v>2</v>
      </c>
      <c r="C117" s="317"/>
      <c r="D117" s="315"/>
      <c r="E117" s="171"/>
      <c r="F117" s="145"/>
    </row>
    <row r="118" spans="1:6" x14ac:dyDescent="0.25">
      <c r="A118" s="18" t="s">
        <v>64</v>
      </c>
      <c r="B118" s="317">
        <v>1</v>
      </c>
      <c r="C118" s="317"/>
      <c r="D118" s="316" t="s">
        <v>858</v>
      </c>
      <c r="E118" s="166"/>
      <c r="F118" s="145"/>
    </row>
    <row r="119" spans="1:6" ht="30" x14ac:dyDescent="0.25">
      <c r="A119" s="167" t="s">
        <v>175</v>
      </c>
      <c r="B119" s="317">
        <v>2</v>
      </c>
      <c r="C119" s="317"/>
      <c r="D119" s="316"/>
      <c r="E119" s="145"/>
      <c r="F119" s="145"/>
    </row>
    <row r="120" spans="1:6" x14ac:dyDescent="0.25">
      <c r="A120" s="167" t="s">
        <v>291</v>
      </c>
      <c r="B120" s="317">
        <v>2</v>
      </c>
      <c r="C120" s="317"/>
      <c r="D120" s="316"/>
      <c r="E120" s="145"/>
      <c r="F120" s="145"/>
    </row>
    <row r="121" spans="1:6" ht="18" x14ac:dyDescent="0.35">
      <c r="A121" s="75" t="s">
        <v>74</v>
      </c>
      <c r="B121" s="317">
        <v>2</v>
      </c>
      <c r="C121" s="336" t="str">
        <f>IF(B121=0, -5, "0")</f>
        <v>0</v>
      </c>
      <c r="D121" s="314"/>
      <c r="E121" s="145"/>
      <c r="F121" s="145"/>
    </row>
    <row r="122" spans="1:6" x14ac:dyDescent="0.25">
      <c r="A122" s="18" t="s">
        <v>188</v>
      </c>
      <c r="B122" s="317">
        <v>2</v>
      </c>
      <c r="C122" s="317"/>
      <c r="D122" s="314"/>
      <c r="E122" s="145"/>
      <c r="F122" s="145"/>
    </row>
    <row r="123" spans="1:6" ht="16.5" x14ac:dyDescent="0.3">
      <c r="A123" s="48" t="s">
        <v>189</v>
      </c>
      <c r="B123" s="317">
        <v>2</v>
      </c>
      <c r="C123" s="333"/>
      <c r="D123" s="334"/>
      <c r="E123" s="166"/>
      <c r="F123" s="145"/>
    </row>
    <row r="124" spans="1:6" x14ac:dyDescent="0.25">
      <c r="A124" s="167" t="s">
        <v>278</v>
      </c>
      <c r="B124" s="317">
        <v>2</v>
      </c>
      <c r="C124" s="317"/>
      <c r="D124" s="321"/>
      <c r="E124" s="171"/>
      <c r="F124" s="145"/>
    </row>
    <row r="125" spans="1:6" ht="36" x14ac:dyDescent="0.25">
      <c r="A125" s="107" t="s">
        <v>272</v>
      </c>
      <c r="B125" s="317">
        <v>2</v>
      </c>
      <c r="C125" s="336" t="str">
        <f>IF(B125=0, -5, "0")</f>
        <v>0</v>
      </c>
      <c r="D125" s="314"/>
      <c r="E125" s="166"/>
      <c r="F125" s="145"/>
    </row>
    <row r="126" spans="1:6" ht="16.5" x14ac:dyDescent="0.3">
      <c r="A126" s="49" t="s">
        <v>271</v>
      </c>
      <c r="B126" s="317">
        <v>2</v>
      </c>
      <c r="C126" s="333"/>
      <c r="D126" s="334" t="s">
        <v>371</v>
      </c>
      <c r="E126" s="145"/>
      <c r="F126" s="145"/>
    </row>
    <row r="127" spans="1:6" ht="18" x14ac:dyDescent="0.35">
      <c r="A127" s="75" t="s">
        <v>173</v>
      </c>
      <c r="B127" s="317">
        <v>1</v>
      </c>
      <c r="C127" s="336" t="str">
        <f>IF(B127=0, -5, "0")</f>
        <v>0</v>
      </c>
      <c r="D127" s="314" t="s">
        <v>859</v>
      </c>
      <c r="E127" s="166"/>
      <c r="F127" s="145"/>
    </row>
    <row r="128" spans="1:6" ht="18" x14ac:dyDescent="0.35">
      <c r="A128" s="48" t="s">
        <v>289</v>
      </c>
      <c r="B128" s="317">
        <v>2</v>
      </c>
      <c r="C128" s="317"/>
      <c r="D128" s="314"/>
      <c r="E128" s="260"/>
      <c r="F128" s="145"/>
    </row>
    <row r="129" spans="1:6" ht="16.5" x14ac:dyDescent="0.25">
      <c r="A129" s="183" t="s">
        <v>168</v>
      </c>
      <c r="B129" s="317">
        <v>2</v>
      </c>
      <c r="C129" s="337" t="str">
        <f>IF(B129=0, -5, "0")</f>
        <v>0</v>
      </c>
      <c r="D129" s="320"/>
      <c r="E129" s="171"/>
      <c r="F129" s="171"/>
    </row>
    <row r="130" spans="1:6" x14ac:dyDescent="0.25">
      <c r="A130" s="24" t="s">
        <v>83</v>
      </c>
      <c r="B130" s="317">
        <v>2</v>
      </c>
      <c r="C130" s="317"/>
      <c r="D130" s="314"/>
      <c r="E130" s="145"/>
      <c r="F130" s="145"/>
    </row>
    <row r="131" spans="1:6" ht="33" x14ac:dyDescent="0.3">
      <c r="A131" s="49" t="s">
        <v>222</v>
      </c>
      <c r="B131" s="317">
        <v>2</v>
      </c>
      <c r="C131" s="317"/>
      <c r="D131" s="314"/>
      <c r="E131" s="145"/>
      <c r="F131" s="145"/>
    </row>
    <row r="132" spans="1:6" x14ac:dyDescent="0.25">
      <c r="A132" s="24" t="s">
        <v>248</v>
      </c>
      <c r="B132" s="317">
        <v>2</v>
      </c>
      <c r="C132" s="317"/>
      <c r="D132" s="314"/>
      <c r="E132" s="166"/>
      <c r="F132" s="145"/>
    </row>
    <row r="133" spans="1:6" ht="30" x14ac:dyDescent="0.25">
      <c r="A133" s="24" t="s">
        <v>199</v>
      </c>
      <c r="B133" s="317">
        <v>2</v>
      </c>
      <c r="C133" s="317"/>
      <c r="D133" s="314"/>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365" t="s">
        <v>73</v>
      </c>
      <c r="B137" s="366"/>
      <c r="C137" s="366"/>
      <c r="D137" s="366"/>
      <c r="E137" s="366"/>
      <c r="F137" s="366"/>
    </row>
    <row r="138" spans="1:6" ht="30" x14ac:dyDescent="0.25">
      <c r="A138" s="167" t="s">
        <v>372</v>
      </c>
      <c r="B138" s="317">
        <v>2</v>
      </c>
      <c r="C138" s="317"/>
      <c r="D138" s="314"/>
      <c r="E138" s="144"/>
      <c r="F138" s="145"/>
    </row>
    <row r="139" spans="1:6" x14ac:dyDescent="0.25">
      <c r="A139" s="18" t="s">
        <v>144</v>
      </c>
      <c r="B139" s="317">
        <v>2</v>
      </c>
      <c r="C139" s="317"/>
      <c r="D139" s="327"/>
      <c r="E139" s="145"/>
      <c r="F139" s="145"/>
    </row>
    <row r="140" spans="1:6" ht="18" x14ac:dyDescent="0.35">
      <c r="A140" s="75" t="s">
        <v>59</v>
      </c>
      <c r="B140" s="317">
        <v>2</v>
      </c>
      <c r="C140" s="336" t="str">
        <f>IF(B140=0, -5, "0")</f>
        <v>0</v>
      </c>
      <c r="D140" s="314"/>
      <c r="E140" s="166"/>
      <c r="F140" s="145"/>
    </row>
    <row r="141" spans="1:6" ht="36" x14ac:dyDescent="0.35">
      <c r="A141" s="82" t="s">
        <v>55</v>
      </c>
      <c r="B141" s="317">
        <v>2</v>
      </c>
      <c r="C141" s="336" t="str">
        <f>IF(B141=0, -5, "0")</f>
        <v>0</v>
      </c>
      <c r="D141" s="316"/>
      <c r="E141" s="166"/>
      <c r="F141" s="145"/>
    </row>
    <row r="142" spans="1:6" ht="16.5" x14ac:dyDescent="0.3">
      <c r="A142" s="53" t="s">
        <v>149</v>
      </c>
      <c r="B142" s="317">
        <v>2</v>
      </c>
      <c r="C142" s="317"/>
      <c r="D142" s="321"/>
      <c r="E142" s="145"/>
      <c r="F142" s="145"/>
    </row>
    <row r="143" spans="1:6" ht="46.5" x14ac:dyDescent="0.35">
      <c r="A143" s="82" t="s">
        <v>273</v>
      </c>
      <c r="B143" s="317">
        <v>1</v>
      </c>
      <c r="C143" s="336" t="str">
        <f>IF(B143=0, -5, "0")</f>
        <v>0</v>
      </c>
      <c r="D143" s="314" t="s">
        <v>860</v>
      </c>
      <c r="E143" s="166"/>
      <c r="F143" s="145"/>
    </row>
    <row r="144" spans="1:6" ht="16.5" x14ac:dyDescent="0.25">
      <c r="A144" s="184" t="s">
        <v>75</v>
      </c>
      <c r="B144" s="317">
        <v>2</v>
      </c>
      <c r="C144" s="333"/>
      <c r="D144" s="335"/>
      <c r="E144" s="166"/>
      <c r="F144" s="145"/>
    </row>
    <row r="145" spans="1:6" ht="66" x14ac:dyDescent="0.25">
      <c r="A145" s="109" t="s">
        <v>287</v>
      </c>
      <c r="B145" s="317">
        <v>1</v>
      </c>
      <c r="C145" s="319"/>
      <c r="D145" s="323">
        <v>0.8</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67</v>
      </c>
    </row>
    <row r="150" spans="1:6" ht="18" x14ac:dyDescent="0.25">
      <c r="A150" s="77" t="s">
        <v>225</v>
      </c>
      <c r="B150" s="83"/>
      <c r="C150" s="84"/>
      <c r="D150" s="81">
        <f>D149/(COUNT(B138:C144,B102:C109,B114:C133)*2)</f>
        <v>0.95714285714285718</v>
      </c>
    </row>
    <row r="151" spans="1:6" x14ac:dyDescent="0.25">
      <c r="A151" s="9"/>
      <c r="B151" s="6"/>
      <c r="C151" s="7"/>
      <c r="D151" s="6"/>
    </row>
    <row r="152" spans="1:6" ht="18" x14ac:dyDescent="0.35">
      <c r="A152" s="367" t="s">
        <v>130</v>
      </c>
      <c r="B152" s="367"/>
      <c r="C152" s="367"/>
      <c r="D152" s="367"/>
      <c r="E152" s="367"/>
      <c r="F152" s="367"/>
    </row>
    <row r="153" spans="1:6" x14ac:dyDescent="0.25">
      <c r="A153" s="181">
        <f>B11</f>
        <v>43033</v>
      </c>
      <c r="B153" s="6"/>
      <c r="C153" s="7"/>
      <c r="D153" s="59"/>
    </row>
    <row r="154" spans="1:6" ht="16.5" x14ac:dyDescent="0.25">
      <c r="A154" s="368" t="s">
        <v>63</v>
      </c>
      <c r="B154" s="369"/>
      <c r="C154" s="369"/>
      <c r="D154" s="369"/>
      <c r="E154" s="369"/>
      <c r="F154" s="369"/>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ht="45" x14ac:dyDescent="0.25">
      <c r="A157" s="23" t="s">
        <v>69</v>
      </c>
      <c r="B157" s="168">
        <v>1</v>
      </c>
      <c r="C157" s="166"/>
      <c r="D157" s="166" t="s">
        <v>841</v>
      </c>
      <c r="E157" s="145"/>
      <c r="F157" s="145"/>
    </row>
    <row r="158" spans="1:6" x14ac:dyDescent="0.25">
      <c r="A158" s="33" t="s">
        <v>136</v>
      </c>
      <c r="B158" s="168">
        <v>2</v>
      </c>
      <c r="C158" s="168"/>
      <c r="D158" s="147"/>
      <c r="E158" s="145"/>
      <c r="F158" s="145"/>
    </row>
    <row r="159" spans="1:6" ht="150" x14ac:dyDescent="0.25">
      <c r="A159" s="23" t="s">
        <v>190</v>
      </c>
      <c r="B159" s="168">
        <v>1</v>
      </c>
      <c r="C159" s="168"/>
      <c r="D159" s="166" t="s">
        <v>861</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0.875</v>
      </c>
    </row>
    <row r="165" spans="1:6" x14ac:dyDescent="0.25">
      <c r="A165" s="9"/>
      <c r="B165" s="6"/>
      <c r="C165" s="7"/>
      <c r="D165" s="6"/>
    </row>
    <row r="166" spans="1:6" ht="18" x14ac:dyDescent="0.25">
      <c r="A166" s="365" t="s">
        <v>134</v>
      </c>
      <c r="B166" s="366"/>
      <c r="C166" s="366"/>
      <c r="D166" s="366"/>
      <c r="E166" s="366"/>
      <c r="F166" s="366"/>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317">
        <v>1</v>
      </c>
      <c r="C170" s="317"/>
      <c r="D170" s="316" t="s">
        <v>862</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0"/>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0.5</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49</v>
      </c>
    </row>
    <row r="190" spans="1:7" ht="18" x14ac:dyDescent="0.25">
      <c r="A190" s="77" t="s">
        <v>226</v>
      </c>
      <c r="B190" s="83"/>
      <c r="C190" s="84"/>
      <c r="D190" s="81">
        <f>D189/(COUNT(B155:C162,B167:C184)*2)</f>
        <v>0.94230769230769229</v>
      </c>
    </row>
    <row r="191" spans="1:7" x14ac:dyDescent="0.25">
      <c r="A191" s="9"/>
      <c r="B191" s="6"/>
      <c r="C191" s="7"/>
      <c r="D191" s="6"/>
    </row>
    <row r="192" spans="1:7" ht="18" x14ac:dyDescent="0.35">
      <c r="A192" s="367" t="s">
        <v>167</v>
      </c>
      <c r="B192" s="367"/>
      <c r="C192" s="367"/>
      <c r="D192" s="367"/>
      <c r="E192" s="367"/>
      <c r="F192" s="367"/>
    </row>
    <row r="193" spans="1:7" x14ac:dyDescent="0.25">
      <c r="A193" s="187">
        <f>B11</f>
        <v>43033</v>
      </c>
      <c r="B193" s="6"/>
      <c r="C193" s="7"/>
      <c r="D193" s="6"/>
    </row>
    <row r="194" spans="1:7" ht="18" x14ac:dyDescent="0.25">
      <c r="A194" s="365" t="s">
        <v>158</v>
      </c>
      <c r="B194" s="366"/>
      <c r="C194" s="366"/>
      <c r="D194" s="366"/>
      <c r="E194" s="366"/>
      <c r="F194" s="366"/>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ht="45" x14ac:dyDescent="0.25">
      <c r="A201" s="33" t="s">
        <v>28</v>
      </c>
      <c r="B201" s="168">
        <v>1</v>
      </c>
      <c r="C201" s="168"/>
      <c r="D201" s="166" t="s">
        <v>842</v>
      </c>
      <c r="E201" s="145"/>
      <c r="F201" s="145"/>
    </row>
    <row r="202" spans="1:7" ht="45" x14ac:dyDescent="0.25">
      <c r="A202" s="33" t="s">
        <v>155</v>
      </c>
      <c r="B202" s="168">
        <v>1</v>
      </c>
      <c r="C202" s="168"/>
      <c r="D202" s="154" t="s">
        <v>801</v>
      </c>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20</v>
      </c>
    </row>
    <row r="207" spans="1:7" x14ac:dyDescent="0.25">
      <c r="A207" s="19" t="s">
        <v>37</v>
      </c>
      <c r="B207" s="20"/>
      <c r="C207" s="21"/>
      <c r="D207" s="62">
        <f>D206/(COUNT(B195:C205)*2)</f>
        <v>0.90909090909090906</v>
      </c>
    </row>
    <row r="208" spans="1:7" x14ac:dyDescent="0.25">
      <c r="A208" s="9"/>
      <c r="B208" s="6"/>
      <c r="C208" s="7"/>
      <c r="D208" s="6"/>
    </row>
    <row r="209" spans="1:7" ht="18" x14ac:dyDescent="0.25">
      <c r="A209" s="365" t="s">
        <v>76</v>
      </c>
      <c r="B209" s="366"/>
      <c r="C209" s="366"/>
      <c r="D209" s="366"/>
      <c r="E209" s="366"/>
      <c r="F209" s="366"/>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ht="60" x14ac:dyDescent="0.25">
      <c r="A212" s="18" t="s">
        <v>192</v>
      </c>
      <c r="B212" s="168">
        <v>1</v>
      </c>
      <c r="C212" s="168"/>
      <c r="D212" s="141" t="s">
        <v>803</v>
      </c>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60" x14ac:dyDescent="0.25">
      <c r="A216" s="18" t="s">
        <v>70</v>
      </c>
      <c r="B216" s="168">
        <v>1</v>
      </c>
      <c r="C216" s="168"/>
      <c r="D216" s="12" t="s">
        <v>843</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75" x14ac:dyDescent="0.25">
      <c r="A222" s="107" t="s">
        <v>72</v>
      </c>
      <c r="B222" s="168">
        <v>0</v>
      </c>
      <c r="C222" s="215">
        <f>IF(B222=0, -5, "0")</f>
        <v>-5</v>
      </c>
      <c r="D222" s="166" t="s">
        <v>804</v>
      </c>
      <c r="E222" s="166" t="s">
        <v>805</v>
      </c>
      <c r="F222" s="145"/>
    </row>
    <row r="223" spans="1:7" ht="18" x14ac:dyDescent="0.35">
      <c r="A223" s="48" t="s">
        <v>289</v>
      </c>
      <c r="B223" s="168">
        <v>2</v>
      </c>
      <c r="C223" s="168"/>
      <c r="D223" s="166"/>
      <c r="E223" s="260"/>
      <c r="F223" s="145"/>
      <c r="G223" s="170"/>
    </row>
    <row r="224" spans="1:7" ht="16.5" x14ac:dyDescent="0.25">
      <c r="A224" s="106" t="s">
        <v>168</v>
      </c>
      <c r="B224" s="168">
        <v>1</v>
      </c>
      <c r="C224" s="216" t="str">
        <f>IF(B224=0, -5, "0")</f>
        <v>0</v>
      </c>
      <c r="D224" s="144" t="s">
        <v>812</v>
      </c>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1"/>
      <c r="E228" s="145"/>
      <c r="F228" s="145"/>
    </row>
    <row r="229" spans="1:6" x14ac:dyDescent="0.25">
      <c r="A229" s="19" t="s">
        <v>38</v>
      </c>
      <c r="B229" s="19"/>
      <c r="C229" s="19"/>
      <c r="D229" s="19">
        <f>SUM(B210:C228)</f>
        <v>28</v>
      </c>
    </row>
    <row r="230" spans="1:6" x14ac:dyDescent="0.25">
      <c r="A230" s="19" t="s">
        <v>37</v>
      </c>
      <c r="B230" s="20"/>
      <c r="C230" s="21"/>
      <c r="D230" s="62">
        <f>D229/(COUNT(B210:C228)*2)</f>
        <v>0.7</v>
      </c>
    </row>
    <row r="231" spans="1:6" x14ac:dyDescent="0.25">
      <c r="A231" s="9"/>
      <c r="B231" s="6"/>
      <c r="C231" s="7"/>
      <c r="D231" s="6"/>
    </row>
    <row r="232" spans="1:6" ht="18" x14ac:dyDescent="0.25">
      <c r="A232" s="365" t="s">
        <v>191</v>
      </c>
      <c r="B232" s="366"/>
      <c r="C232" s="366"/>
      <c r="D232" s="366"/>
      <c r="E232" s="366"/>
      <c r="F232" s="366"/>
    </row>
    <row r="233" spans="1:6" x14ac:dyDescent="0.25">
      <c r="A233" s="167" t="s">
        <v>314</v>
      </c>
      <c r="B233" s="169">
        <v>2</v>
      </c>
      <c r="C233" s="169"/>
      <c r="D233" s="150"/>
      <c r="E233" s="145"/>
      <c r="F233" s="145"/>
    </row>
    <row r="234" spans="1:6" ht="30" x14ac:dyDescent="0.25">
      <c r="A234" s="18" t="s">
        <v>205</v>
      </c>
      <c r="B234" s="169">
        <v>1</v>
      </c>
      <c r="C234" s="168"/>
      <c r="D234" s="153" t="s">
        <v>806</v>
      </c>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ht="60" x14ac:dyDescent="0.25">
      <c r="A238" s="18" t="s">
        <v>55</v>
      </c>
      <c r="B238" s="169">
        <v>1</v>
      </c>
      <c r="C238" s="168"/>
      <c r="D238" s="156" t="s">
        <v>802</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5">
        <v>0.8</v>
      </c>
      <c r="E241" s="101"/>
      <c r="F241" s="101"/>
    </row>
    <row r="242" spans="1:6" x14ac:dyDescent="0.25">
      <c r="A242" s="19" t="s">
        <v>38</v>
      </c>
      <c r="B242" s="19"/>
      <c r="C242" s="19"/>
      <c r="D242" s="19">
        <f>SUM(B233:C240)</f>
        <v>14</v>
      </c>
    </row>
    <row r="243" spans="1:6" x14ac:dyDescent="0.25">
      <c r="A243" s="19" t="s">
        <v>37</v>
      </c>
      <c r="B243" s="20"/>
      <c r="C243" s="21"/>
      <c r="D243" s="62">
        <f>D242/(COUNT(B233:C240)*2)</f>
        <v>0.875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0.79487179487179482</v>
      </c>
    </row>
    <row r="247" spans="1:6" s="3" customFormat="1" ht="18" x14ac:dyDescent="0.25">
      <c r="A247" s="45"/>
      <c r="B247" s="46"/>
      <c r="C247" s="46"/>
      <c r="D247" s="47"/>
    </row>
    <row r="248" spans="1:6" s="3" customFormat="1" ht="18" x14ac:dyDescent="0.35">
      <c r="A248" s="367" t="s">
        <v>78</v>
      </c>
      <c r="B248" s="367"/>
      <c r="C248" s="367"/>
      <c r="D248" s="367"/>
      <c r="E248" s="367"/>
      <c r="F248" s="367"/>
    </row>
    <row r="249" spans="1:6" s="3" customFormat="1" x14ac:dyDescent="0.25">
      <c r="A249" s="181">
        <f>B11</f>
        <v>43033</v>
      </c>
      <c r="B249" s="6"/>
      <c r="C249" s="7"/>
      <c r="D249" s="6"/>
    </row>
    <row r="250" spans="1:6" s="3" customFormat="1" ht="18" x14ac:dyDescent="0.25">
      <c r="A250" s="365" t="s">
        <v>79</v>
      </c>
      <c r="B250" s="366"/>
      <c r="C250" s="366"/>
      <c r="D250" s="366"/>
      <c r="E250" s="366"/>
      <c r="F250" s="366"/>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1</v>
      </c>
      <c r="C257" s="168"/>
      <c r="D257" s="154" t="s">
        <v>844</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65" t="s">
        <v>81</v>
      </c>
      <c r="B266" s="366"/>
      <c r="C266" s="366"/>
      <c r="D266" s="366"/>
      <c r="E266" s="366"/>
      <c r="F266" s="366"/>
    </row>
    <row r="267" spans="1:6" s="3" customFormat="1" x14ac:dyDescent="0.25">
      <c r="A267" s="150" t="s">
        <v>368</v>
      </c>
      <c r="B267" s="169">
        <v>1</v>
      </c>
      <c r="C267" s="169"/>
      <c r="D267" s="3" t="s">
        <v>807</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1</v>
      </c>
      <c r="C274" s="168"/>
      <c r="D274" s="11" t="s">
        <v>808</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60" x14ac:dyDescent="0.25">
      <c r="A277" s="107" t="s">
        <v>173</v>
      </c>
      <c r="B277" s="169">
        <v>0</v>
      </c>
      <c r="C277" s="216">
        <f>IF(B277=0, -5, "0")</f>
        <v>-5</v>
      </c>
      <c r="D277" s="162" t="s">
        <v>809</v>
      </c>
      <c r="E277" s="144" t="s">
        <v>810</v>
      </c>
      <c r="F277" s="171"/>
    </row>
    <row r="278" spans="1:6" s="3" customFormat="1" ht="18" x14ac:dyDescent="0.35">
      <c r="A278" s="48" t="s">
        <v>289</v>
      </c>
      <c r="B278" s="169">
        <v>2</v>
      </c>
      <c r="C278" s="169"/>
      <c r="D278" s="162"/>
      <c r="E278" s="260"/>
      <c r="F278" s="171"/>
    </row>
    <row r="279" spans="1:6" s="3" customFormat="1" ht="30" x14ac:dyDescent="0.25">
      <c r="A279" s="106" t="s">
        <v>168</v>
      </c>
      <c r="B279" s="169">
        <v>1</v>
      </c>
      <c r="C279" s="216" t="str">
        <f>IF(B279=0, -5, "0")</f>
        <v>0</v>
      </c>
      <c r="D279" s="162" t="s">
        <v>811</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309">
        <v>0.6</v>
      </c>
    </row>
    <row r="285" spans="1:6" s="3" customFormat="1" x14ac:dyDescent="0.25">
      <c r="A285" s="19" t="s">
        <v>38</v>
      </c>
      <c r="B285" s="19"/>
      <c r="C285" s="19"/>
      <c r="D285" s="19">
        <f>SUM(B267:C283)</f>
        <v>24</v>
      </c>
    </row>
    <row r="286" spans="1:6" s="3" customFormat="1" x14ac:dyDescent="0.25">
      <c r="A286" s="19" t="s">
        <v>37</v>
      </c>
      <c r="B286" s="20"/>
      <c r="C286" s="21"/>
      <c r="D286" s="62">
        <f>D285/(COUNT(B267:C283)*2)</f>
        <v>0.66666666666666663</v>
      </c>
    </row>
    <row r="287" spans="1:6" s="3" customFormat="1" x14ac:dyDescent="0.25">
      <c r="A287" s="9"/>
      <c r="B287" s="6"/>
      <c r="C287" s="7"/>
      <c r="D287" s="6"/>
    </row>
    <row r="288" spans="1:6" s="3" customFormat="1" ht="18" x14ac:dyDescent="0.25">
      <c r="A288" s="77" t="s">
        <v>82</v>
      </c>
      <c r="B288" s="83"/>
      <c r="C288" s="84"/>
      <c r="D288" s="80">
        <f>SUM(D285,D263)</f>
        <v>47</v>
      </c>
    </row>
    <row r="289" spans="1:7" s="3" customFormat="1" ht="18" x14ac:dyDescent="0.25">
      <c r="A289" s="77" t="s">
        <v>228</v>
      </c>
      <c r="B289" s="83"/>
      <c r="C289" s="84"/>
      <c r="D289" s="81">
        <f>D288/(COUNT(B251:C262,B267:C283)*2)</f>
        <v>0.78333333333333333</v>
      </c>
    </row>
    <row r="290" spans="1:7" s="3" customFormat="1" ht="18" x14ac:dyDescent="0.25">
      <c r="A290" s="45"/>
      <c r="B290" s="46"/>
      <c r="C290" s="46"/>
      <c r="D290" s="47"/>
    </row>
    <row r="291" spans="1:7" ht="18" x14ac:dyDescent="0.35">
      <c r="A291" s="367" t="s">
        <v>4</v>
      </c>
      <c r="B291" s="367"/>
      <c r="C291" s="367"/>
      <c r="D291" s="367"/>
      <c r="E291" s="367"/>
      <c r="F291" s="367"/>
    </row>
    <row r="292" spans="1:7" x14ac:dyDescent="0.25">
      <c r="A292" s="190">
        <f>B11</f>
        <v>43033</v>
      </c>
      <c r="B292" s="6"/>
      <c r="C292" s="7"/>
      <c r="D292" s="59"/>
    </row>
    <row r="293" spans="1:7" ht="18" x14ac:dyDescent="0.25">
      <c r="A293" s="365" t="s">
        <v>19</v>
      </c>
      <c r="B293" s="366"/>
      <c r="C293" s="366"/>
      <c r="D293" s="366"/>
      <c r="E293" s="366"/>
      <c r="F293" s="366"/>
    </row>
    <row r="294" spans="1:7" x14ac:dyDescent="0.25">
      <c r="A294" s="32" t="s">
        <v>62</v>
      </c>
      <c r="B294" s="168">
        <v>2</v>
      </c>
      <c r="C294" s="168"/>
      <c r="D294" s="166"/>
      <c r="E294" s="145"/>
      <c r="F294" s="145"/>
    </row>
    <row r="295" spans="1:7" x14ac:dyDescent="0.25">
      <c r="A295" s="22" t="s">
        <v>6</v>
      </c>
      <c r="B295" s="168">
        <v>2</v>
      </c>
      <c r="C295" s="168"/>
      <c r="D295" s="166" t="s">
        <v>863</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65" t="s">
        <v>122</v>
      </c>
      <c r="B305" s="366"/>
      <c r="C305" s="366"/>
      <c r="D305" s="366"/>
      <c r="E305" s="366"/>
      <c r="F305" s="366"/>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66"/>
      <c r="F308" s="145"/>
    </row>
    <row r="309" spans="1:6" ht="18" x14ac:dyDescent="0.35">
      <c r="A309" s="75" t="s">
        <v>367</v>
      </c>
      <c r="B309" s="169">
        <v>2</v>
      </c>
      <c r="C309" s="215" t="str">
        <f>IF(B309=0, -5, "0")</f>
        <v>0</v>
      </c>
      <c r="D309" s="97"/>
      <c r="E309" s="145"/>
      <c r="F309" s="145"/>
    </row>
    <row r="310" spans="1:6" ht="45" x14ac:dyDescent="0.25">
      <c r="A310" s="167" t="s">
        <v>108</v>
      </c>
      <c r="B310" s="169">
        <v>0</v>
      </c>
      <c r="C310" s="168"/>
      <c r="D310" s="155" t="s">
        <v>813</v>
      </c>
      <c r="E310" s="166" t="s">
        <v>814</v>
      </c>
      <c r="F310" s="145"/>
    </row>
    <row r="311" spans="1:6" ht="18" x14ac:dyDescent="0.35">
      <c r="A311" s="75" t="s">
        <v>61</v>
      </c>
      <c r="B311" s="169">
        <v>2</v>
      </c>
      <c r="C311" s="215" t="str">
        <f>IF(B311=0, -5, "0")</f>
        <v>0</v>
      </c>
      <c r="D311" s="155"/>
      <c r="E311" s="166"/>
      <c r="F311" s="145"/>
    </row>
    <row r="312" spans="1:6" ht="45" x14ac:dyDescent="0.25">
      <c r="A312" s="18" t="s">
        <v>254</v>
      </c>
      <c r="B312" s="169">
        <v>1</v>
      </c>
      <c r="C312" s="168"/>
      <c r="D312" s="155" t="s">
        <v>816</v>
      </c>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1</v>
      </c>
      <c r="C315" s="216" t="str">
        <f>IF(B315=0, -5, "0")</f>
        <v>0</v>
      </c>
      <c r="D315" s="144" t="s">
        <v>815</v>
      </c>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18</v>
      </c>
    </row>
    <row r="319" spans="1:6" x14ac:dyDescent="0.25">
      <c r="A319" s="19" t="s">
        <v>37</v>
      </c>
      <c r="B319" s="20"/>
      <c r="C319" s="21"/>
      <c r="D319" s="62">
        <f>D318/(COUNT(B306:C316)*2)</f>
        <v>0.81818181818181823</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367" t="s">
        <v>21</v>
      </c>
      <c r="B324" s="367"/>
      <c r="C324" s="367"/>
      <c r="D324" s="367"/>
      <c r="E324" s="367"/>
      <c r="F324" s="367"/>
    </row>
    <row r="325" spans="1:9" x14ac:dyDescent="0.25">
      <c r="A325" s="191">
        <f>B11</f>
        <v>43033</v>
      </c>
      <c r="B325" s="6"/>
      <c r="C325" s="7"/>
      <c r="D325" s="6"/>
    </row>
    <row r="326" spans="1:9" ht="18" x14ac:dyDescent="0.25">
      <c r="A326" s="365" t="s">
        <v>12</v>
      </c>
      <c r="B326" s="366"/>
      <c r="C326" s="366"/>
      <c r="D326" s="366"/>
      <c r="E326" s="366"/>
      <c r="F326" s="366"/>
    </row>
    <row r="327" spans="1:9" x14ac:dyDescent="0.25">
      <c r="A327" s="167" t="s">
        <v>109</v>
      </c>
      <c r="B327" s="168">
        <v>2</v>
      </c>
      <c r="C327" s="168"/>
      <c r="D327" s="141"/>
      <c r="E327" s="145"/>
      <c r="F327" s="145"/>
    </row>
    <row r="328" spans="1:9" ht="30" x14ac:dyDescent="0.25">
      <c r="A328" s="167" t="s">
        <v>51</v>
      </c>
      <c r="B328" s="168">
        <v>1</v>
      </c>
      <c r="C328" s="168"/>
      <c r="D328" s="6" t="s">
        <v>819</v>
      </c>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820</v>
      </c>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65" t="s">
        <v>25</v>
      </c>
      <c r="B339" s="366"/>
      <c r="C339" s="366"/>
      <c r="D339" s="366"/>
      <c r="E339" s="366"/>
      <c r="F339" s="366"/>
    </row>
    <row r="340" spans="1:6" ht="30" x14ac:dyDescent="0.25">
      <c r="A340" s="167" t="s">
        <v>110</v>
      </c>
      <c r="B340" s="168">
        <v>1</v>
      </c>
      <c r="C340" s="168"/>
      <c r="D340" s="166" t="s">
        <v>821</v>
      </c>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9">
        <v>2</v>
      </c>
      <c r="C345" s="152"/>
      <c r="D345" s="354">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67" t="s">
        <v>8</v>
      </c>
      <c r="B352" s="367"/>
      <c r="C352" s="367"/>
      <c r="D352" s="367"/>
      <c r="E352" s="367"/>
      <c r="F352" s="367"/>
    </row>
    <row r="353" spans="1:6" x14ac:dyDescent="0.25">
      <c r="A353" s="181">
        <f>B11</f>
        <v>43033</v>
      </c>
      <c r="B353" s="6"/>
      <c r="C353" s="7"/>
      <c r="D353" s="59"/>
    </row>
    <row r="354" spans="1:6" ht="16.5" x14ac:dyDescent="0.25">
      <c r="A354" s="368" t="s">
        <v>113</v>
      </c>
      <c r="B354" s="369"/>
      <c r="C354" s="369"/>
      <c r="D354" s="369"/>
      <c r="E354" s="369"/>
      <c r="F354" s="369"/>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65" t="s">
        <v>25</v>
      </c>
      <c r="B366" s="366"/>
      <c r="C366" s="366"/>
      <c r="D366" s="366"/>
      <c r="E366" s="366"/>
      <c r="F366" s="366"/>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ht="45" x14ac:dyDescent="0.25">
      <c r="A373" s="24" t="s">
        <v>114</v>
      </c>
      <c r="B373" s="169">
        <v>1</v>
      </c>
      <c r="C373" s="168"/>
      <c r="D373" s="128" t="s">
        <v>817</v>
      </c>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ht="30" x14ac:dyDescent="0.25">
      <c r="A376" s="18" t="s">
        <v>248</v>
      </c>
      <c r="B376" s="328">
        <v>1</v>
      </c>
      <c r="C376" s="317"/>
      <c r="D376" s="314" t="s">
        <v>864</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262">
        <f>SUM(B367:C378)</f>
        <v>22</v>
      </c>
    </row>
    <row r="380" spans="1:6" x14ac:dyDescent="0.25">
      <c r="A380" s="19" t="s">
        <v>37</v>
      </c>
      <c r="B380" s="20"/>
      <c r="C380" s="20"/>
      <c r="D380" s="63">
        <f>D379/(COUNT(B367:C378)*2)</f>
        <v>0.91666666666666663</v>
      </c>
    </row>
    <row r="381" spans="1:6" x14ac:dyDescent="0.25">
      <c r="A381" s="44"/>
      <c r="B381" s="44"/>
      <c r="C381" s="44"/>
      <c r="D381" s="44"/>
    </row>
    <row r="382" spans="1:6" ht="18" x14ac:dyDescent="0.25">
      <c r="A382" s="365" t="s">
        <v>124</v>
      </c>
      <c r="B382" s="366"/>
      <c r="C382" s="366"/>
      <c r="D382" s="366"/>
      <c r="E382" s="366"/>
      <c r="F382" s="366"/>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5" t="s">
        <v>29</v>
      </c>
      <c r="B391" s="366"/>
      <c r="C391" s="366"/>
      <c r="D391" s="366"/>
      <c r="E391" s="366"/>
      <c r="F391" s="366"/>
    </row>
    <row r="392" spans="1:16384" x14ac:dyDescent="0.25">
      <c r="A392" s="167" t="s">
        <v>314</v>
      </c>
      <c r="B392" s="169">
        <v>2</v>
      </c>
      <c r="C392" s="169"/>
      <c r="D392" s="150"/>
      <c r="E392" s="145"/>
      <c r="F392" s="145"/>
    </row>
    <row r="393" spans="1:16384" ht="30" x14ac:dyDescent="0.25">
      <c r="A393" s="167" t="s">
        <v>56</v>
      </c>
      <c r="B393" s="328">
        <v>1</v>
      </c>
      <c r="C393" s="317"/>
      <c r="D393" s="325" t="s">
        <v>864</v>
      </c>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367" t="s">
        <v>125</v>
      </c>
      <c r="B405" s="367"/>
      <c r="C405" s="367"/>
      <c r="D405" s="367"/>
      <c r="E405" s="367"/>
      <c r="F405" s="367"/>
    </row>
    <row r="406" spans="1:6" x14ac:dyDescent="0.25">
      <c r="A406" s="190">
        <f>B11</f>
        <v>43033</v>
      </c>
      <c r="B406" s="6"/>
      <c r="C406" s="7"/>
      <c r="D406" s="6"/>
    </row>
    <row r="407" spans="1:6" ht="16.5" x14ac:dyDescent="0.25">
      <c r="A407" s="368" t="s">
        <v>19</v>
      </c>
      <c r="B407" s="369"/>
      <c r="C407" s="369"/>
      <c r="D407" s="369"/>
      <c r="E407" s="369"/>
      <c r="F407" s="369"/>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68" t="s">
        <v>122</v>
      </c>
      <c r="B418" s="369"/>
      <c r="C418" s="369"/>
      <c r="D418" s="369"/>
      <c r="E418" s="369"/>
      <c r="F418" s="369"/>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818</v>
      </c>
      <c r="E420" s="145"/>
      <c r="F420" s="145"/>
    </row>
    <row r="421" spans="1:6" x14ac:dyDescent="0.25">
      <c r="A421" s="167" t="s">
        <v>407</v>
      </c>
      <c r="B421" s="168">
        <v>2</v>
      </c>
      <c r="C421" s="168"/>
      <c r="D421" s="166"/>
      <c r="E421" s="145"/>
      <c r="F421" s="145"/>
    </row>
    <row r="422" spans="1:6" ht="30" x14ac:dyDescent="0.25">
      <c r="A422" s="167" t="s">
        <v>146</v>
      </c>
      <c r="B422" s="168">
        <v>1</v>
      </c>
      <c r="C422" s="168"/>
      <c r="D422" s="154" t="s">
        <v>825</v>
      </c>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1</v>
      </c>
      <c r="C428" s="152"/>
      <c r="D428" s="132">
        <v>0.5</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367" t="s">
        <v>374</v>
      </c>
      <c r="B435" s="367"/>
      <c r="C435" s="367"/>
      <c r="D435" s="367"/>
      <c r="E435" s="367"/>
      <c r="F435" s="367"/>
    </row>
    <row r="436" spans="1:7" x14ac:dyDescent="0.25">
      <c r="A436" s="193">
        <f>+B11</f>
        <v>43033</v>
      </c>
      <c r="B436" s="6"/>
      <c r="C436" s="7"/>
      <c r="D436" s="6"/>
    </row>
    <row r="437" spans="1:7" ht="18" x14ac:dyDescent="0.25">
      <c r="A437" s="365" t="s">
        <v>375</v>
      </c>
      <c r="B437" s="366"/>
      <c r="C437" s="366"/>
      <c r="D437" s="366"/>
      <c r="E437" s="366"/>
      <c r="F437" s="366"/>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30.75" x14ac:dyDescent="0.3">
      <c r="A441" s="48" t="s">
        <v>195</v>
      </c>
      <c r="B441" s="168">
        <v>1</v>
      </c>
      <c r="C441" s="169"/>
      <c r="D441" s="144" t="s">
        <v>822</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65" t="s">
        <v>31</v>
      </c>
      <c r="B444" s="366"/>
      <c r="C444" s="366"/>
      <c r="D444" s="366"/>
      <c r="E444" s="366"/>
      <c r="F444" s="366"/>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67" t="s">
        <v>180</v>
      </c>
      <c r="B454" s="367"/>
      <c r="C454" s="367"/>
      <c r="D454" s="367"/>
      <c r="E454" s="367"/>
      <c r="F454" s="36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5">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67" t="s">
        <v>87</v>
      </c>
      <c r="B464" s="367"/>
      <c r="C464" s="367"/>
      <c r="D464" s="367"/>
      <c r="E464" s="367"/>
      <c r="F464" s="367"/>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56">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67" t="s">
        <v>151</v>
      </c>
      <c r="B473" s="367"/>
      <c r="C473" s="367"/>
      <c r="D473" s="367"/>
      <c r="E473" s="367"/>
      <c r="F473" s="367"/>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823</v>
      </c>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t="s">
        <v>34</v>
      </c>
      <c r="C482" s="168"/>
      <c r="D482" s="166"/>
      <c r="E482" s="145"/>
      <c r="F482" s="145"/>
    </row>
    <row r="483" spans="1:7" ht="30" x14ac:dyDescent="0.25">
      <c r="A483" s="18" t="s">
        <v>88</v>
      </c>
      <c r="B483" s="168">
        <v>1</v>
      </c>
      <c r="C483" s="168"/>
      <c r="D483" s="166" t="s">
        <v>824</v>
      </c>
      <c r="E483" s="145"/>
      <c r="F483" s="145"/>
    </row>
    <row r="484" spans="1:7" ht="30" x14ac:dyDescent="0.25">
      <c r="A484" s="167" t="s">
        <v>257</v>
      </c>
      <c r="B484" s="168">
        <v>2</v>
      </c>
      <c r="C484" s="168"/>
      <c r="D484" s="166"/>
      <c r="E484" s="145"/>
      <c r="F484" s="145"/>
    </row>
    <row r="485" spans="1:7" ht="30" x14ac:dyDescent="0.25">
      <c r="A485" s="167" t="s">
        <v>210</v>
      </c>
      <c r="B485" s="168" t="s">
        <v>34</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12</v>
      </c>
    </row>
    <row r="492" spans="1:7" x14ac:dyDescent="0.25">
      <c r="A492" s="19" t="s">
        <v>37</v>
      </c>
      <c r="B492" s="20"/>
      <c r="C492" s="21"/>
      <c r="D492" s="62">
        <f>D491/(COUNT(B475:C489)*2)</f>
        <v>0.8571428571428571</v>
      </c>
    </row>
    <row r="493" spans="1:7" x14ac:dyDescent="0.25">
      <c r="A493" s="9"/>
      <c r="B493" s="6"/>
      <c r="C493" s="7"/>
      <c r="D493" s="6"/>
    </row>
    <row r="494" spans="1:7" ht="18" x14ac:dyDescent="0.35">
      <c r="A494" s="367" t="s">
        <v>152</v>
      </c>
      <c r="B494" s="367"/>
      <c r="C494" s="367"/>
      <c r="D494" s="367"/>
      <c r="E494" s="367"/>
      <c r="F494" s="367"/>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323">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0.85733333333333328</v>
      </c>
    </row>
    <row r="504" spans="1:6" ht="22.5"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0.8975265017667845</v>
      </c>
    </row>
  </sheetData>
  <sheetProtection algorithmName="SHA-512" hashValue="xv/kiigqBsm/IEuFEuLdWOzCuQxc2VcF3g9eSCQy2mwqeszXxX+KeAj9brsX4TQsHhkSJznDP+28yaGBCa+q1Q==" saltValue="6gmJ0nDREsRlj6e1CWV0yw=="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75:B490 B46:B53 B102:B109 B58:B80 B85:B92 B114:B133 B138:B145 B155:B162 B195:B205 B210:B228 B251:B262 B233:B241 B267:B284 B294:B301 B306:B317 B340:B345 B327:B335 B355:B362 B383:B387 B167:B185 B367:B378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rowBreaks count="6" manualBreakCount="6">
    <brk id="82" max="6" man="1"/>
    <brk id="165" max="6" man="1"/>
    <brk id="246" max="6" man="1"/>
    <brk id="338" max="6" man="1"/>
    <brk id="404" max="6" man="1"/>
    <brk id="493"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zoomScaleNormal="50" zoomScaleSheetLayoutView="100" workbookViewId="0">
      <selection activeCell="B8" sqref="B8:F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5"/>
      <c r="E1" s="395"/>
      <c r="F1" s="395"/>
      <c r="G1" s="395"/>
      <c r="H1" s="395"/>
      <c r="I1" s="395"/>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2" t="s">
        <v>52</v>
      </c>
      <c r="B6" s="372"/>
      <c r="C6" s="372"/>
      <c r="D6" s="372"/>
      <c r="E6" s="372"/>
      <c r="F6" s="372"/>
      <c r="G6" s="214"/>
      <c r="H6" s="214"/>
      <c r="I6" s="214"/>
    </row>
    <row r="7" spans="1:9" s="36" customFormat="1" ht="21.75" customHeight="1" x14ac:dyDescent="0.45">
      <c r="A7" s="373" t="str">
        <f>'A1 Exploitation'!A8:F8</f>
        <v>Hyper marché la Marsa</v>
      </c>
      <c r="B7" s="373"/>
      <c r="C7" s="373"/>
      <c r="D7" s="373"/>
      <c r="E7" s="373"/>
      <c r="F7" s="373"/>
      <c r="G7" s="214"/>
      <c r="H7" s="214"/>
      <c r="I7" s="214"/>
    </row>
    <row r="8" spans="1:9" s="36" customFormat="1" ht="24" x14ac:dyDescent="0.45">
      <c r="A8" s="38" t="s">
        <v>44</v>
      </c>
      <c r="B8" s="396" t="str">
        <f>'A4 Exploitation'!B9:F9</f>
        <v>Dr Hatem Karaa - Dr Mejed Heni</v>
      </c>
      <c r="C8" s="396"/>
      <c r="D8" s="396"/>
      <c r="E8" s="396"/>
      <c r="F8" s="396"/>
      <c r="G8" s="214"/>
      <c r="H8" s="214"/>
      <c r="I8" s="214"/>
    </row>
    <row r="9" spans="1:9" s="36" customFormat="1" ht="24" x14ac:dyDescent="0.45">
      <c r="A9" s="39" t="s">
        <v>46</v>
      </c>
      <c r="B9" s="397" t="str">
        <f>'A4 Exploitation'!B10:F10</f>
        <v>Mme Cherifa Bahri - Mme Sihem Boudaa - M. Walid Souidi - Chefs rayons</v>
      </c>
      <c r="C9" s="397"/>
      <c r="D9" s="397"/>
      <c r="E9" s="397"/>
      <c r="F9" s="397"/>
      <c r="G9" s="214"/>
      <c r="H9" s="214"/>
      <c r="I9" s="214"/>
    </row>
    <row r="10" spans="1:9" s="36" customFormat="1" ht="24" x14ac:dyDescent="0.45">
      <c r="A10" s="38" t="s">
        <v>45</v>
      </c>
      <c r="B10" s="394">
        <f>'A4 Exploitation'!B11:F11</f>
        <v>43033</v>
      </c>
      <c r="C10" s="394"/>
      <c r="D10" s="394"/>
      <c r="E10" s="394"/>
      <c r="F10" s="394"/>
      <c r="G10" s="214"/>
      <c r="H10" s="214"/>
      <c r="I10" s="214"/>
    </row>
    <row r="11" spans="1:9" s="36" customFormat="1" ht="24" x14ac:dyDescent="0.45">
      <c r="A11" s="38" t="s">
        <v>341</v>
      </c>
      <c r="B11" s="402">
        <f>D198</f>
        <v>0.88260869565217392</v>
      </c>
      <c r="C11" s="402"/>
      <c r="D11" s="402"/>
      <c r="E11" s="402"/>
      <c r="F11" s="402"/>
      <c r="G11" s="214"/>
      <c r="H11" s="214"/>
      <c r="I11" s="214"/>
    </row>
    <row r="12" spans="1:9" s="36" customFormat="1" ht="22.5" x14ac:dyDescent="0.45">
      <c r="A12" s="35"/>
      <c r="D12" s="377"/>
      <c r="E12" s="377"/>
      <c r="F12" s="377"/>
      <c r="G12" s="377"/>
      <c r="H12" s="377"/>
      <c r="I12" s="40"/>
    </row>
    <row r="13" spans="1:9" s="36" customFormat="1" ht="11.25" customHeight="1" x14ac:dyDescent="0.3">
      <c r="A13" s="378" t="s">
        <v>32</v>
      </c>
      <c r="B13" s="379" t="s">
        <v>33</v>
      </c>
      <c r="C13" s="379"/>
      <c r="D13" s="379" t="s">
        <v>48</v>
      </c>
      <c r="E13" s="379" t="s">
        <v>213</v>
      </c>
      <c r="F13" s="379" t="s">
        <v>214</v>
      </c>
    </row>
    <row r="14" spans="1:9" s="36" customFormat="1" ht="12.75" customHeight="1" x14ac:dyDescent="0.3">
      <c r="A14" s="378"/>
      <c r="B14" s="69" t="s">
        <v>36</v>
      </c>
      <c r="C14" s="69" t="s">
        <v>35</v>
      </c>
      <c r="D14" s="379"/>
      <c r="E14" s="379"/>
      <c r="F14" s="379"/>
    </row>
    <row r="15" spans="1:9" x14ac:dyDescent="0.3">
      <c r="A15" s="41"/>
      <c r="B15" s="41"/>
      <c r="C15" s="41"/>
      <c r="D15" s="41"/>
    </row>
    <row r="16" spans="1:9" ht="19.5" x14ac:dyDescent="0.4">
      <c r="A16" s="387" t="s">
        <v>0</v>
      </c>
      <c r="B16" s="388"/>
      <c r="C16" s="388"/>
      <c r="D16" s="388"/>
      <c r="E16" s="388"/>
      <c r="F16" s="388"/>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89" t="s">
        <v>38</v>
      </c>
      <c r="B22" s="390"/>
      <c r="C22" s="391"/>
      <c r="D22" s="213">
        <f>SUM(B17:C21)</f>
        <v>10</v>
      </c>
    </row>
    <row r="23" spans="1:6" x14ac:dyDescent="0.3">
      <c r="A23" s="383" t="s">
        <v>342</v>
      </c>
      <c r="B23" s="384"/>
      <c r="C23" s="385"/>
      <c r="D23" s="64">
        <f>D22/(COUNT(B17:C21)*2)</f>
        <v>1</v>
      </c>
    </row>
    <row r="24" spans="1:6" s="50" customFormat="1" x14ac:dyDescent="0.3">
      <c r="A24" s="54"/>
      <c r="B24" s="55"/>
      <c r="C24" s="55"/>
      <c r="D24" s="56"/>
    </row>
    <row r="25" spans="1:6" ht="19.5" x14ac:dyDescent="0.4">
      <c r="A25" s="392" t="s">
        <v>4</v>
      </c>
      <c r="B25" s="393"/>
      <c r="C25" s="393"/>
      <c r="D25" s="393"/>
      <c r="E25" s="393"/>
      <c r="F25" s="39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83" t="s">
        <v>38</v>
      </c>
      <c r="B32" s="384"/>
      <c r="C32" s="385"/>
      <c r="D32" s="212">
        <f>SUM(B26:C31)</f>
        <v>12</v>
      </c>
    </row>
    <row r="33" spans="1:6" x14ac:dyDescent="0.3">
      <c r="A33" s="383" t="s">
        <v>342</v>
      </c>
      <c r="B33" s="384"/>
      <c r="C33" s="385"/>
      <c r="D33" s="64">
        <f>D32/(COUNT(B26:C31)*2)</f>
        <v>1</v>
      </c>
    </row>
    <row r="34" spans="1:6" s="50" customFormat="1" x14ac:dyDescent="0.3">
      <c r="A34" s="54"/>
      <c r="B34" s="55"/>
      <c r="C34" s="55"/>
      <c r="D34" s="56"/>
    </row>
    <row r="35" spans="1:6" s="50" customFormat="1" ht="19.5" x14ac:dyDescent="0.4">
      <c r="A35" s="392" t="s">
        <v>246</v>
      </c>
      <c r="B35" s="393"/>
      <c r="C35" s="393"/>
      <c r="D35" s="393"/>
      <c r="E35" s="393"/>
      <c r="F35" s="393"/>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ht="66" x14ac:dyDescent="0.3">
      <c r="A38" s="41" t="s">
        <v>328</v>
      </c>
      <c r="B38" s="219">
        <v>0</v>
      </c>
      <c r="C38" s="219"/>
      <c r="D38" s="220" t="s">
        <v>865</v>
      </c>
      <c r="E38" s="220" t="s">
        <v>840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3" t="s">
        <v>38</v>
      </c>
      <c r="B41" s="384"/>
      <c r="C41" s="385"/>
      <c r="D41" s="212">
        <f>SUM(B36:C40)</f>
        <v>8</v>
      </c>
      <c r="E41" s="37"/>
      <c r="F41" s="37"/>
    </row>
    <row r="42" spans="1:6" s="50" customFormat="1" x14ac:dyDescent="0.3">
      <c r="A42" s="383" t="s">
        <v>342</v>
      </c>
      <c r="B42" s="384"/>
      <c r="C42" s="385"/>
      <c r="D42" s="64">
        <f>D41/(COUNT(B36:C40)*2)</f>
        <v>0.8</v>
      </c>
      <c r="E42" s="37"/>
      <c r="F42" s="37"/>
    </row>
    <row r="43" spans="1:6" s="50" customFormat="1" x14ac:dyDescent="0.3">
      <c r="A43" s="89"/>
      <c r="B43" s="90"/>
      <c r="C43" s="90"/>
      <c r="D43" s="91"/>
    </row>
    <row r="44" spans="1:6" ht="19.5" x14ac:dyDescent="0.4">
      <c r="A44" s="398" t="s">
        <v>21</v>
      </c>
      <c r="B44" s="399"/>
      <c r="C44" s="399"/>
      <c r="D44" s="399"/>
      <c r="E44" s="399"/>
      <c r="F44" s="399"/>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t="s">
        <v>34</v>
      </c>
      <c r="C50" s="246" t="str">
        <f>IF(B50=0, -5, "0")</f>
        <v>0</v>
      </c>
      <c r="D50" s="223"/>
      <c r="E50" s="219"/>
      <c r="F50" s="219"/>
    </row>
    <row r="51" spans="1:6" x14ac:dyDescent="0.3">
      <c r="A51" s="383" t="s">
        <v>38</v>
      </c>
      <c r="B51" s="384"/>
      <c r="C51" s="385"/>
      <c r="D51" s="212">
        <f>SUM(B45:C50)</f>
        <v>10</v>
      </c>
    </row>
    <row r="52" spans="1:6" x14ac:dyDescent="0.3">
      <c r="A52" s="383" t="s">
        <v>342</v>
      </c>
      <c r="B52" s="384"/>
      <c r="C52" s="385"/>
      <c r="D52" s="64">
        <f>D51/(COUNT(B45:C50)*2)</f>
        <v>1</v>
      </c>
    </row>
    <row r="53" spans="1:6" s="50" customFormat="1" x14ac:dyDescent="0.3">
      <c r="A53" s="54"/>
      <c r="B53" s="55"/>
      <c r="C53" s="55"/>
      <c r="D53" s="56"/>
    </row>
    <row r="54" spans="1:6" ht="19.5" x14ac:dyDescent="0.4">
      <c r="A54" s="392" t="s">
        <v>8</v>
      </c>
      <c r="B54" s="393"/>
      <c r="C54" s="393"/>
      <c r="D54" s="393"/>
      <c r="E54" s="393"/>
      <c r="F54" s="393"/>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3" t="s">
        <v>38</v>
      </c>
      <c r="B62" s="384"/>
      <c r="C62" s="385"/>
      <c r="D62" s="212">
        <f>SUM(B55:C61)</f>
        <v>14</v>
      </c>
    </row>
    <row r="63" spans="1:6" x14ac:dyDescent="0.3">
      <c r="A63" s="383" t="s">
        <v>342</v>
      </c>
      <c r="B63" s="384"/>
      <c r="C63" s="385"/>
      <c r="D63" s="64">
        <f>D62/(COUNT(B55:C61)*2)</f>
        <v>1</v>
      </c>
    </row>
    <row r="64" spans="1:6" s="50" customFormat="1" x14ac:dyDescent="0.3">
      <c r="A64" s="54"/>
      <c r="B64" s="55"/>
      <c r="C64" s="55"/>
      <c r="D64" s="56"/>
    </row>
    <row r="65" spans="1:6" ht="19.5" x14ac:dyDescent="0.4">
      <c r="A65" s="392" t="s">
        <v>143</v>
      </c>
      <c r="B65" s="393"/>
      <c r="C65" s="393"/>
      <c r="D65" s="393"/>
      <c r="E65" s="393"/>
      <c r="F65" s="393"/>
    </row>
    <row r="66" spans="1:6" ht="19.5" x14ac:dyDescent="0.4">
      <c r="A66" s="41" t="s">
        <v>318</v>
      </c>
      <c r="B66" s="341">
        <v>2</v>
      </c>
      <c r="C66" s="342"/>
      <c r="D66" s="343"/>
      <c r="E66" s="343"/>
      <c r="F66" s="219"/>
    </row>
    <row r="67" spans="1:6" ht="75" x14ac:dyDescent="0.4">
      <c r="A67" s="41" t="s">
        <v>319</v>
      </c>
      <c r="B67" s="341">
        <v>0</v>
      </c>
      <c r="C67" s="342"/>
      <c r="D67" s="343" t="s">
        <v>866</v>
      </c>
      <c r="E67" s="343" t="s">
        <v>567</v>
      </c>
      <c r="F67" s="219"/>
    </row>
    <row r="68" spans="1:6" ht="30" x14ac:dyDescent="0.4">
      <c r="A68" s="41" t="s">
        <v>340</v>
      </c>
      <c r="B68" s="341">
        <v>1</v>
      </c>
      <c r="C68" s="342"/>
      <c r="D68" s="343" t="s">
        <v>563</v>
      </c>
      <c r="E68" s="344"/>
      <c r="F68" s="219"/>
    </row>
    <row r="69" spans="1:6" ht="19.5" x14ac:dyDescent="0.4">
      <c r="A69" s="48" t="s">
        <v>285</v>
      </c>
      <c r="B69" s="341">
        <v>2</v>
      </c>
      <c r="C69" s="342"/>
      <c r="D69" s="344"/>
      <c r="E69" s="344"/>
      <c r="F69" s="219"/>
    </row>
    <row r="70" spans="1:6" ht="19.5" x14ac:dyDescent="0.4">
      <c r="A70" s="41" t="s">
        <v>93</v>
      </c>
      <c r="B70" s="341">
        <v>2</v>
      </c>
      <c r="C70" s="342"/>
      <c r="D70" s="344" t="s">
        <v>867</v>
      </c>
      <c r="E70" s="344"/>
      <c r="F70" s="219"/>
    </row>
    <row r="71" spans="1:6" ht="19.5" x14ac:dyDescent="0.4">
      <c r="A71" s="41" t="s">
        <v>336</v>
      </c>
      <c r="B71" s="341">
        <v>2</v>
      </c>
      <c r="C71" s="342"/>
      <c r="D71" s="340"/>
      <c r="E71" s="340"/>
      <c r="F71" s="219"/>
    </row>
    <row r="72" spans="1:6" ht="19.5" x14ac:dyDescent="0.4">
      <c r="A72" s="41" t="s">
        <v>103</v>
      </c>
      <c r="B72" s="341">
        <v>2</v>
      </c>
      <c r="C72" s="342"/>
      <c r="D72" s="338"/>
      <c r="E72" s="338"/>
      <c r="F72" s="219"/>
    </row>
    <row r="73" spans="1:6" x14ac:dyDescent="0.3">
      <c r="A73" s="48" t="s">
        <v>345</v>
      </c>
      <c r="B73" s="341">
        <v>2</v>
      </c>
      <c r="C73" s="338"/>
      <c r="D73" s="345"/>
      <c r="E73" s="345"/>
      <c r="F73" s="219"/>
    </row>
    <row r="74" spans="1:6" ht="36" x14ac:dyDescent="0.35">
      <c r="A74" s="88" t="s">
        <v>215</v>
      </c>
      <c r="B74" s="341">
        <v>2</v>
      </c>
      <c r="C74" s="352" t="str">
        <f>IF(B74=0, -5, "0")</f>
        <v>0</v>
      </c>
      <c r="D74" s="346"/>
      <c r="E74" s="346"/>
      <c r="F74" s="219"/>
    </row>
    <row r="75" spans="1:6" ht="18" x14ac:dyDescent="0.35">
      <c r="A75" s="88" t="s">
        <v>265</v>
      </c>
      <c r="B75" s="341">
        <v>2</v>
      </c>
      <c r="C75" s="352" t="str">
        <f>IF(B75=0, -5, "0")</f>
        <v>0</v>
      </c>
      <c r="D75" s="346" t="s">
        <v>868</v>
      </c>
      <c r="E75" s="346"/>
      <c r="F75" s="219"/>
    </row>
    <row r="76" spans="1:6" ht="18" x14ac:dyDescent="0.35">
      <c r="A76" s="88" t="s">
        <v>332</v>
      </c>
      <c r="B76" s="341">
        <v>2</v>
      </c>
      <c r="C76" s="352" t="str">
        <f>IF(B76=0, -5, "0")</f>
        <v>0</v>
      </c>
      <c r="D76" s="339"/>
      <c r="E76" s="346"/>
      <c r="F76" s="219"/>
    </row>
    <row r="77" spans="1:6" s="50" customFormat="1" x14ac:dyDescent="0.3">
      <c r="A77" s="49" t="s">
        <v>263</v>
      </c>
      <c r="B77" s="341">
        <v>2</v>
      </c>
      <c r="C77" s="347"/>
      <c r="D77" s="339"/>
      <c r="E77" s="348"/>
      <c r="F77" s="231"/>
    </row>
    <row r="78" spans="1:6" x14ac:dyDescent="0.3">
      <c r="A78" s="41" t="s">
        <v>198</v>
      </c>
      <c r="B78" s="341">
        <v>2</v>
      </c>
      <c r="C78" s="338"/>
      <c r="D78" s="348"/>
      <c r="E78" s="346"/>
      <c r="F78" s="219"/>
    </row>
    <row r="79" spans="1:6" ht="36" x14ac:dyDescent="0.35">
      <c r="A79" s="82" t="s">
        <v>184</v>
      </c>
      <c r="B79" s="341">
        <v>2</v>
      </c>
      <c r="C79" s="352" t="str">
        <f>IF(B79=0, -5, "0")</f>
        <v>0</v>
      </c>
      <c r="D79" s="348" t="s">
        <v>869</v>
      </c>
      <c r="E79" s="346"/>
      <c r="F79" s="219"/>
    </row>
    <row r="80" spans="1:6" x14ac:dyDescent="0.3">
      <c r="A80" s="41" t="s">
        <v>346</v>
      </c>
      <c r="B80" s="341">
        <v>2</v>
      </c>
      <c r="C80" s="338"/>
      <c r="D80" s="348"/>
      <c r="E80" s="349"/>
      <c r="F80" s="219"/>
    </row>
    <row r="81" spans="1:6" ht="18" x14ac:dyDescent="0.35">
      <c r="A81" s="87" t="s">
        <v>344</v>
      </c>
      <c r="B81" s="341">
        <v>2</v>
      </c>
      <c r="C81" s="352" t="str">
        <f>IF(B81=0, -5, "0")</f>
        <v>0</v>
      </c>
      <c r="D81" s="348" t="s">
        <v>431</v>
      </c>
      <c r="E81" s="350"/>
      <c r="F81" s="219"/>
    </row>
    <row r="82" spans="1:6" x14ac:dyDescent="0.3">
      <c r="A82" s="41" t="s">
        <v>94</v>
      </c>
      <c r="B82" s="341">
        <v>2</v>
      </c>
      <c r="C82" s="338"/>
      <c r="D82" s="348"/>
      <c r="E82" s="349"/>
      <c r="F82" s="219"/>
    </row>
    <row r="83" spans="1:6" x14ac:dyDescent="0.3">
      <c r="A83" s="383" t="s">
        <v>38</v>
      </c>
      <c r="B83" s="384"/>
      <c r="C83" s="385"/>
      <c r="D83" s="212">
        <f>SUM(B66:C82)</f>
        <v>31</v>
      </c>
    </row>
    <row r="84" spans="1:6" x14ac:dyDescent="0.3">
      <c r="A84" s="383" t="s">
        <v>342</v>
      </c>
      <c r="B84" s="384"/>
      <c r="C84" s="385"/>
      <c r="D84" s="64">
        <f>D83/(COUNT(B66:C82)*2)</f>
        <v>0.91176470588235292</v>
      </c>
    </row>
    <row r="85" spans="1:6" s="50" customFormat="1" x14ac:dyDescent="0.3">
      <c r="A85" s="54"/>
      <c r="B85" s="55"/>
      <c r="C85" s="55"/>
      <c r="D85" s="56"/>
    </row>
    <row r="86" spans="1:6" ht="19.5" x14ac:dyDescent="0.4">
      <c r="A86" s="392" t="s">
        <v>237</v>
      </c>
      <c r="B86" s="393"/>
      <c r="C86" s="393"/>
      <c r="D86" s="393"/>
      <c r="E86" s="393"/>
      <c r="F86" s="393"/>
    </row>
    <row r="87" spans="1:6" ht="34.5" x14ac:dyDescent="0.4">
      <c r="A87" s="92" t="s">
        <v>320</v>
      </c>
      <c r="B87" s="351">
        <v>2</v>
      </c>
      <c r="C87" s="342"/>
      <c r="D87" s="339"/>
      <c r="E87" s="220"/>
      <c r="F87" s="219"/>
    </row>
    <row r="88" spans="1:6" ht="67.5" x14ac:dyDescent="0.4">
      <c r="A88" s="41" t="s">
        <v>319</v>
      </c>
      <c r="B88" s="351">
        <v>1</v>
      </c>
      <c r="C88" s="342"/>
      <c r="D88" s="339" t="s">
        <v>590</v>
      </c>
      <c r="E88" s="219"/>
      <c r="F88" s="219"/>
    </row>
    <row r="89" spans="1:6" ht="19.5" x14ac:dyDescent="0.4">
      <c r="A89" s="41" t="s">
        <v>347</v>
      </c>
      <c r="B89" s="351">
        <v>2</v>
      </c>
      <c r="C89" s="342"/>
      <c r="D89" s="348"/>
      <c r="E89" s="219"/>
      <c r="F89" s="219"/>
    </row>
    <row r="90" spans="1:6" ht="34.5" x14ac:dyDescent="0.4">
      <c r="A90" s="51" t="s">
        <v>348</v>
      </c>
      <c r="B90" s="351">
        <v>2</v>
      </c>
      <c r="C90" s="342"/>
      <c r="D90" s="348"/>
      <c r="E90" s="219"/>
      <c r="F90" s="219"/>
    </row>
    <row r="91" spans="1:6" ht="19.5" x14ac:dyDescent="0.4">
      <c r="A91" s="48" t="s">
        <v>286</v>
      </c>
      <c r="B91" s="351">
        <v>2</v>
      </c>
      <c r="C91" s="342"/>
      <c r="D91" s="348"/>
      <c r="E91" s="219"/>
      <c r="F91" s="219"/>
    </row>
    <row r="92" spans="1:6" ht="36" x14ac:dyDescent="0.35">
      <c r="A92" s="88" t="s">
        <v>261</v>
      </c>
      <c r="B92" s="351">
        <v>2</v>
      </c>
      <c r="C92" s="352" t="str">
        <f>IF(B92=0, -5, "0")</f>
        <v>0</v>
      </c>
      <c r="D92" s="356" t="s">
        <v>870</v>
      </c>
      <c r="E92" s="219"/>
      <c r="F92" s="219"/>
    </row>
    <row r="93" spans="1:6" ht="18" x14ac:dyDescent="0.35">
      <c r="A93" s="75" t="s">
        <v>266</v>
      </c>
      <c r="B93" s="351">
        <v>2</v>
      </c>
      <c r="C93" s="353" t="str">
        <f>IF(B93=0, -5, "0")</f>
        <v>0</v>
      </c>
      <c r="D93" s="339" t="s">
        <v>871</v>
      </c>
      <c r="E93" s="219"/>
      <c r="F93" s="219"/>
    </row>
    <row r="94" spans="1:6" ht="49.5" x14ac:dyDescent="0.3">
      <c r="A94" s="48" t="s">
        <v>182</v>
      </c>
      <c r="B94" s="351">
        <v>1</v>
      </c>
      <c r="C94" s="338"/>
      <c r="D94" s="339" t="s">
        <v>872</v>
      </c>
      <c r="E94" s="219"/>
      <c r="F94" s="219"/>
    </row>
    <row r="95" spans="1:6" x14ac:dyDescent="0.3">
      <c r="A95" s="53" t="s">
        <v>329</v>
      </c>
      <c r="B95" s="351">
        <v>2</v>
      </c>
      <c r="C95" s="338"/>
      <c r="D95" s="339"/>
      <c r="E95" s="219"/>
      <c r="F95" s="219"/>
    </row>
    <row r="96" spans="1:6" x14ac:dyDescent="0.3">
      <c r="A96" s="53" t="s">
        <v>330</v>
      </c>
      <c r="B96" s="351">
        <v>2</v>
      </c>
      <c r="C96" s="338"/>
      <c r="D96" s="339"/>
      <c r="E96" s="219"/>
      <c r="F96" s="219"/>
    </row>
    <row r="97" spans="1:6" x14ac:dyDescent="0.3">
      <c r="A97" s="41" t="s">
        <v>147</v>
      </c>
      <c r="B97" s="351">
        <v>2</v>
      </c>
      <c r="C97" s="338"/>
      <c r="D97" s="339"/>
      <c r="E97" s="219"/>
      <c r="F97" s="219"/>
    </row>
    <row r="98" spans="1:6" ht="36" x14ac:dyDescent="0.35">
      <c r="A98" s="88" t="s">
        <v>216</v>
      </c>
      <c r="B98" s="351">
        <v>2</v>
      </c>
      <c r="C98" s="352" t="str">
        <f>IF(B98=0, -5, "0")</f>
        <v>0</v>
      </c>
      <c r="D98" s="339"/>
      <c r="E98" s="219"/>
      <c r="F98" s="219"/>
    </row>
    <row r="99" spans="1:6" ht="18" x14ac:dyDescent="0.35">
      <c r="A99" s="87" t="s">
        <v>344</v>
      </c>
      <c r="B99" s="351">
        <v>2</v>
      </c>
      <c r="C99" s="352" t="str">
        <f>IF(B99=0, -5, "0")</f>
        <v>0</v>
      </c>
      <c r="D99" s="339"/>
      <c r="E99" s="219"/>
      <c r="F99" s="219"/>
    </row>
    <row r="100" spans="1:6" x14ac:dyDescent="0.3">
      <c r="A100" s="93" t="s">
        <v>263</v>
      </c>
      <c r="B100" s="351">
        <v>2</v>
      </c>
      <c r="C100" s="338"/>
      <c r="D100" s="339"/>
      <c r="E100" s="219"/>
      <c r="F100" s="219"/>
    </row>
    <row r="101" spans="1:6" x14ac:dyDescent="0.3">
      <c r="A101" s="383" t="s">
        <v>38</v>
      </c>
      <c r="B101" s="384"/>
      <c r="C101" s="385"/>
      <c r="D101" s="212">
        <f>SUM(B87:C100)</f>
        <v>26</v>
      </c>
    </row>
    <row r="102" spans="1:6" x14ac:dyDescent="0.3">
      <c r="A102" s="383" t="s">
        <v>342</v>
      </c>
      <c r="B102" s="384"/>
      <c r="C102" s="385"/>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2" t="s">
        <v>238</v>
      </c>
      <c r="B105" s="393"/>
      <c r="C105" s="393"/>
      <c r="D105" s="393"/>
      <c r="E105" s="393"/>
      <c r="F105" s="39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826</v>
      </c>
      <c r="E111" s="219"/>
      <c r="F111" s="219"/>
    </row>
    <row r="112" spans="1:6" s="50" customFormat="1" ht="66" x14ac:dyDescent="0.3">
      <c r="A112" s="49" t="s">
        <v>182</v>
      </c>
      <c r="B112" s="351">
        <v>1</v>
      </c>
      <c r="C112" s="352"/>
      <c r="D112" s="339" t="s">
        <v>873</v>
      </c>
      <c r="E112" s="219"/>
      <c r="F112" s="219"/>
    </row>
    <row r="113" spans="1:6" s="50" customFormat="1" x14ac:dyDescent="0.3">
      <c r="A113" s="121" t="s">
        <v>329</v>
      </c>
      <c r="B113" s="351">
        <v>2</v>
      </c>
      <c r="C113" s="338"/>
      <c r="D113" s="339"/>
      <c r="E113" s="219"/>
      <c r="F113" s="219"/>
    </row>
    <row r="114" spans="1:6" s="50" customFormat="1" ht="36" x14ac:dyDescent="0.35">
      <c r="A114" s="88" t="s">
        <v>361</v>
      </c>
      <c r="B114" s="351">
        <v>2</v>
      </c>
      <c r="C114" s="352" t="str">
        <f>IF(B114=0, -5, "0")</f>
        <v>0</v>
      </c>
      <c r="D114" s="339"/>
      <c r="E114" s="219"/>
      <c r="F114" s="219"/>
    </row>
    <row r="115" spans="1:6" s="50" customFormat="1" ht="18" x14ac:dyDescent="0.35">
      <c r="A115" s="88" t="s">
        <v>366</v>
      </c>
      <c r="B115" s="351">
        <v>2</v>
      </c>
      <c r="C115" s="352" t="str">
        <f>IF(B115=0, -5, "0")</f>
        <v>0</v>
      </c>
      <c r="D115" s="339" t="s">
        <v>874</v>
      </c>
      <c r="E115" s="219"/>
      <c r="F115" s="231"/>
    </row>
    <row r="116" spans="1:6" s="50" customFormat="1" x14ac:dyDescent="0.3">
      <c r="A116" s="93" t="s">
        <v>263</v>
      </c>
      <c r="B116" s="235">
        <v>2</v>
      </c>
      <c r="C116" s="219"/>
      <c r="D116" s="232"/>
      <c r="E116" s="219"/>
      <c r="F116" s="219"/>
    </row>
    <row r="117" spans="1:6" s="50" customFormat="1" x14ac:dyDescent="0.3">
      <c r="A117" s="383" t="s">
        <v>38</v>
      </c>
      <c r="B117" s="384"/>
      <c r="C117" s="385"/>
      <c r="D117" s="212">
        <f>SUM(B106:C116)</f>
        <v>19</v>
      </c>
      <c r="E117" s="37"/>
      <c r="F117" s="37"/>
    </row>
    <row r="118" spans="1:6" s="50" customFormat="1" x14ac:dyDescent="0.3">
      <c r="A118" s="383" t="s">
        <v>342</v>
      </c>
      <c r="B118" s="384"/>
      <c r="C118" s="385"/>
      <c r="D118" s="64">
        <f>D117/(COUNT(B106:C116)*2)</f>
        <v>0.86363636363636365</v>
      </c>
      <c r="E118" s="37"/>
      <c r="F118" s="37"/>
    </row>
    <row r="119" spans="1:6" s="50" customFormat="1" x14ac:dyDescent="0.3">
      <c r="A119" s="54"/>
      <c r="B119" s="55"/>
      <c r="C119" s="55"/>
      <c r="D119" s="56"/>
    </row>
    <row r="120" spans="1:6" ht="19.5" x14ac:dyDescent="0.4">
      <c r="A120" s="392" t="s">
        <v>208</v>
      </c>
      <c r="B120" s="393"/>
      <c r="C120" s="393"/>
      <c r="D120" s="393"/>
      <c r="E120" s="393"/>
      <c r="F120" s="393"/>
    </row>
    <row r="121" spans="1:6" ht="33" x14ac:dyDescent="0.3">
      <c r="A121" s="86" t="s">
        <v>322</v>
      </c>
      <c r="B121" s="236">
        <v>1</v>
      </c>
      <c r="C121" s="219"/>
      <c r="D121" s="238" t="s">
        <v>831</v>
      </c>
      <c r="E121" s="238"/>
      <c r="F121" s="219"/>
    </row>
    <row r="122" spans="1:6" ht="33" x14ac:dyDescent="0.3">
      <c r="A122" s="86" t="s">
        <v>319</v>
      </c>
      <c r="B122" s="236">
        <v>1</v>
      </c>
      <c r="C122" s="219"/>
      <c r="D122" s="220" t="s">
        <v>827</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t="s">
        <v>828</v>
      </c>
      <c r="E126" s="227"/>
      <c r="F126" s="219"/>
    </row>
    <row r="127" spans="1:6" ht="18" x14ac:dyDescent="0.35">
      <c r="A127" s="75" t="s">
        <v>267</v>
      </c>
      <c r="B127" s="236">
        <v>2</v>
      </c>
      <c r="C127" s="247" t="str">
        <f>IF(B127=0, -5, "0")</f>
        <v>0</v>
      </c>
      <c r="D127" s="220"/>
      <c r="E127" s="220"/>
      <c r="F127" s="219"/>
    </row>
    <row r="128" spans="1:6" x14ac:dyDescent="0.3">
      <c r="A128" s="48" t="s">
        <v>183</v>
      </c>
      <c r="B128" s="236">
        <v>1</v>
      </c>
      <c r="C128" s="239"/>
      <c r="D128" s="220" t="s">
        <v>829</v>
      </c>
      <c r="E128" s="220"/>
      <c r="F128" s="219"/>
    </row>
    <row r="129" spans="1:6" ht="50.25" x14ac:dyDescent="0.35">
      <c r="A129" s="82" t="s">
        <v>217</v>
      </c>
      <c r="B129" s="236">
        <v>1</v>
      </c>
      <c r="C129" s="247" t="str">
        <f>IF(B129=0, -5, "0")</f>
        <v>0</v>
      </c>
      <c r="D129" s="220" t="s">
        <v>845</v>
      </c>
      <c r="E129" s="220"/>
      <c r="F129" s="219"/>
    </row>
    <row r="130" spans="1:6" x14ac:dyDescent="0.3">
      <c r="A130" s="51" t="s">
        <v>323</v>
      </c>
      <c r="B130" s="236">
        <v>2</v>
      </c>
      <c r="C130" s="239"/>
      <c r="D130" s="220"/>
      <c r="E130" s="220"/>
      <c r="F130" s="219"/>
    </row>
    <row r="131" spans="1:6" ht="18" x14ac:dyDescent="0.35">
      <c r="A131" s="87" t="s">
        <v>366</v>
      </c>
      <c r="B131" s="236">
        <v>1</v>
      </c>
      <c r="C131" s="247" t="str">
        <f>IF(B131=0, -5, "0")</f>
        <v>0</v>
      </c>
      <c r="D131" s="232" t="s">
        <v>830</v>
      </c>
      <c r="E131" s="227"/>
      <c r="F131" s="231"/>
    </row>
    <row r="132" spans="1:6" x14ac:dyDescent="0.3">
      <c r="A132" s="383" t="s">
        <v>38</v>
      </c>
      <c r="B132" s="384"/>
      <c r="C132" s="385"/>
      <c r="D132" s="212">
        <f>SUM(B121:C131)</f>
        <v>17</v>
      </c>
    </row>
    <row r="133" spans="1:6" x14ac:dyDescent="0.3">
      <c r="A133" s="383" t="s">
        <v>342</v>
      </c>
      <c r="B133" s="384"/>
      <c r="C133" s="385"/>
      <c r="D133" s="62">
        <f>D132/(COUNT(B121:C131)*2)</f>
        <v>0.77272727272727271</v>
      </c>
    </row>
    <row r="134" spans="1:6" s="50" customFormat="1" x14ac:dyDescent="0.3">
      <c r="A134" s="54"/>
      <c r="B134" s="55"/>
      <c r="C134" s="55"/>
      <c r="D134" s="61"/>
    </row>
    <row r="135" spans="1:6" ht="19.5" x14ac:dyDescent="0.4">
      <c r="A135" s="392" t="s">
        <v>78</v>
      </c>
      <c r="B135" s="393"/>
      <c r="C135" s="393"/>
      <c r="D135" s="393"/>
      <c r="E135" s="393"/>
      <c r="F135" s="393"/>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1</v>
      </c>
      <c r="C143" s="248" t="str">
        <f>IF(B143=0, -5, "0")</f>
        <v>0</v>
      </c>
      <c r="D143" s="243" t="s">
        <v>832</v>
      </c>
      <c r="E143" s="219"/>
      <c r="F143" s="219"/>
    </row>
    <row r="144" spans="1:6" ht="18" x14ac:dyDescent="0.35">
      <c r="A144" s="75" t="s">
        <v>218</v>
      </c>
      <c r="B144" s="235">
        <v>1</v>
      </c>
      <c r="C144" s="248" t="str">
        <f>IF(B144=0, -5, "0")</f>
        <v>0</v>
      </c>
      <c r="D144" s="243" t="s">
        <v>833</v>
      </c>
      <c r="E144" s="219"/>
      <c r="F144" s="219"/>
    </row>
    <row r="145" spans="1:6" x14ac:dyDescent="0.3">
      <c r="A145" s="51" t="s">
        <v>104</v>
      </c>
      <c r="B145" s="235">
        <v>1</v>
      </c>
      <c r="C145" s="220"/>
      <c r="D145" s="223" t="s">
        <v>834</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83" t="s">
        <v>38</v>
      </c>
      <c r="B148" s="384"/>
      <c r="C148" s="385"/>
      <c r="D148" s="212">
        <f>SUM(B136:C147)</f>
        <v>21</v>
      </c>
    </row>
    <row r="149" spans="1:6" x14ac:dyDescent="0.3">
      <c r="A149" s="383" t="s">
        <v>342</v>
      </c>
      <c r="B149" s="384"/>
      <c r="C149" s="385"/>
      <c r="D149" s="64">
        <f>D148/(COUNT(B136:C147)*2)</f>
        <v>0.875</v>
      </c>
    </row>
    <row r="150" spans="1:6" s="50" customFormat="1" x14ac:dyDescent="0.3">
      <c r="A150" s="54"/>
      <c r="B150" s="55"/>
      <c r="C150" s="55"/>
      <c r="D150" s="56"/>
    </row>
    <row r="151" spans="1:6" ht="19.5" x14ac:dyDescent="0.4">
      <c r="A151" s="392" t="s">
        <v>243</v>
      </c>
      <c r="B151" s="393"/>
      <c r="C151" s="393"/>
      <c r="D151" s="393"/>
      <c r="E151" s="393"/>
      <c r="F151" s="39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50.25" x14ac:dyDescent="0.35">
      <c r="A155" s="75" t="s">
        <v>354</v>
      </c>
      <c r="B155" s="219">
        <v>1</v>
      </c>
      <c r="C155" s="246" t="str">
        <f>IF(B155=0, -5, "0")</f>
        <v>0</v>
      </c>
      <c r="D155" s="220" t="s">
        <v>835</v>
      </c>
      <c r="E155" s="219"/>
      <c r="F155" s="219"/>
    </row>
    <row r="156" spans="1:6" ht="33.75" x14ac:dyDescent="0.35">
      <c r="A156" s="75" t="s">
        <v>355</v>
      </c>
      <c r="B156" s="219">
        <v>1</v>
      </c>
      <c r="C156" s="246" t="str">
        <f>IF(B156=0, -5, "0")</f>
        <v>0</v>
      </c>
      <c r="D156" s="220" t="s">
        <v>846</v>
      </c>
      <c r="E156" s="219"/>
      <c r="F156" s="219"/>
    </row>
    <row r="157" spans="1:6" ht="33" x14ac:dyDescent="0.3">
      <c r="A157" s="195" t="s">
        <v>219</v>
      </c>
      <c r="B157" s="219">
        <v>1</v>
      </c>
      <c r="C157" s="219"/>
      <c r="D157" s="313" t="s">
        <v>836</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3" t="s">
        <v>38</v>
      </c>
      <c r="B160" s="390"/>
      <c r="C160" s="391"/>
      <c r="D160" s="213">
        <f>SUM(B152:C159)</f>
        <v>13</v>
      </c>
    </row>
    <row r="161" spans="1:6" x14ac:dyDescent="0.3">
      <c r="A161" s="383" t="s">
        <v>342</v>
      </c>
      <c r="B161" s="384"/>
      <c r="C161" s="385"/>
      <c r="D161" s="64">
        <f>D160/(COUNT(B152:C159)*2)</f>
        <v>0.8125</v>
      </c>
    </row>
    <row r="162" spans="1:6" s="50" customFormat="1" x14ac:dyDescent="0.3">
      <c r="A162" s="54"/>
      <c r="B162" s="55"/>
      <c r="C162" s="57"/>
      <c r="D162" s="58"/>
    </row>
    <row r="163" spans="1:6" ht="19.5" x14ac:dyDescent="0.4">
      <c r="A163" s="392" t="s">
        <v>85</v>
      </c>
      <c r="B163" s="393"/>
      <c r="C163" s="393"/>
      <c r="D163" s="393"/>
      <c r="E163" s="393"/>
      <c r="F163" s="393"/>
    </row>
    <row r="164" spans="1:6" ht="18" x14ac:dyDescent="0.35">
      <c r="A164" s="75" t="s">
        <v>333</v>
      </c>
      <c r="B164" s="219">
        <v>2</v>
      </c>
      <c r="C164" s="246" t="str">
        <f>IF(B164=0, -5, "0")</f>
        <v>0</v>
      </c>
      <c r="D164" s="219"/>
      <c r="E164" s="219"/>
      <c r="F164" s="219"/>
    </row>
    <row r="165" spans="1:6" ht="33" x14ac:dyDescent="0.3">
      <c r="A165" s="41" t="s">
        <v>334</v>
      </c>
      <c r="B165" s="219">
        <v>1</v>
      </c>
      <c r="C165" s="219"/>
      <c r="D165" s="220" t="s">
        <v>837</v>
      </c>
      <c r="E165" s="219"/>
      <c r="F165" s="219"/>
    </row>
    <row r="166" spans="1:6" ht="66" x14ac:dyDescent="0.3">
      <c r="A166" s="86" t="s">
        <v>241</v>
      </c>
      <c r="B166" s="219">
        <v>1</v>
      </c>
      <c r="C166" s="219"/>
      <c r="D166" s="220" t="s">
        <v>847</v>
      </c>
      <c r="E166" s="219"/>
      <c r="F166" s="219"/>
    </row>
    <row r="167" spans="1:6" x14ac:dyDescent="0.3">
      <c r="A167" s="41" t="s">
        <v>95</v>
      </c>
      <c r="B167" s="219">
        <v>2</v>
      </c>
      <c r="C167" s="219"/>
      <c r="D167" s="219"/>
      <c r="E167" s="220"/>
      <c r="F167" s="219"/>
    </row>
    <row r="168" spans="1:6" x14ac:dyDescent="0.3">
      <c r="A168" s="383" t="s">
        <v>38</v>
      </c>
      <c r="B168" s="384"/>
      <c r="C168" s="385"/>
      <c r="D168" s="258">
        <f>SUM(B164:C167)</f>
        <v>6</v>
      </c>
      <c r="E168" s="36"/>
      <c r="F168" s="36"/>
    </row>
    <row r="169" spans="1:6" x14ac:dyDescent="0.3">
      <c r="A169" s="383" t="s">
        <v>342</v>
      </c>
      <c r="B169" s="384"/>
      <c r="C169" s="385"/>
      <c r="D169" s="64">
        <f>D168/(COUNT(B164:C167)*2)</f>
        <v>0.75</v>
      </c>
    </row>
    <row r="170" spans="1:6" s="50" customFormat="1" x14ac:dyDescent="0.3">
      <c r="A170" s="54"/>
      <c r="B170" s="55"/>
      <c r="C170" s="55"/>
      <c r="D170" s="56"/>
    </row>
    <row r="171" spans="1:6" ht="19.5" x14ac:dyDescent="0.4">
      <c r="A171" s="400" t="s">
        <v>17</v>
      </c>
      <c r="B171" s="401"/>
      <c r="C171" s="401"/>
      <c r="D171" s="401"/>
      <c r="E171" s="401"/>
      <c r="F171" s="401"/>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ht="49.5" x14ac:dyDescent="0.3">
      <c r="A174" s="86" t="s">
        <v>220</v>
      </c>
      <c r="B174" s="219">
        <v>1</v>
      </c>
      <c r="C174" s="219"/>
      <c r="D174" s="220" t="s">
        <v>838</v>
      </c>
      <c r="E174" s="219"/>
      <c r="F174" s="219"/>
    </row>
    <row r="175" spans="1:6" x14ac:dyDescent="0.3">
      <c r="A175" s="41" t="s">
        <v>163</v>
      </c>
      <c r="B175" s="219">
        <v>2</v>
      </c>
      <c r="C175" s="219"/>
      <c r="D175" s="220"/>
      <c r="E175" s="220"/>
      <c r="F175" s="219"/>
    </row>
    <row r="176" spans="1:6" x14ac:dyDescent="0.3">
      <c r="A176" s="383" t="s">
        <v>38</v>
      </c>
      <c r="B176" s="384"/>
      <c r="C176" s="385"/>
      <c r="D176" s="212">
        <f>SUM(B172:C175)</f>
        <v>7</v>
      </c>
    </row>
    <row r="177" spans="1:6" x14ac:dyDescent="0.3">
      <c r="A177" s="383" t="s">
        <v>342</v>
      </c>
      <c r="B177" s="384"/>
      <c r="C177" s="385"/>
      <c r="D177" s="64">
        <f>D176/(COUNT(B172:C175)*2)</f>
        <v>0.875</v>
      </c>
    </row>
    <row r="178" spans="1:6" s="50" customFormat="1" x14ac:dyDescent="0.3">
      <c r="A178" s="54"/>
      <c r="B178" s="55"/>
      <c r="C178" s="55"/>
      <c r="D178" s="56"/>
    </row>
    <row r="179" spans="1:6" ht="19.5" x14ac:dyDescent="0.4">
      <c r="A179" s="392" t="s">
        <v>87</v>
      </c>
      <c r="B179" s="393"/>
      <c r="C179" s="393"/>
      <c r="D179" s="393"/>
      <c r="E179" s="393"/>
      <c r="F179" s="393"/>
    </row>
    <row r="180" spans="1:6" x14ac:dyDescent="0.3">
      <c r="A180" s="86" t="s">
        <v>364</v>
      </c>
      <c r="B180" s="219">
        <v>2</v>
      </c>
      <c r="C180" s="219"/>
      <c r="D180" s="220"/>
      <c r="E180" s="220"/>
      <c r="F180" s="219"/>
    </row>
    <row r="181" spans="1:6" ht="33" x14ac:dyDescent="0.3">
      <c r="A181" s="94" t="s">
        <v>247</v>
      </c>
      <c r="B181" s="219">
        <v>1</v>
      </c>
      <c r="C181" s="219"/>
      <c r="D181" s="220" t="s">
        <v>848</v>
      </c>
      <c r="E181" s="166"/>
      <c r="F181" s="219"/>
    </row>
    <row r="182" spans="1:6" ht="33" x14ac:dyDescent="0.3">
      <c r="A182" s="41" t="s">
        <v>97</v>
      </c>
      <c r="B182" s="219">
        <v>1</v>
      </c>
      <c r="C182" s="219"/>
      <c r="D182" s="220" t="s">
        <v>849</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83" t="s">
        <v>38</v>
      </c>
      <c r="B185" s="384"/>
      <c r="C185" s="385"/>
      <c r="D185" s="212">
        <f>SUM(B180:C184)</f>
        <v>8</v>
      </c>
    </row>
    <row r="186" spans="1:6" x14ac:dyDescent="0.3">
      <c r="A186" s="383" t="s">
        <v>342</v>
      </c>
      <c r="B186" s="384"/>
      <c r="C186" s="385"/>
      <c r="D186" s="64">
        <f>D185/(COUNT(B180:C184)*2)</f>
        <v>0.8</v>
      </c>
    </row>
    <row r="187" spans="1:6" s="50" customFormat="1" x14ac:dyDescent="0.3">
      <c r="A187" s="54"/>
      <c r="B187" s="55"/>
      <c r="C187" s="55"/>
      <c r="D187" s="56"/>
    </row>
    <row r="188" spans="1:6" ht="19.5" x14ac:dyDescent="0.4">
      <c r="A188" s="392" t="s">
        <v>242</v>
      </c>
      <c r="B188" s="393"/>
      <c r="C188" s="393"/>
      <c r="D188" s="393"/>
      <c r="E188" s="393"/>
      <c r="F188" s="393"/>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839</v>
      </c>
      <c r="E191" s="219"/>
      <c r="F191" s="219"/>
    </row>
    <row r="192" spans="1:6" x14ac:dyDescent="0.3">
      <c r="A192" s="95" t="s">
        <v>212</v>
      </c>
      <c r="B192" s="219" t="s">
        <v>34</v>
      </c>
      <c r="C192" s="219"/>
      <c r="D192" s="219"/>
      <c r="E192" s="219"/>
      <c r="F192" s="219"/>
    </row>
    <row r="193" spans="1:4" x14ac:dyDescent="0.3">
      <c r="A193" s="383" t="s">
        <v>38</v>
      </c>
      <c r="B193" s="384"/>
      <c r="C193" s="385"/>
      <c r="D193" s="96">
        <f>SUM(B189:C192)</f>
        <v>1</v>
      </c>
    </row>
    <row r="194" spans="1:4" x14ac:dyDescent="0.3">
      <c r="A194" s="383" t="s">
        <v>342</v>
      </c>
      <c r="B194" s="384"/>
      <c r="C194" s="385"/>
      <c r="D194" s="64">
        <f>D193/(COUNT(B189:C192)*2)</f>
        <v>0.5</v>
      </c>
    </row>
    <row r="196" spans="1:4" ht="18" x14ac:dyDescent="0.35">
      <c r="A196" s="120" t="s">
        <v>284</v>
      </c>
      <c r="B196" s="119"/>
      <c r="C196" s="119"/>
      <c r="D196" s="218">
        <v>0.4</v>
      </c>
    </row>
    <row r="197" spans="1:4" ht="22.5" x14ac:dyDescent="0.3">
      <c r="A197" s="70" t="s">
        <v>377</v>
      </c>
      <c r="B197" s="71"/>
      <c r="C197" s="72"/>
      <c r="D197" s="73">
        <f>SUM(D193,D185,D176,D168,D160,D62,D51,D32,D22,D117,D148,D132,D101,D83,D41)</f>
        <v>203</v>
      </c>
    </row>
    <row r="198" spans="1:4" ht="22.5" x14ac:dyDescent="0.3">
      <c r="A198" s="70" t="s">
        <v>378</v>
      </c>
      <c r="B198" s="71"/>
      <c r="C198" s="72"/>
      <c r="D198" s="74">
        <f>D197/(COUNT(B189:C192,B180:C184,B172:C175,B164:C167,B152:C159,B55:C61,B45:C50,B26:C31,B17:C21,B106:C116,B136:C147,B121:C131,B87:C100,B66:C82,B36:C40)*2)</f>
        <v>0.88260869565217392</v>
      </c>
    </row>
  </sheetData>
  <sheetProtection algorithmName="SHA-512" hashValue="izqEu4kdVTJL5aYGHSpFgMGweYoF/Ul6EBjj9/+hGJy0Sa0v1HwYJdAF9qJb/ddmb6DPNWdOGzYawvf9WDOo9w==" saltValue="zHXJtsTL9yS+PKbuyod4tw=="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66:B82 B87:B100 B121:B131 B152:B159 B136:B147 B164:B167 B172:B175 B180:B184 B106:B116">
      <formula1>$B$1:$B$4</formula1>
    </dataValidation>
  </dataValidations>
  <pageMargins left="0.7" right="0.7" top="0.75" bottom="0.75" header="0.3" footer="0.3"/>
  <pageSetup paperSize="9" scale="43" orientation="portrait" r:id="rId1"/>
  <rowBreaks count="2" manualBreakCount="2">
    <brk id="84" max="6" man="1"/>
    <brk id="162" max="6" man="1"/>
  </rowBreaks>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8</vt:i4>
      </vt:variant>
    </vt:vector>
  </HeadingPairs>
  <TitlesOfParts>
    <vt:vector size="21"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2017-10-24T14:43:28Z</cp:lastPrinted>
  <dcterms:created xsi:type="dcterms:W3CDTF">2015-10-03T07:44:26Z</dcterms:created>
  <dcterms:modified xsi:type="dcterms:W3CDTF">2017-10-30T15:11:37Z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