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Hyper La Marsa\02-février 2017\"/>
    </mc:Choice>
  </mc:AlternateContent>
  <bookViews>
    <workbookView xWindow="0" yWindow="0" windowWidth="20490" windowHeight="7665" tabRatio="95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D117" i="27" s="1"/>
  <c r="D118" i="27" s="1"/>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7" i="21"/>
  <c r="D176" i="21"/>
  <c r="C164" i="21"/>
  <c r="D168" i="21" s="1"/>
  <c r="D169" i="21" s="1"/>
  <c r="C156" i="21"/>
  <c r="C155" i="21"/>
  <c r="D160" i="21" s="1"/>
  <c r="D161" i="21" s="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7" i="19"/>
  <c r="D176" i="19"/>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D81" i="26" s="1"/>
  <c r="C53" i="26"/>
  <c r="C51" i="26"/>
  <c r="A44" i="26"/>
  <c r="C33" i="26"/>
  <c r="C28" i="26"/>
  <c r="D37" i="26" s="1"/>
  <c r="D23" i="26"/>
  <c r="D24" i="26" s="1"/>
  <c r="A17" i="26"/>
  <c r="A8" i="26"/>
  <c r="D503" i="24"/>
  <c r="C498" i="24"/>
  <c r="D500" i="24" s="1"/>
  <c r="D501" i="24" s="1"/>
  <c r="C477" i="24"/>
  <c r="C476" i="24"/>
  <c r="C467" i="24"/>
  <c r="D470" i="24" s="1"/>
  <c r="D471" i="24" s="1"/>
  <c r="D461" i="24"/>
  <c r="D462" i="24"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D336" i="24" s="1"/>
  <c r="D337" i="24" s="1"/>
  <c r="C330" i="24"/>
  <c r="A325" i="24"/>
  <c r="C315" i="24"/>
  <c r="C311" i="24"/>
  <c r="D318" i="24" s="1"/>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D461" i="22"/>
  <c r="D462" i="22"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C477" i="20"/>
  <c r="C476" i="20"/>
  <c r="D491" i="20" s="1"/>
  <c r="D492" i="20" s="1"/>
  <c r="C467" i="20"/>
  <c r="D470" i="20" s="1"/>
  <c r="D471" i="20" s="1"/>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C51" i="18"/>
  <c r="D54" i="18" s="1"/>
  <c r="D55" i="18" s="1"/>
  <c r="A44" i="18"/>
  <c r="C33" i="18"/>
  <c r="C28" i="18"/>
  <c r="D23" i="18"/>
  <c r="D24" i="18" s="1"/>
  <c r="A17" i="18"/>
  <c r="A8" i="18"/>
  <c r="C419" i="16"/>
  <c r="C423" i="16"/>
  <c r="D379" i="18" l="1"/>
  <c r="D380" i="18" s="1"/>
  <c r="D388" i="18"/>
  <c r="D389" i="18" s="1"/>
  <c r="D399" i="18"/>
  <c r="D402" i="18" s="1"/>
  <c r="D403" i="18" s="1"/>
  <c r="D491" i="18"/>
  <c r="D492" i="18" s="1"/>
  <c r="D37" i="20"/>
  <c r="D38" i="20" s="1"/>
  <c r="D110" i="20"/>
  <c r="D111" i="20" s="1"/>
  <c r="D491" i="22"/>
  <c r="D492" i="22" s="1"/>
  <c r="D379" i="24"/>
  <c r="D380" i="24" s="1"/>
  <c r="D399" i="24"/>
  <c r="D400" i="24" s="1"/>
  <c r="D242" i="26"/>
  <c r="D379" i="26"/>
  <c r="D380" i="26" s="1"/>
  <c r="D399" i="26"/>
  <c r="D62" i="19"/>
  <c r="D63" i="19" s="1"/>
  <c r="D62" i="21"/>
  <c r="D63" i="21" s="1"/>
  <c r="D134" i="18"/>
  <c r="D135" i="18" s="1"/>
  <c r="D146" i="18"/>
  <c r="D379" i="22"/>
  <c r="D380" i="22" s="1"/>
  <c r="D399" i="22"/>
  <c r="D388" i="24"/>
  <c r="D389" i="24" s="1"/>
  <c r="D429" i="24"/>
  <c r="D491" i="24"/>
  <c r="D492" i="24" s="1"/>
  <c r="D54" i="26"/>
  <c r="D55" i="26" s="1"/>
  <c r="D388" i="26"/>
  <c r="D389" i="26" s="1"/>
  <c r="D117" i="21"/>
  <c r="D118" i="21" s="1"/>
  <c r="D62" i="23"/>
  <c r="D63" i="23" s="1"/>
  <c r="D110" i="26"/>
  <c r="D111" i="26" s="1"/>
  <c r="D206" i="26"/>
  <c r="D207" i="26" s="1"/>
  <c r="D263" i="26"/>
  <c r="D264" i="26" s="1"/>
  <c r="D83" i="19"/>
  <c r="D84" i="19" s="1"/>
  <c r="D132" i="19"/>
  <c r="D133" i="19" s="1"/>
  <c r="D148" i="19"/>
  <c r="D149" i="19" s="1"/>
  <c r="D160" i="19"/>
  <c r="D161" i="19" s="1"/>
  <c r="D62" i="25"/>
  <c r="D63" i="25" s="1"/>
  <c r="D83" i="27"/>
  <c r="D84" i="27" s="1"/>
  <c r="D132" i="27"/>
  <c r="D133" i="27" s="1"/>
  <c r="D148" i="27"/>
  <c r="D149" i="27" s="1"/>
  <c r="D37" i="18"/>
  <c r="D40" i="18" s="1"/>
  <c r="D41" i="18" s="1"/>
  <c r="D242" i="18"/>
  <c r="D451" i="18"/>
  <c r="D452" i="18" s="1"/>
  <c r="D186" i="20"/>
  <c r="D187" i="20" s="1"/>
  <c r="D229" i="20"/>
  <c r="D230" i="20" s="1"/>
  <c r="D134" i="22"/>
  <c r="D135" i="22" s="1"/>
  <c r="D146" i="22"/>
  <c r="D147" i="22" s="1"/>
  <c r="D388" i="22"/>
  <c r="D389" i="22" s="1"/>
  <c r="D110" i="24"/>
  <c r="D111" i="24" s="1"/>
  <c r="D62" i="27"/>
  <c r="D63" i="27" s="1"/>
  <c r="D134" i="24"/>
  <c r="D135" i="24" s="1"/>
  <c r="D146" i="24"/>
  <c r="D349" i="24"/>
  <c r="D350" i="24" s="1"/>
  <c r="D117" i="19"/>
  <c r="D118" i="19" s="1"/>
  <c r="D186" i="18"/>
  <c r="D187" i="18" s="1"/>
  <c r="D229" i="18"/>
  <c r="D230" i="18" s="1"/>
  <c r="D81" i="20"/>
  <c r="D96" i="20" s="1"/>
  <c r="D97" i="20" s="1"/>
  <c r="D206" i="20"/>
  <c r="D207" i="20" s="1"/>
  <c r="D242" i="20"/>
  <c r="D245" i="20" s="1"/>
  <c r="D246" i="20" s="1"/>
  <c r="D263" i="20"/>
  <c r="D264" i="20" s="1"/>
  <c r="D388" i="20"/>
  <c r="D389" i="20" s="1"/>
  <c r="D285" i="22"/>
  <c r="D429" i="22"/>
  <c r="D430" i="22" s="1"/>
  <c r="D186" i="24"/>
  <c r="D187" i="24" s="1"/>
  <c r="D229" i="24"/>
  <c r="D230" i="24" s="1"/>
  <c r="D242" i="24"/>
  <c r="D263" i="24"/>
  <c r="D264" i="24" s="1"/>
  <c r="D285" i="26"/>
  <c r="D318" i="26"/>
  <c r="D321" i="26" s="1"/>
  <c r="D322" i="26" s="1"/>
  <c r="D336" i="26"/>
  <c r="D337" i="26" s="1"/>
  <c r="D429" i="26"/>
  <c r="D432" i="26" s="1"/>
  <c r="D433" i="26" s="1"/>
  <c r="D101" i="19"/>
  <c r="D102" i="19" s="1"/>
  <c r="D160" i="23"/>
  <c r="D161" i="23" s="1"/>
  <c r="D160" i="25"/>
  <c r="D161" i="25" s="1"/>
  <c r="D101" i="27"/>
  <c r="D102" i="27" s="1"/>
  <c r="D206" i="18"/>
  <c r="D207" i="18" s="1"/>
  <c r="D263" i="18"/>
  <c r="D264" i="18" s="1"/>
  <c r="D285" i="20"/>
  <c r="D318" i="20"/>
  <c r="D321" i="20" s="1"/>
  <c r="D322" i="20" s="1"/>
  <c r="D336" i="20"/>
  <c r="D337" i="20" s="1"/>
  <c r="D429" i="20"/>
  <c r="D432" i="20" s="1"/>
  <c r="D433" i="20" s="1"/>
  <c r="D186" i="22"/>
  <c r="D187" i="22" s="1"/>
  <c r="D81" i="24"/>
  <c r="D96" i="24" s="1"/>
  <c r="D97" i="24" s="1"/>
  <c r="D206" i="24"/>
  <c r="D207" i="24" s="1"/>
  <c r="D451" i="24"/>
  <c r="D452" i="24" s="1"/>
  <c r="D134" i="26"/>
  <c r="D135" i="26" s="1"/>
  <c r="D146" i="26"/>
  <c r="D149" i="26" s="1"/>
  <c r="D150" i="26" s="1"/>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285" i="18"/>
  <c r="D286" i="18" s="1"/>
  <c r="D318" i="18"/>
  <c r="D336" i="18"/>
  <c r="D337" i="18" s="1"/>
  <c r="D429" i="18"/>
  <c r="D54" i="20"/>
  <c r="D55" i="20" s="1"/>
  <c r="D134" i="20"/>
  <c r="D135" i="20" s="1"/>
  <c r="D146" i="20"/>
  <c r="D149" i="20" s="1"/>
  <c r="D150" i="20" s="1"/>
  <c r="D379" i="20"/>
  <c r="D380" i="20" s="1"/>
  <c r="D399" i="20"/>
  <c r="D400" i="20" s="1"/>
  <c r="D81" i="22"/>
  <c r="D110" i="22"/>
  <c r="D111" i="22" s="1"/>
  <c r="D229" i="22"/>
  <c r="D230" i="22" s="1"/>
  <c r="D242" i="22"/>
  <c r="D243" i="22" s="1"/>
  <c r="D263" i="22"/>
  <c r="D264" i="22" s="1"/>
  <c r="D318" i="22"/>
  <c r="D319" i="22" s="1"/>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7" i="27"/>
  <c r="D198" i="27" s="1"/>
  <c r="B11" i="27" s="1"/>
  <c r="D194" i="27"/>
  <c r="D197" i="25"/>
  <c r="D198" i="25" s="1"/>
  <c r="B11" i="25" s="1"/>
  <c r="D194" i="25"/>
  <c r="D194" i="23"/>
  <c r="D194" i="21"/>
  <c r="D194" i="19"/>
  <c r="D243" i="26"/>
  <c r="D286" i="26"/>
  <c r="D288" i="26"/>
  <c r="D289" i="26" s="1"/>
  <c r="D319" i="26"/>
  <c r="D430" i="26"/>
  <c r="D501" i="26"/>
  <c r="D96" i="26"/>
  <c r="D97" i="26" s="1"/>
  <c r="D82" i="26"/>
  <c r="D147" i="26"/>
  <c r="D164" i="26"/>
  <c r="D189" i="26"/>
  <c r="D190" i="26" s="1"/>
  <c r="D400" i="26"/>
  <c r="D38" i="26"/>
  <c r="D347" i="26"/>
  <c r="D449" i="26"/>
  <c r="D286" i="24"/>
  <c r="D288" i="24"/>
  <c r="D289" i="24" s="1"/>
  <c r="D243" i="24"/>
  <c r="D147" i="24"/>
  <c r="D149" i="24"/>
  <c r="D150" i="24" s="1"/>
  <c r="D164" i="24"/>
  <c r="D189" i="24"/>
  <c r="D190" i="24" s="1"/>
  <c r="D402" i="24"/>
  <c r="D403"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82" i="22"/>
  <c r="D96" i="22"/>
  <c r="D97" i="22" s="1"/>
  <c r="D149" i="22"/>
  <c r="D150" i="22" s="1"/>
  <c r="D245" i="22"/>
  <c r="D246" i="22" s="1"/>
  <c r="D321" i="22"/>
  <c r="D322" i="22" s="1"/>
  <c r="D449" i="22"/>
  <c r="D319" i="20"/>
  <c r="D430" i="20"/>
  <c r="D147" i="20"/>
  <c r="D349" i="20"/>
  <c r="D350" i="20" s="1"/>
  <c r="D501" i="20"/>
  <c r="D286" i="20"/>
  <c r="D288" i="20"/>
  <c r="D289" i="20" s="1"/>
  <c r="D189" i="20"/>
  <c r="D190" i="20" s="1"/>
  <c r="D164" i="20"/>
  <c r="D402" i="20"/>
  <c r="D403" i="20" s="1"/>
  <c r="D82" i="20"/>
  <c r="D243" i="20"/>
  <c r="D451" i="20"/>
  <c r="D452" i="20" s="1"/>
  <c r="D347" i="20"/>
  <c r="D449" i="20"/>
  <c r="D288" i="18"/>
  <c r="D289" i="18" s="1"/>
  <c r="D321" i="18"/>
  <c r="D322" i="18" s="1"/>
  <c r="D319" i="18"/>
  <c r="D432" i="18"/>
  <c r="D433" i="18" s="1"/>
  <c r="D430" i="18"/>
  <c r="D501" i="18"/>
  <c r="D96" i="18"/>
  <c r="D97" i="18" s="1"/>
  <c r="D82" i="18"/>
  <c r="D245" i="18"/>
  <c r="D246" i="18" s="1"/>
  <c r="D243" i="18"/>
  <c r="D149" i="18"/>
  <c r="D150" i="18" s="1"/>
  <c r="D147" i="18"/>
  <c r="D164" i="18"/>
  <c r="D400" i="18"/>
  <c r="D38" i="18"/>
  <c r="D347" i="18"/>
  <c r="D449" i="18"/>
  <c r="D189" i="18" l="1"/>
  <c r="D190" i="18" s="1"/>
  <c r="D40" i="20"/>
  <c r="D41" i="20" s="1"/>
  <c r="D245" i="24"/>
  <c r="D246" i="24" s="1"/>
  <c r="B92" i="29" s="1"/>
  <c r="D402" i="26"/>
  <c r="D403" i="26" s="1"/>
  <c r="D245" i="26"/>
  <c r="D246" i="26" s="1"/>
  <c r="D197" i="19"/>
  <c r="D198" i="19" s="1"/>
  <c r="B11" i="19" s="1"/>
  <c r="D197" i="21"/>
  <c r="D198" i="21" s="1"/>
  <c r="B11" i="21" s="1"/>
  <c r="D197" i="23"/>
  <c r="D198" i="23" s="1"/>
  <c r="B11" i="23" s="1"/>
  <c r="D349" i="26"/>
  <c r="D350" i="26" s="1"/>
  <c r="D349" i="18"/>
  <c r="D350" i="18" s="1"/>
  <c r="D504" i="26"/>
  <c r="D505" i="26" s="1"/>
  <c r="B12" i="26"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1" i="29"/>
  <c r="B90" i="29"/>
  <c r="B84" i="29"/>
  <c r="B83" i="29"/>
  <c r="B82" i="29"/>
  <c r="B81" i="29"/>
  <c r="B73" i="29"/>
  <c r="B72" i="29"/>
  <c r="B74" i="29"/>
  <c r="B66" i="29"/>
  <c r="B65" i="29"/>
  <c r="B64" i="29"/>
  <c r="B63" i="29"/>
  <c r="B57" i="29"/>
  <c r="B56" i="29"/>
  <c r="B54" i="29"/>
  <c r="D504" i="24" l="1"/>
  <c r="D505" i="24" s="1"/>
  <c r="B12" i="24" s="1"/>
  <c r="A7" i="25"/>
  <c r="A7" i="27"/>
  <c r="A7" i="19"/>
  <c r="A7" i="21"/>
  <c r="A7" i="23"/>
  <c r="A7" i="17"/>
  <c r="B62" i="29"/>
  <c r="B190" i="29"/>
  <c r="B189" i="29"/>
  <c r="B48"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47" i="29" l="1"/>
  <c r="B29" i="29"/>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<sst xmlns="http://schemas.openxmlformats.org/spreadsheetml/2006/main" count="4488" uniqueCount="505">
  <si>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</si>
  <si>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</si>
  <si>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</si>
  <si>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</si>
  <si>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</si>
  <si>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</si>
  <si>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</si>
  <si>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</si>
  <si>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</si>
  <si>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</si>
  <si>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</si>
  <si>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</si>
  <si>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</si>
  <si>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</si>
  <si>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</si>
  <si>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</si>
  <si>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</si>
  <si>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</si>
  <si>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</si>
  <si>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</si>
  <si>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</si>
  <si>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</si>
  <si>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</si>
  <si>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</si>
  <si>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</si>
  <si>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</si>
  <si>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</si>
  <si>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</si>
  <si>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</si>
  <si>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</si>
  <si>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</si>
  <si>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</si>
  <si>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</si>
  <si>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</si>
  <si>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</si>
  <si>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</si>
  <si>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</si>
  <si>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</si>
  <si>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</si>
  <si>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</si>
  <si>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</si>
  <si>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</si>
  <si>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</si>
  <si>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</si>
  <si>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</si>
  <si>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</si>
  <si>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</si>
  <si>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</si>
  <si>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</si>
  <si>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</si>
  <si>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</si>
  <si>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</si>
  <si>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</si>
  <si>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</si>
  <si>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</si>
  <si>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</si>
  <si>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</si>
  <si>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</si>
  <si>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</si>
  <si>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</si>
  <si>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</si>
  <si>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</si>
  <si>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</si>
  <si>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</si>
  <si>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</si>
  <si>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</si>
  <si>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</si>
  <si>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</si>
  <si>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</si>
  <si>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</si>
  <si>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</si>
  <si>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</si>
  <si>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</si>
  <si>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</si>
  <si>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</si>
  <si>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</si>
  <si>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</si>
  <si>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</si>
  <si>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</si>
  <si>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</si>
  <si>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</si>
  <si>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</si>
  <si>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</si>
  <si>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</si>
  <si>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</si>
  <si>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</si>
  <si>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</si>
  <si>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</si>
  <si>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</si>
  <si>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</si>
  <si>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</si>
  <si>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</si>
  <si>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</si>
  <si>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</si>
  <si>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</si>
  <si>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</si>
  <si>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</si>
  <si>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</si>
  <si>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</si>
  <si>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</si>
  <si>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</si>
  <si>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</si>
  <si>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</si>
  <si>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</si>
  <si>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</si>
  <si>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</si>
  <si>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</si>
  <si>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</si>
  <si>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</si>
  <si>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</si>
  <si>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</si>
  <si>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</si>
  <si>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</si>
  <si>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</si>
  <si>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</si>
  <si>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</si>
  <si>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</si>
  <si>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</si>
  <si>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</si>
  <si>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</si>
  <si>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</si>
  <si>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</si>
  <si>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</si>
  <si>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</si>
  <si>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</si>
  <si>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</si>
  <si>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</si>
  <si>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</si>
  <si>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</si>
  <si>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</si>
  <si>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</si>
  <si>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</si>
  <si>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</si>
  <si>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</si>
  <si>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</si>
  <si>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</si>
  <si>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</si>
  <si>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</si>
  <si>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</si>
  <si>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</si>
  <si>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</si>
  <si>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</si>
  <si>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</si>
  <si>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</si>
  <si>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</si>
  <si>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</si>
  <si>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</si>
  <si>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</si>
  <si>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</si>
  <si>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</si>
  <si>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</si>
  <si>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</si>
  <si>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</si>
  <si>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</si>
  <si>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</si>
  <si>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</si>
  <si>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</si>
  <si>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</si>
  <si>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</si>
  <si>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</si>
  <si>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</si>
  <si>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</si>
  <si>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</si>
  <si>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</si>
  <si>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</si>
  <si>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</si>
  <si>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</si>
  <si>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</si>
  <si>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</si>
  <si>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</si>
  <si>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</si>
  <si>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</si>
  <si>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</si>
  <si>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</si>
  <si>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</si>
  <si>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</si>
  <si>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</si>
  <si>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</si>
  <si>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</si>
  <si>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</si>
  <si>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</si>
  <si>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</si>
  <si>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</si>
  <si>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</si>
  <si>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</si>
  <si>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</si>
  <si>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</si>
  <si>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</si>
  <si>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</si>
  <si>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</si>
  <si>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</si>
  <si>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</si>
  <si>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</si>
  <si>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</si>
  <si>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</si>
  <si>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</si>
  <si>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</si>
  <si>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</si>
  <si>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</si>
  <si>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</si>
  <si>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</si>
  <si>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</si>
  <si>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</si>
  <si>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</si>
  <si>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</si>
  <si>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</si>
  <si>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</si>
  <si>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</si>
  <si>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</si>
  <si>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</si>
  <si>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</si>
  <si>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</si>
  <si>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</si>
  <si>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</si>
  <si>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</si>
  <si>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</si>
  <si>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</si>
  <si>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</si>
  <si>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</si>
  <si>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</si>
  <si>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</si>
  <si>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</si>
  <si>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</si>
  <si>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</si>
  <si>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</si>
  <si>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</si>
  <si>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</si>
  <si>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</si>
  <si>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</si>
  <si>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</si>
  <si>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</si>
  <si>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</si>
  <si>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</si>
  <si>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</si>
  <si>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</si>
  <si>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</si>
  <si>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</si>
  <si>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</si>
  <si>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</si>
  <si>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</si>
  <si>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</si>
  <si>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</si>
  <si>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</si>
  <si>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</si>
  <si>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</si>
  <si>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</si>
  <si>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</si>
  <si>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</si>
  <si>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</si>
  <si>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</si>
  <si>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</si>
  <si>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</si>
  <si>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</si>
  <si>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</si>
  <si>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</si>
  <si>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</si>
  <si>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</si>
  <si>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</si>
  <si>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</si>
  <si>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</si>
  <si>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</si>
  <si>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</si>
  <si>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</si>
  <si>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</si>
  <si>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</si>
  <si>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</si>
  <si>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</si>
  <si>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</si>
  <si>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</si>
  <si>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</si>
  <si>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</si>
  <si>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</si>
  <si>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</si>
  <si>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</si>
  <si>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</si>
  <si>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</si>
  <si>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</si>
  <si>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</si>
  <si>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</si>
  <si>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</si>
  <si>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</si>
  <si>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</si>
  <si>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</si>
  <si>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</si>
  <si>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</si>
  <si>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</si>
  <si>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</si>
  <si>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</si>
  <si>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</si>
  <si>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</si>
  <si>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</si>
  <si>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</si>
  <si>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</si>
  <si>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</si>
  <si>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</si>
  <si>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</si>
  <si>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</si>
  <si>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</si>
  <si>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</si>
  <si>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</si>
  <si>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</si>
  <si>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</si>
  <si>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</si>
  <si>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</si>
  <si>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</si>
  <si>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</si>
  <si>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</si>
  <si>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</si>
  <si>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</si>
  <si>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</si>
  <si>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</si>
  <si>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</si>
  <si>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</si>
  <si>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</si>
  <si>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</si>
  <si>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</si>
  <si>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</si>
  <si>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</si>
  <si>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</si>
  <si>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</si>
  <si>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</si>
  <si>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</si>
  <si>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</si>
  <si>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</si>
  <si>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</si>
  <si>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</si>
  <si>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</si>
  <si>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</si>
  <si>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</si>
  <si>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</si>
  <si>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</si>
  <si>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</si>
  <si>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</si>
  <si>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</si>
  <si>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</si>
  <si>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</si>
  <si>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</si>
  <si>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</si>
  <si>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</si>
  <si>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</si>
  <si>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</si>
  <si>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</si>
  <si>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</si>
  <si>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</si>
  <si>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</si>
  <si>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</si>
  <si>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</si>
  <si>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</si>
  <si>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</si>
  <si>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</si>
  <si>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</si>
  <si>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</si>
  <si>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</si>
  <si>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</si>
  <si>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</si>
  <si>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</si>
  <si>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</si>
  <si>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</si>
  <si>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</si>
  <si>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</si>
  <si>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</si>
  <si>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</si>
  <si>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</si>
  <si>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</si>
  <si>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</si>
  <si>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</si>
  <si>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</si>
  <si>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</si>
  <si>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</si>
  <si>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</si>
  <si>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</si>
  <si>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</si>
  <si>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</si>
  <si>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</si>
  <si>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</si>
  <si>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</si>
  <si>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</si>
  <si>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</si>
  <si>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</si>
  <si>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</si>
  <si>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</si>
  <si>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</si>
  <si>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</si>
  <si>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</si>
  <si>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</si>
  <si>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</si>
  <si>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</si>
  <si>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</si>
  <si>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</si>
  <si>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</si>
  <si>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</si>
  <si>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</si>
  <si>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</si>
  <si>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</si>
  <si>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</si>
  <si>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</si>
  <si>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</si>
  <si>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</si>
  <si>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</si>
  <si>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</si>
  <si>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</si>
  <si>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</si>
  <si>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</si>
  <si>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</si>
  <si>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</si>
  <si>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</si>
  <si>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</si>
  <si>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</si>
  <si>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</si>
  <si>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</si>
  <si>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</si>
  <si>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Hyper marché la Marsa</t>
  </si>
  <si>
    <t>Dr Hend Kamoun et Dr Hatem Karaa</t>
  </si>
  <si>
    <t>Renforcer les actions de nettoyage du sol du stand</t>
  </si>
  <si>
    <t>le thermomètre est défectueux (pas de suivi des températures à cœur ni celles d'ambiance).</t>
  </si>
  <si>
    <t>Le thermomètre n'est plus utilisé (écart important lors de sa vérification).</t>
  </si>
  <si>
    <t>La dose de conservateur doit être enregistrée</t>
  </si>
  <si>
    <t>La dose du conservateur n'est pas enregistrée sur les fiches de traçabilité de la fabrication</t>
  </si>
  <si>
    <t>renforcer les actions de nettoyage des linéaires</t>
  </si>
  <si>
    <t xml:space="preserve">Traces de rouille au niveau du laboratoire de fabrication.
</t>
  </si>
  <si>
    <t>Présence de piquires de rouille au niveau du portique de la boucherie trad</t>
  </si>
  <si>
    <t>Fuite d'eau au niveau de la conduite d'évacuation des eaux de dégivrage du laboratoire LS</t>
  </si>
  <si>
    <t>Traces d'humidité au niveau des murs du stand Chahia.</t>
  </si>
  <si>
    <t xml:space="preserve">température affichée 3,1 et des denrées 4°C conformes </t>
  </si>
  <si>
    <t xml:space="preserve">afficheurs chahia, linéaires trad, volailles LS non fonctionnels
tempéraure des meubles conformes </t>
  </si>
  <si>
    <t>température des chambres froide conformes</t>
  </si>
  <si>
    <t>poubelles à pédales cassées en boucherie, stand chahia, poissonnerie</t>
  </si>
  <si>
    <t>réparer la port du local déchets de la boucherie LS</t>
  </si>
  <si>
    <t>porte du local déchet boucherie démontée  LS</t>
  </si>
  <si>
    <t xml:space="preserve">Présence de givre au niveau des meubles surgelés </t>
  </si>
  <si>
    <t>températures produits conformes</t>
  </si>
  <si>
    <t>conforme</t>
  </si>
  <si>
    <t>prévoir l'utilisation des palettes en plastique pour ranger le sucre.</t>
  </si>
  <si>
    <t>Sol ébréché</t>
  </si>
  <si>
    <t>Face interne de la porte de lachambre froide oxydée</t>
  </si>
  <si>
    <t>Prévoir l'aération des vestiaires des prestataires</t>
  </si>
  <si>
    <t>Colmater les espaces entre les murs et les marbres au niveau de la salle de pause</t>
  </si>
  <si>
    <t>Présence d'oiseaux au niveau de la réserve. 
Les murs sont souillés par les fientes des oiseaux.</t>
  </si>
  <si>
    <t>Renforcer la lutte contre les oiseaux. 
Nettoyer les murs.</t>
  </si>
  <si>
    <t>prévoir des palettes en plastique pour ranger les sacs de sucre</t>
  </si>
  <si>
    <t>code couleur des caisses, à mettre au contact du sol, n'est pas respecté: choisir une seule couleur à mettre au contcat du sol</t>
  </si>
  <si>
    <t>planches de découpe rangées sales au niveau du laboratoire de fabrication</t>
  </si>
  <si>
    <t>Evaporateur de la chambre froide sale (piquires de moisissures)</t>
  </si>
  <si>
    <t>production de glace insuffisante le jour de l'audit</t>
  </si>
  <si>
    <t>utilisation de l'ancienne trame pour la traçabilité des produits surgelés</t>
  </si>
  <si>
    <t>Bidon d'agrinet ASD vide</t>
  </si>
  <si>
    <t>pas de suivi des températures d'ambiance des chambres froides</t>
  </si>
  <si>
    <t>ligne de charge dépassée au niveau des éléments surgelés.</t>
  </si>
  <si>
    <t>présence de moisissures au niveau de l'évaporateur de la chambre froide crèmerie</t>
  </si>
  <si>
    <t>Sol ébréché de la chambre froide crèmerie</t>
  </si>
  <si>
    <t>renforcer les actions de nettoyage de la chambre froide N°3</t>
  </si>
  <si>
    <t>pas de thermomètre à sonde.
Pas de vérification des températures d'ambiance ni à cœur des denrées alimentaires.</t>
  </si>
  <si>
    <t>Présence de souillures au dessus et en dessous des casiers dans les vestiaires hommes et femmes</t>
  </si>
  <si>
    <t>renforcer les actions de nettoyage des vestiaires</t>
  </si>
  <si>
    <t>dépossièrer au dessus des réfrigérateurs au niveau de la salle de pause</t>
  </si>
  <si>
    <t>Installer un distributeur de savon liquide en rayon Chahia.
Remplir le distributeur de savon liquide vide au sanitaire homme</t>
  </si>
  <si>
    <t>Absence de distributeur de savon liquide en rayon Chahia.
Un distributeur de savon liquide vide au sanitaire homme</t>
  </si>
  <si>
    <t>prévoir un élément supplémentaire pour ranger les produits de nettoyage</t>
  </si>
  <si>
    <t>chef secteur PFT et chefs rayons</t>
  </si>
  <si>
    <t>Croisement des circuits de l'évacuation des déchets et/ou produits casses avec celui de la matière première réceptionnée.</t>
  </si>
  <si>
    <t>Les produits de la mer étaient contrôlés sans être enregistrés. Ex poissons livrés le 28/02/17. Absence de certificat de salubrité des œufs en vrac</t>
  </si>
  <si>
    <t>La maîtrise de la DLC des œufs ne pouvait pas être assurée en absence d'identification de ces derniers.</t>
  </si>
  <si>
    <t>Les œufs en stock n'étaient pas identifiés. Veiller à indiquer la date de ponte ou la DLC de ces derniers.</t>
  </si>
  <si>
    <t>dans la chambre froide négative entreposage des choux dans des caisses plastique endommagés et cassés</t>
  </si>
  <si>
    <t>exposition de tuiles aux amandes a coté du produit palmiers risque de contamination croisée du palmier  par les amandes (allergènes majeurs)</t>
  </si>
  <si>
    <t>sur l’étiquette manque d’indication de l’amande (allergène majeur) dans la composition de torsade, absence de composition sur les étiquettes gâteaux secs emballés en pâtisserie trad, manque d'indication du pistache (allegène majeur) sur l'etiquette balance du paradis</t>
  </si>
  <si>
    <t>Evaporateurs de la chambre froide positive et de la plonge sont sales</t>
  </si>
  <si>
    <t>présence de givre au niveau de l'évaporateur de la chambre froide negative</t>
  </si>
  <si>
    <t>utilisation d'un mélange de dinol et eau de javel pour le nettoyage du matériel de travail</t>
  </si>
  <si>
    <t>Bien que l'état des outils de travail (scarificateurs, couteaux, …) étaient satisfaisant, on note l'absence d'enregistrement de suivi des corps étrangers. Veiller à se procurer la fiche correspondante à l'enregistrement des ces derniers et à la remplir correctement.</t>
  </si>
  <si>
    <t>Les opérations de décontamination n'étaient pas enregistrées.</t>
  </si>
  <si>
    <t>utilisation de creme citron 3 jours apras la date de fabrication alors que la durée de vie de creme citron est J Fab+2, exemple pour les tartelettes citron fabriquées le 28/02/17</t>
  </si>
  <si>
    <t>patisserie trad: sol sale ainsi que les vitres des meubles , presence de traces de moisissures entre les deux vitres du meuble. Presence de produit de N/D a coté du seau de bsissa</t>
  </si>
  <si>
    <t>présence d’un excès de givre au niveau du sol chambre froide négative</t>
  </si>
  <si>
    <t>Présence de givre au niveau des meubles surgelés du rayon PLS et chambre froide negative patisserie et traiteur</t>
  </si>
  <si>
    <t xml:space="preserve">Maintien de la porte du labo ouverte lors des préparations de sandwichs; l'éclairage s'éteint  et l'évaporateur se met en marche lorsque la porte est fermée </t>
  </si>
  <si>
    <t>l'éclairage du labo s'éteint  et l'évaporateur se met en marche lorsque la porte est fermée de ce fait le personnel maintient la porte ouverte</t>
  </si>
  <si>
    <t>centrale de nettoyage sans pistolet en patisserie et la centrale de nettoyage boulangerie fonctionne sans produits de N/D, fuite d'eau au niveau centrale de nettoyage</t>
  </si>
  <si>
    <t>Les portes des labos sont maintenues longtemps ouvertes ce qui entrave le maintien du froid ambiant. Fixer des grooms aux portes des labos</t>
  </si>
  <si>
    <t>Mettre en marche l'éclairage lors de la fermeture de la porte du labo sandwichs</t>
  </si>
  <si>
    <t>température a cœur de la salade mechouia est 7,4°C et température a cœur de la salade de fruits de mer est 6,4°C</t>
  </si>
  <si>
    <t>manque de troplein pour boucher les bacs de la plonge, a marquer le niveau de 10 L et 20L au niveau du bac</t>
  </si>
  <si>
    <t>fuite d'eau au niveau poste lave main traiteur, l'armoire UV est en panne, manque de troplein pour boucher les bacs de la plonge</t>
  </si>
  <si>
    <t>Port de montre</t>
  </si>
  <si>
    <t>absence de planche de decoupe pour la decoupe de l'annanas</t>
  </si>
  <si>
    <t>il est nécessaire de revoir la durée de vie des jus frais préparés sur place. Ex : pour le jus d’orange1L la durée indiquée est 3 jours du 01/03 au 04/03/17.</t>
  </si>
  <si>
    <t>fuite d'eau au niveau poste lave main traiteur. Poste lave main decoupe fruits non conforme a ouverture manuelle</t>
  </si>
  <si>
    <t xml:space="preserve"> absence de distributeur savon liquide au Poste lave main decoupe fruits </t>
  </si>
  <si>
    <t xml:space="preserve"> absence de distributeur papier au Poste lave main decoupe fruits </t>
  </si>
  <si>
    <t>Absence de DLC sur les étiquettes des jus frais préparés sur place. 
Manque d’indication du nom du produit sur le jus bergamote.                                                                                                    Absence de DLC sur les étiquettes  d’annanas decoupé sur place.                                                                                                glaçage insuffisant pour les barquettes d’annanas découpé sur place.                                                                             etiquetage non conforme des produits le ptit fresh: absence d'indication de la température de conservation</t>
  </si>
  <si>
    <t>présence de déchets de fruits secs sous le linéaire olives. A renforcer le nettoyage sous les linéaires</t>
  </si>
  <si>
    <t>marchandiser porte bracelets et vernis a ongle</t>
  </si>
  <si>
    <t>presence de saleté sous les grilles de reprise d'air</t>
  </si>
  <si>
    <t>Le revêtement autour du siphon au stand traiteur est abimé.</t>
  </si>
  <si>
    <t>Présence de caddy clients remplis de cartons au niveau local presse carton</t>
  </si>
  <si>
    <t>Paniers friteuse en état tres usé et endommagé , renforcer le nettoyage des bacs en acier inoxydable</t>
  </si>
  <si>
    <t xml:space="preserve">Revetement du sol du quai cabossé </t>
  </si>
  <si>
    <t>les 3 thermomètres afficheurs des linéaires sont non fonctionnels</t>
  </si>
  <si>
    <t>température du linéaire affichée 17,9°C et température affichée 19°C</t>
  </si>
  <si>
    <t>température affichée 5°C et température verifiée 1,3°C</t>
  </si>
  <si>
    <t>thermometre du linéaire yaourt non fonctionelle, grille de soufflage du linéaire saumon sale</t>
  </si>
  <si>
    <t>chambre de pousse N°2 est en panne</t>
  </si>
  <si>
    <t>température affichée 6,4°C et température verifiée 4,8°C</t>
  </si>
  <si>
    <t>eviter les travaux de peinture des locaux de production au moment de fabrication et manipulation des produits alimentaires: les matières grasses captent l'odeur de peinture. L'odeur dégagée par les produits de peinture est toxique pour le personnel</t>
  </si>
  <si>
    <t>Hyper La Marsa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</si>
</sst>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9" fontId="0" fillId="0" borderId="1" xfId="0" applyNumberFormat="1" applyBorder="1" applyAlignment="1" applyProtection="1">
      <alignment horizontal="right" wrapText="1"/>
      <protection locked="0"/>
    </xf>
    <xf numFmtId="0" fontId="24" fillId="0" borderId="1" xfId="0" applyFont="1" applyBorder="1" applyAlignment="1" applyProtection="1">
      <alignment vertical="center" wrapText="1"/>
    </xf>
    <xf numFmtId="10" fontId="26" fillId="2" borderId="1" xfId="1" applyNumberFormat="1" applyFont="1" applyFill="1" applyBorder="1" applyAlignment="1" applyProtection="1">
      <alignment horizontal="lef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92E-47A3-B872-F2870650AEB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592E-47A3-B872-F2870650AEB0}"/>
            </c:ext>
          </c:extLst>
        </c:ser>
        <c:dLbls>
          <c:showLegendKey val="0"/>
          <c:showVal val="1"/>
          <c:showCatName val="0"/>
          <c:showSerName val="0"/>
          <c:showPercent val="0"/>
          <c:showBubbleSize val="0"/>
        </c:dLbls>
        <c:gapWidth val="75"/>
        <c:overlap val="40"/>
        <c:axId val="196612224"/>
        <c:axId val="196613904"/>
      </c:barChart>
      <c:catAx>
        <c:axId val="196612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6613904"/>
        <c:crosses val="autoZero"/>
        <c:auto val="1"/>
        <c:lblAlgn val="ctr"/>
        <c:lblOffset val="100"/>
        <c:noMultiLvlLbl val="0"/>
      </c:catAx>
      <c:valAx>
        <c:axId val="196613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6612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209-4C17-8A4A-1308667AFB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C209-4C17-8A4A-1308667AFBEF}"/>
            </c:ext>
          </c:extLst>
        </c:ser>
        <c:dLbls>
          <c:showLegendKey val="0"/>
          <c:showVal val="1"/>
          <c:showCatName val="0"/>
          <c:showSerName val="0"/>
          <c:showPercent val="0"/>
          <c:showBubbleSize val="0"/>
        </c:dLbls>
        <c:gapWidth val="75"/>
        <c:overlap val="40"/>
        <c:axId val="276820704"/>
        <c:axId val="276821264"/>
      </c:barChart>
      <c:catAx>
        <c:axId val="276820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821264"/>
        <c:crosses val="autoZero"/>
        <c:auto val="1"/>
        <c:lblAlgn val="ctr"/>
        <c:lblOffset val="100"/>
        <c:noMultiLvlLbl val="0"/>
      </c:catAx>
      <c:valAx>
        <c:axId val="276821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820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0.58333333333333337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377-4899-9E5D-26577BE57A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C377-4899-9E5D-26577BE57AAA}"/>
            </c:ext>
          </c:extLst>
        </c:ser>
        <c:dLbls>
          <c:showLegendKey val="0"/>
          <c:showVal val="1"/>
          <c:showCatName val="0"/>
          <c:showSerName val="0"/>
          <c:showPercent val="0"/>
          <c:showBubbleSize val="0"/>
        </c:dLbls>
        <c:gapWidth val="75"/>
        <c:overlap val="40"/>
        <c:axId val="433827376"/>
        <c:axId val="433827936"/>
      </c:barChart>
      <c:catAx>
        <c:axId val="43382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827936"/>
        <c:crosses val="autoZero"/>
        <c:auto val="1"/>
        <c:lblAlgn val="ctr"/>
        <c:lblOffset val="100"/>
        <c:noMultiLvlLbl val="0"/>
      </c:catAx>
      <c:valAx>
        <c:axId val="433827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82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D59-4C0A-A368-0FC45B65C08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D59-4C0A-A368-0FC45B65C08C}"/>
            </c:ext>
          </c:extLst>
        </c:ser>
        <c:dLbls>
          <c:showLegendKey val="0"/>
          <c:showVal val="1"/>
          <c:showCatName val="0"/>
          <c:showSerName val="0"/>
          <c:showPercent val="0"/>
          <c:showBubbleSize val="0"/>
        </c:dLbls>
        <c:gapWidth val="75"/>
        <c:overlap val="40"/>
        <c:axId val="433830736"/>
        <c:axId val="439799600"/>
      </c:barChart>
      <c:catAx>
        <c:axId val="433830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799600"/>
        <c:crosses val="autoZero"/>
        <c:auto val="1"/>
        <c:lblAlgn val="ctr"/>
        <c:lblOffset val="100"/>
        <c:noMultiLvlLbl val="0"/>
      </c:catAx>
      <c:valAx>
        <c:axId val="439799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83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F42-45A6-8EF6-42940397318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3F42-45A6-8EF6-429403973189}"/>
            </c:ext>
          </c:extLst>
        </c:ser>
        <c:dLbls>
          <c:showLegendKey val="0"/>
          <c:showVal val="1"/>
          <c:showCatName val="0"/>
          <c:showSerName val="0"/>
          <c:showPercent val="0"/>
          <c:showBubbleSize val="0"/>
        </c:dLbls>
        <c:gapWidth val="75"/>
        <c:overlap val="40"/>
        <c:axId val="439802400"/>
        <c:axId val="439802960"/>
      </c:barChart>
      <c:catAx>
        <c:axId val="43980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802960"/>
        <c:crosses val="autoZero"/>
        <c:auto val="1"/>
        <c:lblAlgn val="ctr"/>
        <c:lblOffset val="100"/>
        <c:noMultiLvlLbl val="0"/>
      </c:catAx>
      <c:valAx>
        <c:axId val="43980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80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88C-4EBF-92DC-A0EA32D1E8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D88C-4EBF-92DC-A0EA32D1E81B}"/>
            </c:ext>
          </c:extLst>
        </c:ser>
        <c:dLbls>
          <c:showLegendKey val="0"/>
          <c:showVal val="1"/>
          <c:showCatName val="0"/>
          <c:showSerName val="0"/>
          <c:showPercent val="0"/>
          <c:showBubbleSize val="0"/>
        </c:dLbls>
        <c:gapWidth val="75"/>
        <c:overlap val="40"/>
        <c:axId val="445148320"/>
        <c:axId val="445148880"/>
      </c:barChart>
      <c:catAx>
        <c:axId val="445148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148880"/>
        <c:crosses val="autoZero"/>
        <c:auto val="1"/>
        <c:lblAlgn val="ctr"/>
        <c:lblOffset val="100"/>
        <c:noMultiLvlLbl val="0"/>
      </c:catAx>
      <c:valAx>
        <c:axId val="44514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148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746-4DF1-8677-BB708C6EC1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0746-4DF1-8677-BB708C6EC103}"/>
            </c:ext>
          </c:extLst>
        </c:ser>
        <c:dLbls>
          <c:showLegendKey val="0"/>
          <c:showVal val="1"/>
          <c:showCatName val="0"/>
          <c:showSerName val="0"/>
          <c:showPercent val="0"/>
          <c:showBubbleSize val="0"/>
        </c:dLbls>
        <c:gapWidth val="75"/>
        <c:overlap val="40"/>
        <c:axId val="444746208"/>
        <c:axId val="444746768"/>
      </c:barChart>
      <c:catAx>
        <c:axId val="444746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4746768"/>
        <c:crosses val="autoZero"/>
        <c:auto val="1"/>
        <c:lblAlgn val="ctr"/>
        <c:lblOffset val="100"/>
        <c:noMultiLvlLbl val="0"/>
      </c:catAx>
      <c:valAx>
        <c:axId val="44474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4746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0.83760683760683763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DC-40D9-96FF-8ECB149D78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76DC-40D9-96FF-8ECB149D785B}"/>
            </c:ext>
          </c:extLst>
        </c:ser>
        <c:dLbls>
          <c:showLegendKey val="0"/>
          <c:showVal val="1"/>
          <c:showCatName val="0"/>
          <c:showSerName val="0"/>
          <c:showPercent val="0"/>
          <c:showBubbleSize val="0"/>
        </c:dLbls>
        <c:gapWidth val="75"/>
        <c:overlap val="40"/>
        <c:axId val="195302752"/>
        <c:axId val="195303312"/>
      </c:barChart>
      <c:catAx>
        <c:axId val="195302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5303312"/>
        <c:crosses val="autoZero"/>
        <c:auto val="1"/>
        <c:lblAlgn val="ctr"/>
        <c:lblOffset val="100"/>
        <c:noMultiLvlLbl val="0"/>
      </c:catAx>
      <c:valAx>
        <c:axId val="195303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5302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0.92807017543859649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705-419D-B322-2180303804E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705-419D-B322-2180303804EB}"/>
            </c:ext>
          </c:extLst>
        </c:ser>
        <c:dLbls>
          <c:showLegendKey val="0"/>
          <c:showVal val="1"/>
          <c:showCatName val="0"/>
          <c:showSerName val="0"/>
          <c:showPercent val="0"/>
          <c:showBubbleSize val="0"/>
        </c:dLbls>
        <c:gapWidth val="75"/>
        <c:overlap val="40"/>
        <c:axId val="195306112"/>
        <c:axId val="195306672"/>
      </c:barChart>
      <c:catAx>
        <c:axId val="195306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5306672"/>
        <c:crosses val="autoZero"/>
        <c:auto val="1"/>
        <c:lblAlgn val="ctr"/>
        <c:lblOffset val="100"/>
        <c:noMultiLvlLbl val="0"/>
      </c:catAx>
      <c:valAx>
        <c:axId val="195306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530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0.88283850652271711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DC1-4ED0-BF7E-98A07E673FB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DC1-4ED0-BF7E-98A07E673FB1}"/>
            </c:ext>
          </c:extLst>
        </c:ser>
        <c:dLbls>
          <c:showLegendKey val="0"/>
          <c:showVal val="0"/>
          <c:showCatName val="0"/>
          <c:showSerName val="0"/>
          <c:showPercent val="0"/>
          <c:showBubbleSize val="0"/>
        </c:dLbls>
        <c:gapWidth val="75"/>
        <c:overlap val="-25"/>
        <c:axId val="268824544"/>
        <c:axId val="268825104"/>
        <c:extLst xmlns:c16r2="http://schemas.microsoft.com/office/drawing/2015/06/chart"/>
      </c:barChart>
      <c:catAx>
        <c:axId val="2688245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825104"/>
        <c:crosses val="autoZero"/>
        <c:auto val="1"/>
        <c:lblAlgn val="ctr"/>
        <c:lblOffset val="100"/>
        <c:noMultiLvlLbl val="0"/>
      </c:catAx>
      <c:valAx>
        <c:axId val="2688251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882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B8B-4BC1-B199-73321FF83E2A}"/>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B8B-4BC1-B199-73321FF83E2A}"/>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B8B-4BC1-B199-73321FF83E2A}"/>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B8B-4BC1-B199-73321FF83E2A}"/>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B8B-4BC1-B199-73321FF83E2A}"/>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B8B-4BC1-B199-73321FF83E2A}"/>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0.69000000000000006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CB8B-4BC1-B199-73321FF83E2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CB8B-4BC1-B199-73321FF83E2A}"/>
            </c:ext>
          </c:extLst>
        </c:ser>
        <c:dLbls>
          <c:showLegendKey val="0"/>
          <c:showVal val="1"/>
          <c:showCatName val="0"/>
          <c:showSerName val="0"/>
          <c:showPercent val="0"/>
          <c:showBubbleSize val="0"/>
        </c:dLbls>
        <c:gapWidth val="65"/>
        <c:axId val="268827904"/>
        <c:axId val="268828464"/>
        <c:extLst xmlns:c16r2="http://schemas.microsoft.com/office/drawing/2015/06/chart"/>
      </c:barChart>
      <c:catAx>
        <c:axId val="268827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828464"/>
        <c:crosses val="autoZero"/>
        <c:auto val="1"/>
        <c:lblAlgn val="ctr"/>
        <c:lblOffset val="100"/>
        <c:noMultiLvlLbl val="0"/>
      </c:catAx>
      <c:valAx>
        <c:axId val="268828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8827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0.86486486486486491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DB3-4FD7-9B34-2D8EDFDA2F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FDB3-4FD7-9B34-2D8EDFDA2F4A}"/>
            </c:ext>
          </c:extLst>
        </c:ser>
        <c:dLbls>
          <c:showLegendKey val="0"/>
          <c:showVal val="1"/>
          <c:showCatName val="0"/>
          <c:showSerName val="0"/>
          <c:showPercent val="0"/>
          <c:showBubbleSize val="0"/>
        </c:dLbls>
        <c:gapWidth val="75"/>
        <c:overlap val="40"/>
        <c:axId val="266794544"/>
        <c:axId val="266791744"/>
      </c:barChart>
      <c:catAx>
        <c:axId val="26679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6791744"/>
        <c:crosses val="autoZero"/>
        <c:auto val="1"/>
        <c:lblAlgn val="ctr"/>
        <c:lblOffset val="100"/>
        <c:noMultiLvlLbl val="0"/>
      </c:catAx>
      <c:valAx>
        <c:axId val="26679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679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0.97058823529411764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680-4DC8-8DE4-EC490468E6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680-4DC8-8DE4-EC490468E643}"/>
            </c:ext>
          </c:extLst>
        </c:ser>
        <c:dLbls>
          <c:showLegendKey val="0"/>
          <c:showVal val="1"/>
          <c:showCatName val="0"/>
          <c:showSerName val="0"/>
          <c:showPercent val="0"/>
          <c:showBubbleSize val="0"/>
        </c:dLbls>
        <c:gapWidth val="75"/>
        <c:overlap val="40"/>
        <c:axId val="274268272"/>
        <c:axId val="274268832"/>
      </c:barChart>
      <c:catAx>
        <c:axId val="27426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268832"/>
        <c:crosses val="autoZero"/>
        <c:auto val="1"/>
        <c:lblAlgn val="ctr"/>
        <c:lblOffset val="100"/>
        <c:noMultiLvlLbl val="0"/>
      </c:catAx>
      <c:valAx>
        <c:axId val="27426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26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613-4D86-90F7-394F3B54C34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0613-4D86-90F7-394F3B54C34F}"/>
            </c:ext>
          </c:extLst>
        </c:ser>
        <c:dLbls>
          <c:showLegendKey val="0"/>
          <c:showVal val="1"/>
          <c:showCatName val="0"/>
          <c:showSerName val="0"/>
          <c:showPercent val="0"/>
          <c:showBubbleSize val="0"/>
        </c:dLbls>
        <c:gapWidth val="75"/>
        <c:overlap val="40"/>
        <c:axId val="445071664"/>
        <c:axId val="445072224"/>
      </c:barChart>
      <c:catAx>
        <c:axId val="445071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072224"/>
        <c:crosses val="autoZero"/>
        <c:auto val="1"/>
        <c:lblAlgn val="ctr"/>
        <c:lblOffset val="100"/>
        <c:noMultiLvlLbl val="0"/>
      </c:catAx>
      <c:valAx>
        <c:axId val="445072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071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0.89473684210526316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7A8-4286-9207-3862484AC6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E7A8-4286-9207-3862484AC68F}"/>
            </c:ext>
          </c:extLst>
        </c:ser>
        <c:dLbls>
          <c:showLegendKey val="0"/>
          <c:showVal val="1"/>
          <c:showCatName val="0"/>
          <c:showSerName val="0"/>
          <c:showPercent val="0"/>
          <c:showBubbleSize val="0"/>
        </c:dLbls>
        <c:gapWidth val="75"/>
        <c:overlap val="40"/>
        <c:axId val="445075024"/>
        <c:axId val="196595712"/>
      </c:barChart>
      <c:catAx>
        <c:axId val="44507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6595712"/>
        <c:crosses val="autoZero"/>
        <c:auto val="1"/>
        <c:lblAlgn val="ctr"/>
        <c:lblOffset val="100"/>
        <c:noMultiLvlLbl val="0"/>
      </c:catAx>
      <c:valAx>
        <c:axId val="196595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07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849-41DC-9B3E-30FC55BD31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5849-41DC-9B3E-30FC55BD31AE}"/>
            </c:ext>
          </c:extLst>
        </c:ser>
        <c:dLbls>
          <c:showLegendKey val="0"/>
          <c:showVal val="1"/>
          <c:showCatName val="0"/>
          <c:showSerName val="0"/>
          <c:showPercent val="0"/>
          <c:showBubbleSize val="0"/>
        </c:dLbls>
        <c:gapWidth val="75"/>
        <c:overlap val="40"/>
        <c:axId val="196598512"/>
        <c:axId val="196599072"/>
      </c:barChart>
      <c:catAx>
        <c:axId val="196598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6599072"/>
        <c:crosses val="autoZero"/>
        <c:auto val="1"/>
        <c:lblAlgn val="ctr"/>
        <c:lblOffset val="100"/>
        <c:noMultiLvlLbl val="0"/>
      </c:catAx>
      <c:valAx>
        <c:axId val="19659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6598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20-490A-A3DB-10F1CEA3A8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20-490A-A3DB-10F1CEA3A8AD}"/>
            </c:ext>
          </c:extLst>
        </c:ser>
        <c:dLbls>
          <c:showLegendKey val="0"/>
          <c:showVal val="1"/>
          <c:showCatName val="0"/>
          <c:showSerName val="0"/>
          <c:showPercent val="0"/>
          <c:showBubbleSize val="0"/>
        </c:dLbls>
        <c:gapWidth val="75"/>
        <c:overlap val="40"/>
        <c:axId val="275067056"/>
        <c:axId val="275067616"/>
      </c:barChart>
      <c:catAx>
        <c:axId val="275067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067616"/>
        <c:crosses val="autoZero"/>
        <c:auto val="1"/>
        <c:lblAlgn val="ctr"/>
        <c:lblOffset val="100"/>
        <c:noMultiLvlLbl val="0"/>
      </c:catAx>
      <c:valAx>
        <c:axId val="275067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067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118-4BF9-B746-981883B2267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E118-4BF9-B746-981883B22672}"/>
            </c:ext>
          </c:extLst>
        </c:ser>
        <c:dLbls>
          <c:showLegendKey val="0"/>
          <c:showVal val="1"/>
          <c:showCatName val="0"/>
          <c:showSerName val="0"/>
          <c:showPercent val="0"/>
          <c:showBubbleSize val="0"/>
        </c:dLbls>
        <c:gapWidth val="75"/>
        <c:overlap val="40"/>
        <c:axId val="443773776"/>
        <c:axId val="443774336"/>
      </c:barChart>
      <c:catAx>
        <c:axId val="443773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3774336"/>
        <c:crosses val="autoZero"/>
        <c:auto val="1"/>
        <c:lblAlgn val="ctr"/>
        <c:lblOffset val="100"/>
        <c:noMultiLvlLbl val="0"/>
      </c:catAx>
      <c:valAx>
        <c:axId val="443774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3773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1F4-4A51-BE9C-CE05E99C56B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51F4-4A51-BE9C-CE05E99C56B3}"/>
            </c:ext>
          </c:extLst>
        </c:ser>
        <c:dLbls>
          <c:showLegendKey val="0"/>
          <c:showVal val="1"/>
          <c:showCatName val="0"/>
          <c:showSerName val="0"/>
          <c:showPercent val="0"/>
          <c:showBubbleSize val="0"/>
        </c:dLbls>
        <c:gapWidth val="75"/>
        <c:overlap val="40"/>
        <c:axId val="278723856"/>
        <c:axId val="278724416"/>
      </c:barChart>
      <c:catAx>
        <c:axId val="278723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724416"/>
        <c:crosses val="autoZero"/>
        <c:auto val="1"/>
        <c:lblAlgn val="ctr"/>
        <c:lblOffset val="100"/>
        <c:noMultiLvlLbl val="0"/>
      </c:catAx>
      <c:valAx>
        <c:axId val="278724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872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58" zoomScale="90" zoomScaleNormal="100" zoomScaleSheetLayoutView="90" workbookViewId="0">
      <selection activeCell="G19" sqref="G19"/>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78" t="s">
        <v>379</v>
      </c>
      <c r="B18" s="278"/>
      <c r="C18" s="278"/>
      <c r="D18" s="279" t="s">
        <v>504</v>
      </c>
      <c r="E18" s="279"/>
      <c r="F18" s="279"/>
      <c r="G18" s="279"/>
      <c r="H18" s="279"/>
      <c r="I18" s="279"/>
      <c r="J18" s="279"/>
      <c r="K18" s="279"/>
    </row>
    <row r="20" spans="1:11" ht="16.5" x14ac:dyDescent="0.3">
      <c r="A20" s="202"/>
      <c r="B20" s="197"/>
      <c r="C20" s="197"/>
      <c r="D20" s="197"/>
      <c r="E20" s="197"/>
      <c r="F20" s="197"/>
      <c r="G20" s="197"/>
      <c r="H20" s="197"/>
      <c r="I20" s="197"/>
    </row>
    <row r="21" spans="1:11" x14ac:dyDescent="0.25">
      <c r="A21" s="280" t="s">
        <v>380</v>
      </c>
      <c r="B21" s="280"/>
      <c r="C21" s="280"/>
      <c r="D21" s="280"/>
      <c r="E21" s="280"/>
      <c r="F21" s="280"/>
      <c r="G21" s="280"/>
      <c r="H21" s="280"/>
      <c r="I21" s="280"/>
      <c r="J21" s="280"/>
      <c r="K21" s="280"/>
    </row>
    <row r="22" spans="1:11" x14ac:dyDescent="0.25">
      <c r="A22" s="203"/>
      <c r="B22" s="198"/>
      <c r="C22" s="198"/>
      <c r="D22" s="197"/>
      <c r="E22" s="197"/>
      <c r="F22" s="197"/>
      <c r="G22" s="197"/>
      <c r="H22" s="197"/>
      <c r="I22" s="197"/>
    </row>
    <row r="23" spans="1:11" ht="42" customHeight="1" x14ac:dyDescent="0.25">
      <c r="A23" s="204" t="s">
        <v>381</v>
      </c>
      <c r="B23" s="274" t="s">
        <v>382</v>
      </c>
      <c r="C23" s="274"/>
      <c r="D23" s="197"/>
      <c r="E23" s="197"/>
      <c r="F23" s="197"/>
      <c r="G23" s="197"/>
      <c r="H23" s="197"/>
      <c r="I23" s="197"/>
      <c r="J23" s="196" t="str">
        <f>D18</f>
        <v>Hyper La Marsa</v>
      </c>
    </row>
    <row r="24" spans="1:11" ht="33" customHeight="1" x14ac:dyDescent="0.25">
      <c r="A24" s="205" t="s">
        <v>383</v>
      </c>
      <c r="B24" s="273">
        <f>AVERAGE('A1 Exploitation'!D505,'A1 Technique'!D198)</f>
        <v>0.88283850652271711</v>
      </c>
      <c r="C24" s="273"/>
      <c r="D24" s="197"/>
      <c r="E24" s="197"/>
      <c r="F24" s="197"/>
      <c r="G24" s="197"/>
      <c r="H24" s="197"/>
      <c r="I24" s="197"/>
    </row>
    <row r="25" spans="1:11" ht="33" customHeight="1" x14ac:dyDescent="0.25">
      <c r="A25" s="204" t="s">
        <v>384</v>
      </c>
      <c r="B25" s="273">
        <f>AVERAGE('A2 Exploitation'!D506,'A2 Technique'!D198)</f>
        <v>0</v>
      </c>
      <c r="C25" s="273"/>
      <c r="D25" s="197"/>
      <c r="E25" s="197"/>
      <c r="F25" s="197"/>
      <c r="G25" s="197"/>
      <c r="H25" s="197"/>
      <c r="I25" s="197"/>
    </row>
    <row r="26" spans="1:11" ht="33" customHeight="1" x14ac:dyDescent="0.25">
      <c r="A26" s="205" t="s">
        <v>385</v>
      </c>
      <c r="B26" s="273">
        <f>AVERAGE('A3 Exploitation'!D506,'A3 Technique'!D198)</f>
        <v>0</v>
      </c>
      <c r="C26" s="273"/>
      <c r="D26" s="197"/>
      <c r="E26" s="197"/>
      <c r="F26" s="197"/>
      <c r="G26" s="197"/>
      <c r="H26" s="197"/>
      <c r="I26" s="197"/>
    </row>
    <row r="27" spans="1:11" ht="33" customHeight="1" x14ac:dyDescent="0.25">
      <c r="A27" s="205" t="s">
        <v>386</v>
      </c>
      <c r="B27" s="273">
        <f>AVERAGE('A4 Exploitation'!D506,'A4 Technique'!D198)</f>
        <v>0</v>
      </c>
      <c r="C27" s="273"/>
      <c r="D27" s="197"/>
      <c r="E27" s="197"/>
      <c r="F27" s="197"/>
      <c r="G27" s="197"/>
      <c r="H27" s="197"/>
      <c r="I27" s="197"/>
    </row>
    <row r="28" spans="1:11" ht="33" customHeight="1" x14ac:dyDescent="0.25">
      <c r="A28" s="204" t="s">
        <v>387</v>
      </c>
      <c r="B28" s="273">
        <f>AVERAGE('A5 Exploitation'!D506,'A5 Technique'!D198)</f>
        <v>0</v>
      </c>
      <c r="C28" s="273"/>
      <c r="D28" s="197"/>
      <c r="E28" s="197"/>
      <c r="F28" s="197"/>
      <c r="G28" s="197"/>
      <c r="H28" s="197"/>
      <c r="I28" s="197"/>
    </row>
    <row r="29" spans="1:11" ht="33" customHeight="1" x14ac:dyDescent="0.25">
      <c r="A29" s="204" t="s">
        <v>388</v>
      </c>
      <c r="B29" s="273">
        <f>AVERAGE('A6 Exploitation'!D506,'A6 Technique'!D198)</f>
        <v>0</v>
      </c>
      <c r="C29" s="273"/>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74" t="s">
        <v>389</v>
      </c>
      <c r="C33" s="274"/>
      <c r="D33" s="197"/>
      <c r="E33" s="197"/>
      <c r="F33" s="197"/>
      <c r="G33" s="197"/>
      <c r="H33" s="197"/>
      <c r="I33" s="197"/>
      <c r="J33" s="196" t="str">
        <f>D18</f>
        <v>Hyper La Marsa</v>
      </c>
    </row>
    <row r="34" spans="1:10" ht="33" customHeight="1" x14ac:dyDescent="0.25">
      <c r="A34" s="205" t="s">
        <v>383</v>
      </c>
      <c r="B34" s="273">
        <f>'A1 Exploitation'!D505</f>
        <v>0.92807017543859649</v>
      </c>
      <c r="C34" s="273"/>
      <c r="D34" s="197"/>
      <c r="E34" s="197"/>
      <c r="F34" s="197"/>
      <c r="G34" s="197"/>
      <c r="H34" s="197"/>
      <c r="I34" s="197"/>
    </row>
    <row r="35" spans="1:10" ht="33" customHeight="1" x14ac:dyDescent="0.25">
      <c r="A35" s="204" t="s">
        <v>384</v>
      </c>
      <c r="B35" s="273">
        <f>'A2 Exploitation'!D506</f>
        <v>0</v>
      </c>
      <c r="C35" s="273"/>
      <c r="D35" s="197"/>
      <c r="E35" s="197"/>
      <c r="F35" s="197"/>
      <c r="G35" s="197"/>
      <c r="H35" s="197"/>
      <c r="I35" s="197"/>
    </row>
    <row r="36" spans="1:10" ht="33" customHeight="1" x14ac:dyDescent="0.25">
      <c r="A36" s="205" t="s">
        <v>385</v>
      </c>
      <c r="B36" s="273">
        <f>'A3 Exploitation'!D506</f>
        <v>0</v>
      </c>
      <c r="C36" s="273"/>
      <c r="D36" s="197"/>
      <c r="E36" s="197"/>
      <c r="F36" s="197"/>
      <c r="G36" s="197"/>
      <c r="H36" s="197"/>
      <c r="I36" s="197"/>
    </row>
    <row r="37" spans="1:10" ht="33" customHeight="1" x14ac:dyDescent="0.25">
      <c r="A37" s="205" t="s">
        <v>386</v>
      </c>
      <c r="B37" s="273">
        <f>'A4 Exploitation'!D506</f>
        <v>0</v>
      </c>
      <c r="C37" s="273"/>
      <c r="D37" s="197"/>
      <c r="E37" s="197"/>
      <c r="F37" s="197"/>
      <c r="G37" s="197"/>
      <c r="H37" s="197"/>
      <c r="I37" s="197"/>
    </row>
    <row r="38" spans="1:10" ht="33" customHeight="1" x14ac:dyDescent="0.25">
      <c r="A38" s="204" t="s">
        <v>387</v>
      </c>
      <c r="B38" s="273">
        <f>'A5 Exploitation'!D506</f>
        <v>0</v>
      </c>
      <c r="C38" s="273"/>
      <c r="D38" s="197"/>
      <c r="E38" s="197"/>
      <c r="F38" s="197"/>
      <c r="G38" s="197"/>
      <c r="H38" s="197"/>
      <c r="I38" s="197"/>
    </row>
    <row r="39" spans="1:10" ht="33" customHeight="1" x14ac:dyDescent="0.25">
      <c r="A39" s="204" t="s">
        <v>388</v>
      </c>
      <c r="B39" s="273">
        <f>'A6 Exploitation'!D506</f>
        <v>0</v>
      </c>
      <c r="C39" s="273"/>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77" t="s">
        <v>390</v>
      </c>
      <c r="C42" s="277"/>
      <c r="D42" s="197"/>
      <c r="E42" s="197"/>
      <c r="F42" s="197"/>
      <c r="G42" s="197"/>
      <c r="H42" s="197"/>
      <c r="I42" s="197"/>
      <c r="J42" s="196" t="str">
        <f>D18</f>
        <v>Hyper La Marsa</v>
      </c>
    </row>
    <row r="43" spans="1:10" ht="33" customHeight="1" x14ac:dyDescent="0.25">
      <c r="A43" s="205" t="s">
        <v>383</v>
      </c>
      <c r="B43" s="273">
        <f>AVERAGE('A1 Exploitation'!D503, 'A1 Technique'!D196)</f>
        <v>0.69000000000000006</v>
      </c>
      <c r="C43" s="273"/>
      <c r="D43" s="197"/>
      <c r="E43" s="197"/>
      <c r="F43" s="197"/>
      <c r="G43" s="197"/>
      <c r="H43" s="197"/>
      <c r="I43" s="197"/>
    </row>
    <row r="44" spans="1:10" ht="33" customHeight="1" x14ac:dyDescent="0.25">
      <c r="A44" s="204" t="s">
        <v>384</v>
      </c>
      <c r="B44" s="273">
        <f>AVERAGE('A2 Exploitation'!D504, 'A2 Technique'!D196)</f>
        <v>0</v>
      </c>
      <c r="C44" s="273"/>
      <c r="D44" s="197"/>
      <c r="E44" s="197"/>
      <c r="F44" s="197"/>
      <c r="G44" s="197"/>
      <c r="H44" s="197"/>
      <c r="I44" s="197"/>
    </row>
    <row r="45" spans="1:10" ht="33" customHeight="1" x14ac:dyDescent="0.25">
      <c r="A45" s="205" t="s">
        <v>385</v>
      </c>
      <c r="B45" s="273">
        <f>AVERAGE('A3 Exploitation'!D504, 'A3 Technique'!D196)</f>
        <v>0</v>
      </c>
      <c r="C45" s="273"/>
      <c r="D45" s="197"/>
      <c r="E45" s="197"/>
      <c r="F45" s="197"/>
      <c r="G45" s="197"/>
      <c r="H45" s="197"/>
      <c r="I45" s="197"/>
    </row>
    <row r="46" spans="1:10" ht="33" customHeight="1" x14ac:dyDescent="0.25">
      <c r="A46" s="205" t="s">
        <v>386</v>
      </c>
      <c r="B46" s="273">
        <f>AVERAGE('A4 Exploitation'!D504, 'A4 Technique'!D196)</f>
        <v>0</v>
      </c>
      <c r="C46" s="273"/>
      <c r="D46" s="197"/>
      <c r="E46" s="197"/>
      <c r="F46" s="197"/>
      <c r="G46" s="197"/>
      <c r="H46" s="197"/>
      <c r="I46" s="197"/>
    </row>
    <row r="47" spans="1:10" ht="33" customHeight="1" x14ac:dyDescent="0.25">
      <c r="A47" s="204" t="s">
        <v>387</v>
      </c>
      <c r="B47" s="273">
        <f>AVERAGE('A5 Exploitation'!D504, 'A5 Technique'!D196)</f>
        <v>0</v>
      </c>
      <c r="C47" s="273"/>
      <c r="D47" s="197"/>
      <c r="E47" s="197"/>
      <c r="F47" s="197"/>
      <c r="G47" s="197"/>
      <c r="H47" s="197"/>
      <c r="I47" s="197"/>
    </row>
    <row r="48" spans="1:10" ht="33" customHeight="1" x14ac:dyDescent="0.25">
      <c r="A48" s="204" t="s">
        <v>388</v>
      </c>
      <c r="B48" s="273">
        <f>AVERAGE('A6 Exploitation'!D504, 'A6 Technique'!D196)</f>
        <v>0</v>
      </c>
      <c r="C48" s="273"/>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74" t="s">
        <v>391</v>
      </c>
      <c r="C51" s="274"/>
      <c r="D51" s="197"/>
      <c r="E51" s="197"/>
      <c r="F51" s="197"/>
      <c r="G51" s="197"/>
      <c r="H51" s="197"/>
      <c r="I51" s="197"/>
      <c r="J51" s="196" t="str">
        <f>D18</f>
        <v>Hyper La Marsa</v>
      </c>
    </row>
    <row r="52" spans="1:10" ht="33" customHeight="1" x14ac:dyDescent="0.25">
      <c r="A52" s="205" t="s">
        <v>383</v>
      </c>
      <c r="B52" s="276">
        <f>'A1 Exploitation'!D41</f>
        <v>0.92307692307692313</v>
      </c>
      <c r="C52" s="276"/>
      <c r="D52" s="197"/>
      <c r="E52" s="197"/>
      <c r="F52" s="197"/>
      <c r="G52" s="197"/>
      <c r="H52" s="197"/>
      <c r="I52" s="197"/>
    </row>
    <row r="53" spans="1:10" ht="33" customHeight="1" x14ac:dyDescent="0.25">
      <c r="A53" s="204" t="s">
        <v>384</v>
      </c>
      <c r="B53" s="276">
        <f>'A2 Exploitation'!D41</f>
        <v>0</v>
      </c>
      <c r="C53" s="276"/>
      <c r="D53" s="197"/>
      <c r="E53" s="197"/>
      <c r="F53" s="197"/>
      <c r="G53" s="197"/>
      <c r="H53" s="197"/>
      <c r="I53" s="197"/>
    </row>
    <row r="54" spans="1:10" ht="33" customHeight="1" x14ac:dyDescent="0.25">
      <c r="A54" s="205" t="s">
        <v>385</v>
      </c>
      <c r="B54" s="276">
        <f>'A3 Exploitation'!D41</f>
        <v>0</v>
      </c>
      <c r="C54" s="276"/>
      <c r="D54" s="197"/>
      <c r="E54" s="197"/>
      <c r="F54" s="197"/>
      <c r="G54" s="197"/>
      <c r="H54" s="197"/>
      <c r="I54" s="197"/>
    </row>
    <row r="55" spans="1:10" ht="33" customHeight="1" x14ac:dyDescent="0.25">
      <c r="A55" s="205" t="s">
        <v>386</v>
      </c>
      <c r="B55" s="276">
        <f>'A4 Exploitation'!D41</f>
        <v>0</v>
      </c>
      <c r="C55" s="276"/>
      <c r="D55" s="197"/>
      <c r="E55" s="197"/>
      <c r="F55" s="197"/>
      <c r="G55" s="197"/>
      <c r="H55" s="197"/>
      <c r="I55" s="197"/>
    </row>
    <row r="56" spans="1:10" ht="33" customHeight="1" x14ac:dyDescent="0.25">
      <c r="A56" s="204" t="s">
        <v>387</v>
      </c>
      <c r="B56" s="276">
        <f>'A5 Exploitation'!D41</f>
        <v>0</v>
      </c>
      <c r="C56" s="276"/>
      <c r="D56" s="197"/>
      <c r="E56" s="197"/>
      <c r="F56" s="197"/>
      <c r="G56" s="197"/>
      <c r="H56" s="197"/>
      <c r="I56" s="197"/>
    </row>
    <row r="57" spans="1:10" ht="33" customHeight="1" x14ac:dyDescent="0.25">
      <c r="A57" s="204" t="s">
        <v>388</v>
      </c>
      <c r="B57" s="276">
        <f>'A6 Exploitation'!D41</f>
        <v>0</v>
      </c>
      <c r="C57" s="276"/>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74" t="s">
        <v>392</v>
      </c>
      <c r="C60" s="274"/>
      <c r="D60" s="197"/>
      <c r="E60" s="197"/>
      <c r="F60" s="197"/>
      <c r="G60" s="197"/>
      <c r="H60" s="197"/>
      <c r="I60" s="197"/>
      <c r="J60" s="196" t="str">
        <f>D18</f>
        <v>Hyper La Marsa</v>
      </c>
    </row>
    <row r="61" spans="1:10" ht="33" customHeight="1" x14ac:dyDescent="0.25">
      <c r="A61" s="205" t="s">
        <v>383</v>
      </c>
      <c r="B61" s="273">
        <f>'A1 Exploitation'!D97</f>
        <v>0.86486486486486491</v>
      </c>
      <c r="C61" s="273"/>
      <c r="D61" s="197"/>
      <c r="E61" s="197"/>
      <c r="F61" s="197"/>
      <c r="G61" s="197"/>
      <c r="H61" s="197"/>
      <c r="I61" s="197"/>
    </row>
    <row r="62" spans="1:10" ht="33" customHeight="1" x14ac:dyDescent="0.25">
      <c r="A62" s="204" t="s">
        <v>384</v>
      </c>
      <c r="B62" s="273">
        <f>'A2 Exploitation'!D97</f>
        <v>0</v>
      </c>
      <c r="C62" s="273"/>
      <c r="D62" s="197"/>
      <c r="E62" s="197"/>
      <c r="F62" s="197"/>
      <c r="G62" s="197"/>
      <c r="H62" s="197"/>
      <c r="I62" s="197"/>
    </row>
    <row r="63" spans="1:10" ht="33" customHeight="1" x14ac:dyDescent="0.25">
      <c r="A63" s="205" t="s">
        <v>385</v>
      </c>
      <c r="B63" s="273">
        <f>'A3 Exploitation'!D97</f>
        <v>0</v>
      </c>
      <c r="C63" s="273"/>
      <c r="D63" s="197"/>
      <c r="E63" s="197"/>
      <c r="F63" s="197"/>
      <c r="G63" s="197"/>
      <c r="H63" s="197"/>
      <c r="I63" s="197"/>
    </row>
    <row r="64" spans="1:10" ht="33" customHeight="1" x14ac:dyDescent="0.25">
      <c r="A64" s="205" t="s">
        <v>386</v>
      </c>
      <c r="B64" s="273">
        <f>'A4 Exploitation'!D97</f>
        <v>0</v>
      </c>
      <c r="C64" s="273"/>
      <c r="D64" s="197"/>
      <c r="E64" s="197"/>
      <c r="F64" s="197"/>
      <c r="G64" s="197"/>
      <c r="H64" s="197"/>
      <c r="I64" s="197"/>
    </row>
    <row r="65" spans="1:10" ht="33" customHeight="1" x14ac:dyDescent="0.25">
      <c r="A65" s="204" t="s">
        <v>387</v>
      </c>
      <c r="B65" s="273">
        <f>'A5 Exploitation'!D97</f>
        <v>0</v>
      </c>
      <c r="C65" s="273"/>
      <c r="D65" s="197"/>
      <c r="E65" s="197"/>
      <c r="F65" s="197"/>
      <c r="G65" s="197"/>
      <c r="H65" s="197"/>
      <c r="I65" s="197"/>
    </row>
    <row r="66" spans="1:10" ht="33" customHeight="1" x14ac:dyDescent="0.25">
      <c r="A66" s="204" t="s">
        <v>388</v>
      </c>
      <c r="B66" s="273">
        <f>'A6 Exploitation'!D97</f>
        <v>0</v>
      </c>
      <c r="C66" s="273"/>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74" t="s">
        <v>393</v>
      </c>
      <c r="C69" s="274"/>
      <c r="D69" s="197"/>
      <c r="E69" s="197"/>
      <c r="F69" s="197"/>
      <c r="G69" s="197"/>
      <c r="H69" s="197"/>
      <c r="I69" s="197"/>
      <c r="J69" s="196" t="str">
        <f>D18</f>
        <v>Hyper La Marsa</v>
      </c>
    </row>
    <row r="70" spans="1:10" ht="33" customHeight="1" x14ac:dyDescent="0.25">
      <c r="A70" s="205" t="s">
        <v>383</v>
      </c>
      <c r="B70" s="273">
        <f>'A1 Exploitation'!D150</f>
        <v>0.97058823529411764</v>
      </c>
      <c r="C70" s="273"/>
      <c r="D70" s="197"/>
      <c r="E70" s="197"/>
      <c r="F70" s="197"/>
      <c r="G70" s="197"/>
      <c r="H70" s="197"/>
      <c r="I70" s="197"/>
    </row>
    <row r="71" spans="1:10" ht="33" customHeight="1" x14ac:dyDescent="0.25">
      <c r="A71" s="204" t="s">
        <v>384</v>
      </c>
      <c r="B71" s="273">
        <f>'A2 Exploitation'!D150</f>
        <v>0</v>
      </c>
      <c r="C71" s="273"/>
      <c r="D71" s="197"/>
      <c r="E71" s="197"/>
      <c r="F71" s="197"/>
      <c r="G71" s="197"/>
      <c r="H71" s="197"/>
      <c r="I71" s="197"/>
    </row>
    <row r="72" spans="1:10" ht="33" customHeight="1" x14ac:dyDescent="0.25">
      <c r="A72" s="205" t="s">
        <v>385</v>
      </c>
      <c r="B72" s="273">
        <f>'A3 Exploitation'!D150</f>
        <v>0</v>
      </c>
      <c r="C72" s="273"/>
      <c r="D72" s="197"/>
      <c r="E72" s="197"/>
      <c r="F72" s="197"/>
      <c r="G72" s="197"/>
      <c r="H72" s="197"/>
      <c r="I72" s="197"/>
    </row>
    <row r="73" spans="1:10" ht="33" customHeight="1" x14ac:dyDescent="0.25">
      <c r="A73" s="205" t="s">
        <v>386</v>
      </c>
      <c r="B73" s="273">
        <f>'A4 Exploitation'!D150</f>
        <v>0</v>
      </c>
      <c r="C73" s="273"/>
      <c r="D73" s="197"/>
      <c r="E73" s="197"/>
      <c r="F73" s="197"/>
      <c r="G73" s="197"/>
      <c r="H73" s="197"/>
      <c r="I73" s="197"/>
    </row>
    <row r="74" spans="1:10" ht="33" customHeight="1" x14ac:dyDescent="0.25">
      <c r="A74" s="204" t="s">
        <v>387</v>
      </c>
      <c r="B74" s="273">
        <f>'A5 Exploitation'!D150</f>
        <v>0</v>
      </c>
      <c r="C74" s="273"/>
      <c r="D74" s="197"/>
      <c r="E74" s="197"/>
      <c r="F74" s="197"/>
      <c r="G74" s="197"/>
      <c r="H74" s="197"/>
      <c r="I74" s="197"/>
    </row>
    <row r="75" spans="1:10" ht="33" customHeight="1" x14ac:dyDescent="0.25">
      <c r="A75" s="204" t="s">
        <v>388</v>
      </c>
      <c r="B75" s="273">
        <f>'A6 Exploitation'!D150</f>
        <v>0</v>
      </c>
      <c r="C75" s="273"/>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74" t="s">
        <v>394</v>
      </c>
      <c r="C78" s="274"/>
      <c r="D78" s="197"/>
      <c r="E78" s="197"/>
      <c r="F78" s="197"/>
      <c r="G78" s="197"/>
      <c r="H78" s="197"/>
      <c r="I78" s="197"/>
      <c r="J78" s="196" t="str">
        <f>D18</f>
        <v>Hyper La Marsa</v>
      </c>
    </row>
    <row r="79" spans="1:10" ht="33" customHeight="1" x14ac:dyDescent="0.25">
      <c r="A79" s="205" t="s">
        <v>383</v>
      </c>
      <c r="B79" s="273">
        <f>'A1 Exploitation'!D190</f>
        <v>0.96153846153846156</v>
      </c>
      <c r="C79" s="273"/>
      <c r="D79" s="197"/>
      <c r="E79" s="197"/>
      <c r="F79" s="197"/>
      <c r="G79" s="197"/>
      <c r="H79" s="197"/>
      <c r="I79" s="197"/>
    </row>
    <row r="80" spans="1:10" ht="33" customHeight="1" x14ac:dyDescent="0.25">
      <c r="A80" s="204" t="s">
        <v>384</v>
      </c>
      <c r="B80" s="273">
        <f>'A2 Exploitation'!D190</f>
        <v>0</v>
      </c>
      <c r="C80" s="273"/>
      <c r="D80" s="197"/>
      <c r="E80" s="197"/>
      <c r="F80" s="197"/>
      <c r="G80" s="197"/>
      <c r="H80" s="197"/>
      <c r="I80" s="197"/>
    </row>
    <row r="81" spans="1:10" ht="33" customHeight="1" x14ac:dyDescent="0.25">
      <c r="A81" s="205" t="s">
        <v>385</v>
      </c>
      <c r="B81" s="273">
        <f>'A3 Exploitation'!D190</f>
        <v>0</v>
      </c>
      <c r="C81" s="273"/>
      <c r="D81" s="197"/>
      <c r="E81" s="197"/>
      <c r="F81" s="197"/>
      <c r="G81" s="197"/>
      <c r="H81" s="197"/>
      <c r="I81" s="197"/>
    </row>
    <row r="82" spans="1:10" ht="33" customHeight="1" x14ac:dyDescent="0.25">
      <c r="A82" s="205" t="s">
        <v>386</v>
      </c>
      <c r="B82" s="273">
        <f>'A4 Exploitation'!D190</f>
        <v>0</v>
      </c>
      <c r="C82" s="273"/>
      <c r="D82" s="197"/>
      <c r="E82" s="197"/>
      <c r="F82" s="197"/>
      <c r="G82" s="197"/>
      <c r="H82" s="197"/>
      <c r="I82" s="197"/>
    </row>
    <row r="83" spans="1:10" ht="33" customHeight="1" x14ac:dyDescent="0.25">
      <c r="A83" s="204" t="s">
        <v>387</v>
      </c>
      <c r="B83" s="273">
        <f>'A5 Exploitation'!D190</f>
        <v>0</v>
      </c>
      <c r="C83" s="273"/>
      <c r="D83" s="197"/>
      <c r="E83" s="197"/>
      <c r="F83" s="197"/>
      <c r="G83" s="197"/>
      <c r="H83" s="197"/>
      <c r="I83" s="197"/>
    </row>
    <row r="84" spans="1:10" ht="33" customHeight="1" x14ac:dyDescent="0.25">
      <c r="A84" s="204" t="s">
        <v>388</v>
      </c>
      <c r="B84" s="273">
        <f>'A6 Exploitation'!D190</f>
        <v>0</v>
      </c>
      <c r="C84" s="273"/>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74" t="s">
        <v>395</v>
      </c>
      <c r="C87" s="274"/>
      <c r="D87" s="197"/>
      <c r="E87" s="197"/>
      <c r="F87" s="197"/>
      <c r="G87" s="197"/>
      <c r="H87" s="197"/>
      <c r="I87" s="197"/>
      <c r="J87" s="196" t="str">
        <f>D18</f>
        <v>Hyper La Marsa</v>
      </c>
    </row>
    <row r="88" spans="1:10" ht="33" customHeight="1" x14ac:dyDescent="0.25">
      <c r="A88" s="205" t="s">
        <v>383</v>
      </c>
      <c r="B88" s="273">
        <f>'A1 Exploitation'!D246</f>
        <v>0.89473684210526316</v>
      </c>
      <c r="C88" s="273"/>
      <c r="D88" s="197"/>
      <c r="E88" s="197"/>
      <c r="F88" s="197"/>
      <c r="G88" s="197"/>
      <c r="H88" s="197"/>
      <c r="I88" s="197"/>
    </row>
    <row r="89" spans="1:10" ht="33" customHeight="1" x14ac:dyDescent="0.25">
      <c r="A89" s="204" t="s">
        <v>384</v>
      </c>
      <c r="B89" s="273">
        <f>'A2 Exploitation'!D246</f>
        <v>0</v>
      </c>
      <c r="C89" s="273"/>
      <c r="D89" s="197"/>
      <c r="E89" s="197"/>
      <c r="F89" s="197"/>
      <c r="G89" s="197"/>
      <c r="H89" s="197"/>
      <c r="I89" s="197"/>
    </row>
    <row r="90" spans="1:10" ht="33" customHeight="1" x14ac:dyDescent="0.25">
      <c r="A90" s="205" t="s">
        <v>385</v>
      </c>
      <c r="B90" s="273">
        <f>'A3 Exploitation'!D246</f>
        <v>0</v>
      </c>
      <c r="C90" s="273"/>
      <c r="D90" s="197"/>
      <c r="E90" s="197"/>
      <c r="F90" s="197"/>
      <c r="G90" s="197"/>
      <c r="H90" s="197"/>
      <c r="I90" s="197"/>
    </row>
    <row r="91" spans="1:10" ht="33" customHeight="1" x14ac:dyDescent="0.25">
      <c r="A91" s="205" t="s">
        <v>386</v>
      </c>
      <c r="B91" s="273">
        <f>'A4 Exploitation'!D246</f>
        <v>0</v>
      </c>
      <c r="C91" s="273"/>
      <c r="D91" s="197"/>
      <c r="E91" s="197"/>
      <c r="F91" s="197"/>
      <c r="G91" s="197"/>
      <c r="H91" s="197"/>
      <c r="I91" s="197"/>
    </row>
    <row r="92" spans="1:10" ht="33" customHeight="1" x14ac:dyDescent="0.25">
      <c r="A92" s="204" t="s">
        <v>387</v>
      </c>
      <c r="B92" s="273">
        <f>'A5 Exploitation'!D246</f>
        <v>0</v>
      </c>
      <c r="C92" s="273"/>
      <c r="D92" s="197"/>
      <c r="E92" s="197"/>
      <c r="F92" s="197"/>
      <c r="G92" s="197"/>
      <c r="H92" s="197"/>
      <c r="I92" s="197"/>
    </row>
    <row r="93" spans="1:10" ht="33" customHeight="1" x14ac:dyDescent="0.25">
      <c r="A93" s="204" t="s">
        <v>388</v>
      </c>
      <c r="B93" s="273">
        <f>'A6 Exploitation'!D246</f>
        <v>0</v>
      </c>
      <c r="C93" s="273"/>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74" t="s">
        <v>396</v>
      </c>
      <c r="C96" s="274"/>
      <c r="D96" s="197"/>
      <c r="E96" s="197"/>
      <c r="F96" s="197"/>
      <c r="G96" s="197"/>
      <c r="H96" s="197"/>
      <c r="I96" s="197"/>
      <c r="J96" s="196" t="str">
        <f>D18</f>
        <v>Hyper La Marsa</v>
      </c>
    </row>
    <row r="97" spans="1:10" ht="33" customHeight="1" x14ac:dyDescent="0.25">
      <c r="A97" s="205" t="s">
        <v>383</v>
      </c>
      <c r="B97" s="273">
        <f>'A1 Exploitation'!D289</f>
        <v>0.93103448275862066</v>
      </c>
      <c r="C97" s="273"/>
      <c r="D97" s="197"/>
      <c r="E97" s="197"/>
      <c r="F97" s="197"/>
      <c r="G97" s="197"/>
      <c r="H97" s="197"/>
      <c r="I97" s="197"/>
    </row>
    <row r="98" spans="1:10" ht="33" customHeight="1" x14ac:dyDescent="0.25">
      <c r="A98" s="204" t="s">
        <v>384</v>
      </c>
      <c r="B98" s="273">
        <f>'A2 Exploitation'!D289</f>
        <v>0</v>
      </c>
      <c r="C98" s="273"/>
      <c r="D98" s="197"/>
      <c r="E98" s="197"/>
      <c r="F98" s="197"/>
      <c r="G98" s="197"/>
      <c r="H98" s="197"/>
      <c r="I98" s="197"/>
    </row>
    <row r="99" spans="1:10" ht="33" customHeight="1" x14ac:dyDescent="0.25">
      <c r="A99" s="205" t="s">
        <v>385</v>
      </c>
      <c r="B99" s="273">
        <f>'A3 Exploitation'!D289</f>
        <v>0</v>
      </c>
      <c r="C99" s="273"/>
      <c r="D99" s="197"/>
      <c r="E99" s="197"/>
      <c r="F99" s="197"/>
      <c r="G99" s="197"/>
      <c r="H99" s="197"/>
      <c r="I99" s="197"/>
    </row>
    <row r="100" spans="1:10" ht="33" customHeight="1" x14ac:dyDescent="0.25">
      <c r="A100" s="205" t="s">
        <v>386</v>
      </c>
      <c r="B100" s="273">
        <f>'A4 Exploitation'!D289</f>
        <v>0</v>
      </c>
      <c r="C100" s="273"/>
      <c r="D100" s="197"/>
      <c r="E100" s="197"/>
      <c r="F100" s="197"/>
      <c r="G100" s="197"/>
      <c r="H100" s="197"/>
      <c r="I100" s="197"/>
    </row>
    <row r="101" spans="1:10" ht="33" customHeight="1" x14ac:dyDescent="0.25">
      <c r="A101" s="204" t="s">
        <v>387</v>
      </c>
      <c r="B101" s="273">
        <f>'A5 Exploitation'!D289</f>
        <v>0</v>
      </c>
      <c r="C101" s="273"/>
      <c r="D101" s="197"/>
      <c r="E101" s="197"/>
      <c r="F101" s="197"/>
      <c r="G101" s="197"/>
      <c r="H101" s="197"/>
      <c r="I101" s="197"/>
    </row>
    <row r="102" spans="1:10" ht="33" customHeight="1" x14ac:dyDescent="0.25">
      <c r="A102" s="204" t="s">
        <v>388</v>
      </c>
      <c r="B102" s="273">
        <f>'A6 Exploitation'!D289</f>
        <v>0</v>
      </c>
      <c r="C102" s="273"/>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74" t="s">
        <v>397</v>
      </c>
      <c r="C105" s="274"/>
      <c r="D105" s="197"/>
      <c r="E105" s="197"/>
      <c r="F105" s="197"/>
      <c r="G105" s="197"/>
      <c r="H105" s="197"/>
      <c r="I105" s="197"/>
      <c r="J105" s="196" t="str">
        <f>D18</f>
        <v>Hyper La Marsa</v>
      </c>
    </row>
    <row r="106" spans="1:10" ht="33" customHeight="1" x14ac:dyDescent="0.25">
      <c r="A106" s="205" t="s">
        <v>383</v>
      </c>
      <c r="B106" s="273">
        <f>'A1 Exploitation'!D322</f>
        <v>0.92105263157894735</v>
      </c>
      <c r="C106" s="273"/>
      <c r="D106" s="197"/>
      <c r="E106" s="197"/>
      <c r="F106" s="197"/>
      <c r="G106" s="197"/>
      <c r="H106" s="197"/>
      <c r="I106" s="197"/>
    </row>
    <row r="107" spans="1:10" ht="33" customHeight="1" x14ac:dyDescent="0.25">
      <c r="A107" s="204" t="s">
        <v>384</v>
      </c>
      <c r="B107" s="273">
        <f>'A2 Exploitation'!D322</f>
        <v>0</v>
      </c>
      <c r="C107" s="273"/>
      <c r="D107" s="197"/>
      <c r="E107" s="197"/>
      <c r="F107" s="197"/>
      <c r="G107" s="197"/>
      <c r="H107" s="197"/>
      <c r="I107" s="197"/>
    </row>
    <row r="108" spans="1:10" ht="33" customHeight="1" x14ac:dyDescent="0.25">
      <c r="A108" s="205" t="s">
        <v>385</v>
      </c>
      <c r="B108" s="273">
        <f>'A3 Exploitation'!D322</f>
        <v>0</v>
      </c>
      <c r="C108" s="273"/>
      <c r="D108" s="197"/>
      <c r="E108" s="197"/>
      <c r="F108" s="197"/>
      <c r="G108" s="197"/>
      <c r="H108" s="197"/>
      <c r="I108" s="197"/>
    </row>
    <row r="109" spans="1:10" ht="33" customHeight="1" x14ac:dyDescent="0.25">
      <c r="A109" s="205" t="s">
        <v>386</v>
      </c>
      <c r="B109" s="273">
        <f>'A4 Exploitation'!D322</f>
        <v>0</v>
      </c>
      <c r="C109" s="273"/>
      <c r="D109" s="197"/>
      <c r="E109" s="197"/>
      <c r="F109" s="197"/>
      <c r="G109" s="197"/>
      <c r="H109" s="197"/>
      <c r="I109" s="197"/>
    </row>
    <row r="110" spans="1:10" ht="33" customHeight="1" x14ac:dyDescent="0.25">
      <c r="A110" s="204" t="s">
        <v>387</v>
      </c>
      <c r="B110" s="273">
        <f>'A5 Exploitation'!D322</f>
        <v>0</v>
      </c>
      <c r="C110" s="273"/>
      <c r="D110" s="197"/>
      <c r="E110" s="197"/>
      <c r="F110" s="197"/>
      <c r="G110" s="197"/>
      <c r="H110" s="197"/>
      <c r="I110" s="197"/>
    </row>
    <row r="111" spans="1:10" ht="33" customHeight="1" x14ac:dyDescent="0.25">
      <c r="A111" s="204" t="s">
        <v>388</v>
      </c>
      <c r="B111" s="273">
        <f>'A6 Exploitation'!D322</f>
        <v>0</v>
      </c>
      <c r="C111" s="273"/>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74" t="s">
        <v>398</v>
      </c>
      <c r="C114" s="274"/>
      <c r="D114" s="197"/>
      <c r="E114" s="197"/>
      <c r="F114" s="197"/>
      <c r="G114" s="197"/>
      <c r="H114" s="197"/>
      <c r="I114" s="197"/>
      <c r="J114" s="196" t="str">
        <f>D18</f>
        <v>Hyper La Marsa</v>
      </c>
    </row>
    <row r="115" spans="1:10" ht="33" customHeight="1" x14ac:dyDescent="0.25">
      <c r="A115" s="205" t="s">
        <v>383</v>
      </c>
      <c r="B115" s="273">
        <f>'A1 Exploitation'!D350</f>
        <v>0.9285714285714286</v>
      </c>
      <c r="C115" s="273"/>
      <c r="D115" s="197"/>
      <c r="E115" s="197"/>
      <c r="F115" s="197"/>
      <c r="G115" s="197"/>
      <c r="H115" s="197"/>
      <c r="I115" s="197"/>
    </row>
    <row r="116" spans="1:10" ht="33" customHeight="1" x14ac:dyDescent="0.25">
      <c r="A116" s="204" t="s">
        <v>384</v>
      </c>
      <c r="B116" s="273">
        <f>'A2 Exploitation'!D350</f>
        <v>0</v>
      </c>
      <c r="C116" s="273"/>
      <c r="D116" s="197"/>
      <c r="E116" s="197"/>
      <c r="F116" s="197"/>
      <c r="G116" s="197"/>
      <c r="H116" s="197"/>
      <c r="I116" s="197"/>
    </row>
    <row r="117" spans="1:10" ht="33" customHeight="1" x14ac:dyDescent="0.25">
      <c r="A117" s="205" t="s">
        <v>385</v>
      </c>
      <c r="B117" s="273">
        <f>'A3 Exploitation'!D350</f>
        <v>0</v>
      </c>
      <c r="C117" s="273"/>
      <c r="D117" s="197"/>
      <c r="E117" s="197"/>
      <c r="F117" s="197"/>
      <c r="G117" s="197"/>
      <c r="H117" s="197"/>
      <c r="I117" s="197"/>
    </row>
    <row r="118" spans="1:10" ht="33" customHeight="1" x14ac:dyDescent="0.25">
      <c r="A118" s="205" t="s">
        <v>386</v>
      </c>
      <c r="B118" s="273">
        <f>'A4 Exploitation'!D350</f>
        <v>0</v>
      </c>
      <c r="C118" s="273"/>
      <c r="D118" s="197"/>
      <c r="E118" s="197"/>
      <c r="F118" s="197"/>
      <c r="G118" s="197"/>
      <c r="H118" s="197"/>
      <c r="I118" s="197"/>
    </row>
    <row r="119" spans="1:10" ht="33" customHeight="1" x14ac:dyDescent="0.25">
      <c r="A119" s="204" t="s">
        <v>387</v>
      </c>
      <c r="B119" s="273">
        <f>'A5 Exploitation'!D350</f>
        <v>0</v>
      </c>
      <c r="C119" s="273"/>
      <c r="D119" s="197"/>
      <c r="E119" s="197"/>
      <c r="F119" s="197"/>
      <c r="G119" s="197"/>
      <c r="H119" s="197"/>
      <c r="I119" s="197"/>
    </row>
    <row r="120" spans="1:10" ht="33" customHeight="1" x14ac:dyDescent="0.25">
      <c r="A120" s="204" t="s">
        <v>388</v>
      </c>
      <c r="B120" s="273">
        <f>'A6 Exploitation'!D350</f>
        <v>0</v>
      </c>
      <c r="C120" s="273"/>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74" t="s">
        <v>399</v>
      </c>
      <c r="C123" s="274"/>
      <c r="D123" s="197"/>
      <c r="E123" s="197"/>
      <c r="F123" s="197"/>
      <c r="G123" s="197"/>
      <c r="H123" s="197"/>
      <c r="I123" s="197"/>
      <c r="J123" s="196" t="str">
        <f>D18</f>
        <v>Hyper La Marsa</v>
      </c>
    </row>
    <row r="124" spans="1:10" ht="33" customHeight="1" x14ac:dyDescent="0.25">
      <c r="A124" s="205" t="s">
        <v>383</v>
      </c>
      <c r="B124" s="273">
        <f>'A1 Exploitation'!D403</f>
        <v>0.95161290322580649</v>
      </c>
      <c r="C124" s="273"/>
      <c r="D124" s="197"/>
      <c r="E124" s="197"/>
      <c r="F124" s="197"/>
      <c r="G124" s="197"/>
      <c r="H124" s="197"/>
      <c r="I124" s="197"/>
    </row>
    <row r="125" spans="1:10" ht="33" customHeight="1" x14ac:dyDescent="0.25">
      <c r="A125" s="204" t="s">
        <v>384</v>
      </c>
      <c r="B125" s="273">
        <f>'A2 Exploitation'!D403</f>
        <v>0</v>
      </c>
      <c r="C125" s="273"/>
      <c r="D125" s="197"/>
      <c r="E125" s="197"/>
      <c r="F125" s="197"/>
      <c r="G125" s="197"/>
      <c r="H125" s="197"/>
      <c r="I125" s="197"/>
    </row>
    <row r="126" spans="1:10" ht="33" customHeight="1" x14ac:dyDescent="0.25">
      <c r="A126" s="205" t="s">
        <v>385</v>
      </c>
      <c r="B126" s="273">
        <f>'A3 Exploitation'!D403</f>
        <v>0</v>
      </c>
      <c r="C126" s="273"/>
      <c r="D126" s="197"/>
      <c r="E126" s="197"/>
      <c r="F126" s="197"/>
      <c r="G126" s="197"/>
      <c r="H126" s="197"/>
      <c r="I126" s="197"/>
    </row>
    <row r="127" spans="1:10" ht="33" customHeight="1" x14ac:dyDescent="0.25">
      <c r="A127" s="205" t="s">
        <v>386</v>
      </c>
      <c r="B127" s="273">
        <f>'A4 Exploitation'!D403</f>
        <v>0</v>
      </c>
      <c r="C127" s="273"/>
      <c r="D127" s="197"/>
      <c r="E127" s="197"/>
      <c r="F127" s="197"/>
      <c r="G127" s="197"/>
      <c r="H127" s="197"/>
      <c r="I127" s="197"/>
    </row>
    <row r="128" spans="1:10" ht="33" customHeight="1" x14ac:dyDescent="0.25">
      <c r="A128" s="204" t="s">
        <v>387</v>
      </c>
      <c r="B128" s="273">
        <f>'A5 Exploitation'!D403</f>
        <v>0</v>
      </c>
      <c r="C128" s="273"/>
      <c r="D128" s="197"/>
      <c r="E128" s="197"/>
      <c r="F128" s="197"/>
      <c r="G128" s="197"/>
      <c r="H128" s="197"/>
      <c r="I128" s="197"/>
    </row>
    <row r="129" spans="1:10" ht="33" customHeight="1" x14ac:dyDescent="0.25">
      <c r="A129" s="204" t="s">
        <v>388</v>
      </c>
      <c r="B129" s="273">
        <f>'A6 Exploitation'!D403</f>
        <v>0</v>
      </c>
      <c r="C129" s="273"/>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74" t="s">
        <v>400</v>
      </c>
      <c r="C132" s="274"/>
      <c r="D132" s="197"/>
      <c r="E132" s="197"/>
      <c r="F132" s="197"/>
      <c r="G132" s="197"/>
      <c r="H132" s="197"/>
      <c r="I132" s="197"/>
      <c r="J132" s="196" t="str">
        <f>D18</f>
        <v>Hyper La Marsa</v>
      </c>
    </row>
    <row r="133" spans="1:10" ht="33" customHeight="1" x14ac:dyDescent="0.25">
      <c r="A133" s="205" t="s">
        <v>383</v>
      </c>
      <c r="B133" s="273">
        <f>'A1 Exploitation'!D433</f>
        <v>0.9375</v>
      </c>
      <c r="C133" s="273"/>
      <c r="D133" s="197"/>
      <c r="E133" s="197"/>
      <c r="F133" s="197"/>
      <c r="G133" s="197"/>
      <c r="H133" s="197"/>
      <c r="I133" s="197"/>
    </row>
    <row r="134" spans="1:10" ht="33" customHeight="1" x14ac:dyDescent="0.25">
      <c r="A134" s="204" t="s">
        <v>384</v>
      </c>
      <c r="B134" s="273">
        <f>'A2 Exploitation'!D434</f>
        <v>0</v>
      </c>
      <c r="C134" s="273"/>
      <c r="D134" s="197"/>
      <c r="E134" s="197"/>
      <c r="F134" s="197"/>
      <c r="G134" s="197"/>
      <c r="H134" s="197"/>
      <c r="I134" s="197"/>
    </row>
    <row r="135" spans="1:10" ht="33" customHeight="1" x14ac:dyDescent="0.25">
      <c r="A135" s="205" t="s">
        <v>385</v>
      </c>
      <c r="B135" s="273">
        <f>'A3 Exploitation'!D434</f>
        <v>0</v>
      </c>
      <c r="C135" s="273"/>
      <c r="D135" s="197"/>
      <c r="E135" s="197"/>
      <c r="F135" s="197"/>
      <c r="G135" s="197"/>
      <c r="H135" s="197"/>
      <c r="I135" s="197"/>
    </row>
    <row r="136" spans="1:10" ht="33" customHeight="1" x14ac:dyDescent="0.25">
      <c r="A136" s="205" t="s">
        <v>386</v>
      </c>
      <c r="B136" s="273">
        <f>'A4 Exploitation'!D434</f>
        <v>0</v>
      </c>
      <c r="C136" s="273"/>
      <c r="D136" s="197"/>
      <c r="E136" s="197"/>
      <c r="F136" s="197"/>
      <c r="G136" s="197"/>
      <c r="H136" s="197"/>
      <c r="I136" s="197"/>
    </row>
    <row r="137" spans="1:10" ht="33" customHeight="1" x14ac:dyDescent="0.25">
      <c r="A137" s="204" t="s">
        <v>387</v>
      </c>
      <c r="B137" s="273">
        <f>'A5 Exploitation'!D434</f>
        <v>0</v>
      </c>
      <c r="C137" s="273"/>
      <c r="D137" s="197"/>
      <c r="E137" s="197"/>
      <c r="F137" s="197"/>
      <c r="G137" s="197"/>
      <c r="H137" s="197"/>
      <c r="I137" s="197"/>
    </row>
    <row r="138" spans="1:10" ht="33" customHeight="1" x14ac:dyDescent="0.25">
      <c r="A138" s="204" t="s">
        <v>388</v>
      </c>
      <c r="B138" s="273">
        <f>'A6 Exploitation'!D434</f>
        <v>0</v>
      </c>
      <c r="C138" s="273"/>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74" t="s">
        <v>401</v>
      </c>
      <c r="C141" s="274"/>
      <c r="D141" s="197"/>
      <c r="E141" s="197"/>
      <c r="F141" s="197"/>
      <c r="G141" s="197"/>
      <c r="H141" s="197"/>
      <c r="I141" s="197"/>
      <c r="J141" s="196" t="str">
        <f>D18</f>
        <v>Hyper La Marsa</v>
      </c>
    </row>
    <row r="142" spans="1:10" ht="33" customHeight="1" x14ac:dyDescent="0.25">
      <c r="A142" s="205" t="s">
        <v>383</v>
      </c>
      <c r="B142" s="273">
        <f>'A1 Exploitation'!D452</f>
        <v>0.58333333333333337</v>
      </c>
      <c r="C142" s="273"/>
      <c r="D142" s="197"/>
      <c r="E142" s="197"/>
      <c r="F142" s="197"/>
      <c r="G142" s="197"/>
      <c r="H142" s="197"/>
      <c r="I142" s="197"/>
    </row>
    <row r="143" spans="1:10" ht="33" customHeight="1" x14ac:dyDescent="0.25">
      <c r="A143" s="204" t="s">
        <v>384</v>
      </c>
      <c r="B143" s="273">
        <f>'A2 Exploitation'!D453</f>
        <v>0</v>
      </c>
      <c r="C143" s="273"/>
      <c r="D143" s="197"/>
      <c r="E143" s="197"/>
      <c r="F143" s="197"/>
      <c r="G143" s="197"/>
      <c r="H143" s="197"/>
      <c r="I143" s="197"/>
    </row>
    <row r="144" spans="1:10" ht="33" customHeight="1" x14ac:dyDescent="0.25">
      <c r="A144" s="205" t="s">
        <v>385</v>
      </c>
      <c r="B144" s="273">
        <f>'A3 Exploitation'!D453</f>
        <v>0</v>
      </c>
      <c r="C144" s="273"/>
      <c r="D144" s="197"/>
      <c r="E144" s="197"/>
      <c r="F144" s="197"/>
      <c r="G144" s="197"/>
      <c r="H144" s="197"/>
      <c r="I144" s="197"/>
    </row>
    <row r="145" spans="1:10" ht="33" customHeight="1" x14ac:dyDescent="0.25">
      <c r="A145" s="205" t="s">
        <v>386</v>
      </c>
      <c r="B145" s="273">
        <f>'A4 Exploitation'!D453</f>
        <v>0</v>
      </c>
      <c r="C145" s="273"/>
      <c r="D145" s="197"/>
      <c r="E145" s="197"/>
      <c r="F145" s="197"/>
      <c r="G145" s="197"/>
      <c r="H145" s="197"/>
      <c r="I145" s="197"/>
    </row>
    <row r="146" spans="1:10" ht="33" customHeight="1" x14ac:dyDescent="0.25">
      <c r="A146" s="204" t="s">
        <v>387</v>
      </c>
      <c r="B146" s="273">
        <f>'A5 Exploitation'!D453</f>
        <v>0</v>
      </c>
      <c r="C146" s="273"/>
      <c r="D146" s="197"/>
      <c r="E146" s="197"/>
      <c r="F146" s="197"/>
      <c r="G146" s="197"/>
      <c r="H146" s="197"/>
      <c r="I146" s="197"/>
    </row>
    <row r="147" spans="1:10" ht="33" customHeight="1" x14ac:dyDescent="0.25">
      <c r="A147" s="204" t="s">
        <v>388</v>
      </c>
      <c r="B147" s="273">
        <f>'A6 Exploitation'!D453</f>
        <v>0</v>
      </c>
      <c r="C147" s="273"/>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74" t="s">
        <v>402</v>
      </c>
      <c r="C150" s="274"/>
      <c r="D150" s="197"/>
      <c r="E150" s="197"/>
      <c r="F150" s="197"/>
      <c r="G150" s="197"/>
      <c r="H150" s="197"/>
      <c r="I150" s="197"/>
      <c r="J150" s="196" t="str">
        <f>D18</f>
        <v>Hyper La Marsa</v>
      </c>
    </row>
    <row r="151" spans="1:10" ht="33" customHeight="1" x14ac:dyDescent="0.25">
      <c r="A151" s="205" t="s">
        <v>383</v>
      </c>
      <c r="B151" s="273">
        <f>'A1 Exploitation'!D462</f>
        <v>1</v>
      </c>
      <c r="C151" s="273"/>
      <c r="D151" s="197"/>
      <c r="E151" s="197"/>
      <c r="F151" s="197"/>
      <c r="G151" s="197"/>
      <c r="H151" s="197"/>
      <c r="I151" s="197"/>
    </row>
    <row r="152" spans="1:10" ht="33" customHeight="1" x14ac:dyDescent="0.25">
      <c r="A152" s="204" t="s">
        <v>384</v>
      </c>
      <c r="B152" s="273">
        <f>'A2 Exploitation'!D463</f>
        <v>0</v>
      </c>
      <c r="C152" s="273"/>
      <c r="D152" s="197"/>
      <c r="E152" s="197"/>
      <c r="F152" s="197"/>
      <c r="G152" s="197"/>
      <c r="H152" s="197"/>
      <c r="I152" s="197"/>
    </row>
    <row r="153" spans="1:10" ht="33" customHeight="1" x14ac:dyDescent="0.25">
      <c r="A153" s="205" t="s">
        <v>385</v>
      </c>
      <c r="B153" s="273">
        <f>'A3 Exploitation'!D463</f>
        <v>0</v>
      </c>
      <c r="C153" s="273"/>
      <c r="D153" s="197"/>
      <c r="E153" s="197"/>
      <c r="F153" s="197"/>
      <c r="G153" s="197"/>
      <c r="H153" s="197"/>
      <c r="I153" s="197"/>
    </row>
    <row r="154" spans="1:10" ht="33" customHeight="1" x14ac:dyDescent="0.25">
      <c r="A154" s="205" t="s">
        <v>386</v>
      </c>
      <c r="B154" s="273">
        <f>'A4 Exploitation'!D463</f>
        <v>0</v>
      </c>
      <c r="C154" s="273"/>
      <c r="D154" s="197"/>
      <c r="E154" s="197"/>
      <c r="F154" s="197"/>
      <c r="G154" s="197"/>
      <c r="H154" s="197"/>
      <c r="I154" s="197"/>
    </row>
    <row r="155" spans="1:10" ht="33" customHeight="1" x14ac:dyDescent="0.25">
      <c r="A155" s="204" t="s">
        <v>387</v>
      </c>
      <c r="B155" s="273">
        <f>'A5 Exploitation'!D463</f>
        <v>0</v>
      </c>
      <c r="C155" s="273"/>
      <c r="D155" s="197"/>
      <c r="E155" s="197"/>
      <c r="F155" s="197"/>
      <c r="G155" s="197"/>
      <c r="H155" s="197"/>
      <c r="I155" s="197"/>
    </row>
    <row r="156" spans="1:10" ht="33" customHeight="1" x14ac:dyDescent="0.25">
      <c r="A156" s="204" t="s">
        <v>388</v>
      </c>
      <c r="B156" s="273">
        <f>'A6 Exploitation'!D463</f>
        <v>0</v>
      </c>
      <c r="C156" s="273"/>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74" t="s">
        <v>403</v>
      </c>
      <c r="C159" s="274"/>
      <c r="D159" s="197"/>
      <c r="E159" s="197"/>
      <c r="F159" s="197"/>
      <c r="G159" s="197"/>
      <c r="H159" s="197"/>
      <c r="I159" s="197"/>
      <c r="J159" s="196" t="str">
        <f>D18</f>
        <v>Hyper La Marsa</v>
      </c>
    </row>
    <row r="160" spans="1:10" ht="33" customHeight="1" x14ac:dyDescent="0.25">
      <c r="A160" s="205" t="s">
        <v>383</v>
      </c>
      <c r="B160" s="273">
        <f>'A1 Exploitation'!D471</f>
        <v>1</v>
      </c>
      <c r="C160" s="273"/>
      <c r="D160" s="197"/>
      <c r="E160" s="197"/>
      <c r="F160" s="197"/>
      <c r="G160" s="197"/>
      <c r="H160" s="197"/>
      <c r="I160" s="197"/>
    </row>
    <row r="161" spans="1:10" ht="33" customHeight="1" x14ac:dyDescent="0.25">
      <c r="A161" s="204" t="s">
        <v>384</v>
      </c>
      <c r="B161" s="273">
        <f>'A2 Exploitation'!D472</f>
        <v>0</v>
      </c>
      <c r="C161" s="273"/>
      <c r="D161" s="197"/>
      <c r="E161" s="197"/>
      <c r="F161" s="197"/>
      <c r="G161" s="197"/>
      <c r="H161" s="197"/>
      <c r="I161" s="197"/>
    </row>
    <row r="162" spans="1:10" ht="33" customHeight="1" x14ac:dyDescent="0.25">
      <c r="A162" s="205" t="s">
        <v>385</v>
      </c>
      <c r="B162" s="273">
        <f>'A3 Exploitation'!D472</f>
        <v>0</v>
      </c>
      <c r="C162" s="273"/>
      <c r="D162" s="197"/>
      <c r="E162" s="197"/>
      <c r="F162" s="197"/>
      <c r="G162" s="197"/>
      <c r="H162" s="197"/>
      <c r="I162" s="197"/>
    </row>
    <row r="163" spans="1:10" ht="33" customHeight="1" x14ac:dyDescent="0.25">
      <c r="A163" s="205" t="s">
        <v>386</v>
      </c>
      <c r="B163" s="273">
        <f>'A4 Exploitation'!D472</f>
        <v>0</v>
      </c>
      <c r="C163" s="273"/>
      <c r="D163" s="197"/>
      <c r="E163" s="197"/>
      <c r="F163" s="197"/>
      <c r="G163" s="197"/>
      <c r="H163" s="197"/>
      <c r="I163" s="197"/>
    </row>
    <row r="164" spans="1:10" ht="33" customHeight="1" x14ac:dyDescent="0.25">
      <c r="A164" s="204" t="s">
        <v>387</v>
      </c>
      <c r="B164" s="273">
        <f>'A5 Exploitation'!D472</f>
        <v>0</v>
      </c>
      <c r="C164" s="273"/>
      <c r="D164" s="197"/>
      <c r="E164" s="197"/>
      <c r="F164" s="197"/>
      <c r="G164" s="197"/>
      <c r="H164" s="197"/>
      <c r="I164" s="197"/>
    </row>
    <row r="165" spans="1:10" ht="33" customHeight="1" x14ac:dyDescent="0.25">
      <c r="A165" s="204" t="s">
        <v>388</v>
      </c>
      <c r="B165" s="273">
        <f>'A6 Exploitation'!D472</f>
        <v>0</v>
      </c>
      <c r="C165" s="273"/>
      <c r="D165" s="197"/>
      <c r="E165" s="197"/>
      <c r="F165" s="197"/>
      <c r="G165" s="197"/>
      <c r="H165" s="197"/>
      <c r="I165" s="197"/>
    </row>
    <row r="166" spans="1:10" ht="18" x14ac:dyDescent="0.25">
      <c r="A166" s="207"/>
      <c r="B166" s="275"/>
      <c r="C166" s="275"/>
      <c r="D166" s="197"/>
      <c r="E166" s="197"/>
      <c r="F166" s="197"/>
      <c r="G166" s="197"/>
      <c r="H166" s="197"/>
      <c r="I166" s="197"/>
    </row>
    <row r="167" spans="1:10" ht="18" x14ac:dyDescent="0.25">
      <c r="A167" s="207"/>
      <c r="B167" s="275"/>
      <c r="C167" s="275"/>
      <c r="D167" s="197"/>
      <c r="E167" s="197"/>
      <c r="F167" s="197"/>
      <c r="G167" s="197"/>
      <c r="H167" s="197"/>
      <c r="I167" s="197"/>
    </row>
    <row r="168" spans="1:10" ht="33" customHeight="1" x14ac:dyDescent="0.25">
      <c r="A168" s="204" t="s">
        <v>381</v>
      </c>
      <c r="B168" s="274" t="s">
        <v>404</v>
      </c>
      <c r="C168" s="274"/>
      <c r="D168" s="197"/>
      <c r="E168" s="197"/>
      <c r="F168" s="197"/>
      <c r="G168" s="197"/>
      <c r="H168" s="197"/>
      <c r="I168" s="197"/>
      <c r="J168" s="196" t="str">
        <f>D18</f>
        <v>Hyper La Marsa</v>
      </c>
    </row>
    <row r="169" spans="1:10" ht="33" customHeight="1" x14ac:dyDescent="0.25">
      <c r="A169" s="205" t="s">
        <v>383</v>
      </c>
      <c r="B169" s="273">
        <f>'A1 Exploitation'!D492</f>
        <v>1</v>
      </c>
      <c r="C169" s="273"/>
      <c r="D169" s="197"/>
      <c r="E169" s="197"/>
      <c r="F169" s="197"/>
      <c r="G169" s="197"/>
      <c r="H169" s="197"/>
      <c r="I169" s="197"/>
    </row>
    <row r="170" spans="1:10" ht="33" customHeight="1" x14ac:dyDescent="0.25">
      <c r="A170" s="204" t="s">
        <v>384</v>
      </c>
      <c r="B170" s="273">
        <f>'A2 Exploitation'!D493</f>
        <v>0</v>
      </c>
      <c r="C170" s="273"/>
      <c r="D170" s="197"/>
      <c r="E170" s="197"/>
      <c r="F170" s="197"/>
      <c r="G170" s="197"/>
      <c r="H170" s="197"/>
      <c r="I170" s="197"/>
    </row>
    <row r="171" spans="1:10" ht="33" customHeight="1" x14ac:dyDescent="0.25">
      <c r="A171" s="205" t="s">
        <v>385</v>
      </c>
      <c r="B171" s="273">
        <f>'A3 Exploitation'!D493</f>
        <v>0</v>
      </c>
      <c r="C171" s="273"/>
      <c r="D171" s="197"/>
      <c r="E171" s="197"/>
      <c r="F171" s="197"/>
      <c r="G171" s="197"/>
      <c r="H171" s="197"/>
      <c r="I171" s="197"/>
    </row>
    <row r="172" spans="1:10" ht="33" customHeight="1" x14ac:dyDescent="0.25">
      <c r="A172" s="205" t="s">
        <v>386</v>
      </c>
      <c r="B172" s="273">
        <f>'A4 Exploitation'!D493</f>
        <v>0</v>
      </c>
      <c r="C172" s="273"/>
    </row>
    <row r="173" spans="1:10" ht="33" customHeight="1" x14ac:dyDescent="0.25">
      <c r="A173" s="204" t="s">
        <v>387</v>
      </c>
      <c r="B173" s="273">
        <f>'A5 Exploitation'!D493</f>
        <v>0</v>
      </c>
      <c r="C173" s="273"/>
    </row>
    <row r="174" spans="1:10" ht="33" customHeight="1" x14ac:dyDescent="0.25">
      <c r="A174" s="204" t="s">
        <v>388</v>
      </c>
      <c r="B174" s="273">
        <f>'A6 Exploitation'!D493</f>
        <v>0</v>
      </c>
      <c r="C174" s="273"/>
    </row>
    <row r="175" spans="1:10" ht="18.75" x14ac:dyDescent="0.25">
      <c r="A175" s="208"/>
      <c r="B175" s="201"/>
      <c r="C175" s="201"/>
    </row>
    <row r="176" spans="1:10" ht="18.75" x14ac:dyDescent="0.25">
      <c r="A176" s="208"/>
      <c r="B176" s="201"/>
      <c r="C176" s="201"/>
    </row>
    <row r="177" spans="1:10" ht="33" customHeight="1" x14ac:dyDescent="0.25">
      <c r="A177" s="204" t="s">
        <v>381</v>
      </c>
      <c r="B177" s="274" t="s">
        <v>405</v>
      </c>
      <c r="C177" s="274"/>
      <c r="J177" s="196" t="str">
        <f>D18</f>
        <v>Hyper La Marsa</v>
      </c>
    </row>
    <row r="178" spans="1:10" ht="33" customHeight="1" x14ac:dyDescent="0.25">
      <c r="A178" s="205" t="s">
        <v>383</v>
      </c>
      <c r="B178" s="273">
        <f>'A1 Exploitation'!D501</f>
        <v>1</v>
      </c>
      <c r="C178" s="273"/>
    </row>
    <row r="179" spans="1:10" ht="33" customHeight="1" x14ac:dyDescent="0.25">
      <c r="A179" s="204" t="s">
        <v>384</v>
      </c>
      <c r="B179" s="273">
        <f>'A2 Exploitation'!D502</f>
        <v>0</v>
      </c>
      <c r="C179" s="273"/>
    </row>
    <row r="180" spans="1:10" ht="33" customHeight="1" x14ac:dyDescent="0.25">
      <c r="A180" s="205" t="s">
        <v>385</v>
      </c>
      <c r="B180" s="273">
        <f>'A3 Exploitation'!D502</f>
        <v>0</v>
      </c>
      <c r="C180" s="273"/>
    </row>
    <row r="181" spans="1:10" ht="33" customHeight="1" x14ac:dyDescent="0.25">
      <c r="A181" s="205" t="s">
        <v>386</v>
      </c>
      <c r="B181" s="273">
        <f>'A4 Exploitation'!D502</f>
        <v>0</v>
      </c>
      <c r="C181" s="273"/>
    </row>
    <row r="182" spans="1:10" ht="33" customHeight="1" x14ac:dyDescent="0.25">
      <c r="A182" s="204" t="s">
        <v>387</v>
      </c>
      <c r="B182" s="273">
        <f>'A5 Exploitation'!D502</f>
        <v>0</v>
      </c>
      <c r="C182" s="273"/>
    </row>
    <row r="183" spans="1:10" ht="33" customHeight="1" x14ac:dyDescent="0.25">
      <c r="A183" s="204" t="s">
        <v>388</v>
      </c>
      <c r="B183" s="273">
        <f>'A6 Exploitation'!D502</f>
        <v>0</v>
      </c>
      <c r="C183" s="273"/>
    </row>
    <row r="184" spans="1:10" ht="18.75" x14ac:dyDescent="0.25">
      <c r="A184" s="208"/>
      <c r="B184" s="201"/>
      <c r="C184" s="201"/>
    </row>
    <row r="185" spans="1:10" ht="18.75" x14ac:dyDescent="0.25">
      <c r="A185" s="208"/>
      <c r="B185" s="201"/>
      <c r="C185" s="201"/>
    </row>
    <row r="186" spans="1:10" ht="33" customHeight="1" x14ac:dyDescent="0.25">
      <c r="A186" s="204" t="s">
        <v>381</v>
      </c>
      <c r="B186" s="274" t="s">
        <v>406</v>
      </c>
      <c r="C186" s="274"/>
      <c r="J186" s="196" t="str">
        <f>D18</f>
        <v>Hyper La Marsa</v>
      </c>
    </row>
    <row r="187" spans="1:10" ht="33" customHeight="1" x14ac:dyDescent="0.25">
      <c r="A187" s="205" t="s">
        <v>383</v>
      </c>
      <c r="B187" s="273">
        <f>'A1 Technique'!D198</f>
        <v>0.83760683760683763</v>
      </c>
      <c r="C187" s="273"/>
    </row>
    <row r="188" spans="1:10" ht="33" customHeight="1" x14ac:dyDescent="0.25">
      <c r="A188" s="204" t="s">
        <v>384</v>
      </c>
      <c r="B188" s="273">
        <f>'A2 Technique'!D198</f>
        <v>0</v>
      </c>
      <c r="C188" s="273"/>
    </row>
    <row r="189" spans="1:10" ht="33" customHeight="1" x14ac:dyDescent="0.25">
      <c r="A189" s="205" t="s">
        <v>385</v>
      </c>
      <c r="B189" s="273">
        <f>'A3 Technique'!D198</f>
        <v>0</v>
      </c>
      <c r="C189" s="273"/>
    </row>
    <row r="190" spans="1:10" ht="33" customHeight="1" x14ac:dyDescent="0.25">
      <c r="A190" s="205" t="s">
        <v>386</v>
      </c>
      <c r="B190" s="273">
        <f>'A4 Technique'!D198</f>
        <v>0</v>
      </c>
      <c r="C190" s="273"/>
    </row>
    <row r="191" spans="1:10" ht="33" customHeight="1" x14ac:dyDescent="0.25">
      <c r="A191" s="204" t="s">
        <v>387</v>
      </c>
      <c r="B191" s="273">
        <f>'A5 Technique'!D198</f>
        <v>0</v>
      </c>
      <c r="C191" s="273"/>
    </row>
    <row r="192" spans="1:10" ht="33" customHeight="1" x14ac:dyDescent="0.25">
      <c r="A192" s="204" t="s">
        <v>388</v>
      </c>
      <c r="B192" s="273">
        <f>'A6 Technique'!D198</f>
        <v>0</v>
      </c>
      <c r="C192" s="273"/>
    </row>
  </sheetData>
  <sheetProtection algorithmName="SHA-512" hashValue="NRzqrz+QBD4H+AXz09ixvM9vZFV+VcV/Gyc0qInFEHc3qsfIZtGVXnvhEcmh/0baIugUaTtuX/nlu5W7hDIWYg==" saltValue="b8pRkOTowUyH2ByMYgUNE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4"/>
      <c r="E1" s="294"/>
      <c r="F1" s="294"/>
      <c r="G1" s="294"/>
      <c r="H1" s="294"/>
      <c r="I1" s="29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5" t="s">
        <v>201</v>
      </c>
      <c r="B7" s="295"/>
      <c r="C7" s="295"/>
      <c r="D7" s="295"/>
      <c r="E7" s="295"/>
      <c r="F7" s="295"/>
      <c r="G7" s="211"/>
      <c r="H7" s="211"/>
      <c r="I7" s="211"/>
    </row>
    <row r="8" spans="1:9" ht="29.25" x14ac:dyDescent="0.5">
      <c r="A8" s="296" t="str">
        <f>'Page de garde'!D18</f>
        <v>Hyper La Marsa</v>
      </c>
      <c r="B8" s="296"/>
      <c r="C8" s="296"/>
      <c r="D8" s="296"/>
      <c r="E8" s="296"/>
      <c r="F8" s="296"/>
      <c r="G8" s="214"/>
      <c r="H8" s="214"/>
      <c r="I8" s="211"/>
    </row>
    <row r="9" spans="1:9" ht="24.75" x14ac:dyDescent="0.5">
      <c r="A9" s="38" t="s">
        <v>44</v>
      </c>
      <c r="B9" s="297"/>
      <c r="C9" s="297"/>
      <c r="D9" s="297"/>
      <c r="E9" s="297"/>
      <c r="F9" s="297"/>
      <c r="G9" s="214"/>
      <c r="H9" s="214"/>
      <c r="I9" s="211"/>
    </row>
    <row r="10" spans="1:9" ht="24.75" x14ac:dyDescent="0.5">
      <c r="A10" s="39" t="s">
        <v>46</v>
      </c>
      <c r="B10" s="298"/>
      <c r="C10" s="298"/>
      <c r="D10" s="298"/>
      <c r="E10" s="298"/>
      <c r="F10" s="298"/>
      <c r="G10" s="214"/>
      <c r="H10" s="214"/>
      <c r="I10" s="211"/>
    </row>
    <row r="11" spans="1:9" ht="24.75" x14ac:dyDescent="0.5">
      <c r="A11" s="38" t="s">
        <v>45</v>
      </c>
      <c r="B11" s="293"/>
      <c r="C11" s="293"/>
      <c r="D11" s="293"/>
      <c r="E11" s="293"/>
      <c r="F11" s="293"/>
      <c r="G11" s="214"/>
      <c r="H11" s="214"/>
      <c r="I11" s="211"/>
    </row>
    <row r="12" spans="1:9" ht="24.75" x14ac:dyDescent="0.5">
      <c r="A12" s="38" t="s">
        <v>276</v>
      </c>
      <c r="B12" s="286">
        <f>D505</f>
        <v>0</v>
      </c>
      <c r="C12" s="286"/>
      <c r="D12" s="286"/>
      <c r="E12" s="286"/>
      <c r="F12" s="286"/>
      <c r="G12" s="214"/>
      <c r="H12" s="214"/>
      <c r="I12" s="211"/>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6" t="s">
        <v>36</v>
      </c>
      <c r="C15" s="76" t="s">
        <v>35</v>
      </c>
      <c r="D15" s="289"/>
      <c r="E15" s="290"/>
      <c r="F15" s="289"/>
      <c r="G15" s="36"/>
      <c r="H15" s="36"/>
    </row>
    <row r="16" spans="1:9" ht="18" x14ac:dyDescent="0.35">
      <c r="A16" s="281" t="s">
        <v>0</v>
      </c>
      <c r="B16" s="281"/>
      <c r="C16" s="281"/>
      <c r="D16" s="281"/>
      <c r="E16" s="281"/>
      <c r="F16" s="281"/>
      <c r="G16" s="36"/>
      <c r="H16" s="36"/>
    </row>
    <row r="17" spans="1:8" ht="18" x14ac:dyDescent="0.3">
      <c r="A17" s="180">
        <f>B11</f>
        <v>0</v>
      </c>
      <c r="B17" s="36"/>
      <c r="C17" s="36"/>
      <c r="D17" s="36"/>
      <c r="E17" s="36"/>
      <c r="F17" s="36"/>
      <c r="G17" s="36"/>
      <c r="H17" s="36"/>
    </row>
    <row r="18" spans="1:8" ht="18" x14ac:dyDescent="0.25">
      <c r="A18" s="291" t="s">
        <v>1</v>
      </c>
      <c r="B18" s="292"/>
      <c r="C18" s="292"/>
      <c r="D18" s="292"/>
      <c r="E18" s="292"/>
      <c r="F18" s="292"/>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1">
        <f>B11</f>
        <v>0</v>
      </c>
      <c r="B44" s="6"/>
      <c r="C44" s="7"/>
      <c r="D44" s="6"/>
    </row>
    <row r="45" spans="1:7" ht="16.5" x14ac:dyDescent="0.25">
      <c r="A45" s="284" t="s">
        <v>63</v>
      </c>
      <c r="B45" s="285"/>
      <c r="C45" s="285"/>
      <c r="D45" s="285"/>
      <c r="E45" s="285"/>
      <c r="F45" s="28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1">
        <f>B11</f>
        <v>0</v>
      </c>
      <c r="B100" s="6"/>
      <c r="C100" s="7"/>
      <c r="D100" s="6"/>
    </row>
    <row r="101" spans="1:6" ht="16.5" x14ac:dyDescent="0.25">
      <c r="A101" s="284" t="s">
        <v>63</v>
      </c>
      <c r="B101" s="285"/>
      <c r="C101" s="285"/>
      <c r="D101" s="285"/>
      <c r="E101" s="285"/>
      <c r="F101" s="28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1">
        <f>B11</f>
        <v>0</v>
      </c>
      <c r="B153" s="6"/>
      <c r="C153" s="7"/>
      <c r="D153" s="59"/>
    </row>
    <row r="154" spans="1:6" ht="16.5" x14ac:dyDescent="0.25">
      <c r="A154" s="284" t="s">
        <v>63</v>
      </c>
      <c r="B154" s="285"/>
      <c r="C154" s="285"/>
      <c r="D154" s="285"/>
      <c r="E154" s="285"/>
      <c r="F154" s="28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1">
        <f>B11</f>
        <v>0</v>
      </c>
      <c r="B353" s="6"/>
      <c r="C353" s="7"/>
      <c r="D353" s="59"/>
    </row>
    <row r="354" spans="1:6" ht="16.5" x14ac:dyDescent="0.25">
      <c r="A354" s="284" t="s">
        <v>113</v>
      </c>
      <c r="B354" s="285"/>
      <c r="C354" s="285"/>
      <c r="D354" s="285"/>
      <c r="E354" s="285"/>
      <c r="F354" s="28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1" t="s">
        <v>125</v>
      </c>
      <c r="B405" s="281"/>
      <c r="C405" s="281"/>
      <c r="D405" s="281"/>
      <c r="E405" s="281"/>
      <c r="F405" s="281"/>
    </row>
    <row r="406" spans="1:6" x14ac:dyDescent="0.25">
      <c r="A406" s="190">
        <f>B11</f>
        <v>0</v>
      </c>
      <c r="B406" s="6"/>
      <c r="C406" s="7"/>
      <c r="D406" s="6"/>
    </row>
    <row r="407" spans="1:6" ht="16.5" x14ac:dyDescent="0.25">
      <c r="A407" s="284" t="s">
        <v>19</v>
      </c>
      <c r="B407" s="285"/>
      <c r="C407" s="285"/>
      <c r="D407" s="285"/>
      <c r="E407" s="285"/>
      <c r="F407" s="28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95" t="s">
        <v>52</v>
      </c>
      <c r="B6" s="295"/>
      <c r="C6" s="295"/>
      <c r="D6" s="295"/>
      <c r="E6" s="295"/>
      <c r="F6" s="295"/>
      <c r="G6" s="214"/>
      <c r="H6" s="214"/>
      <c r="I6" s="214"/>
    </row>
    <row r="7" spans="1:9" s="36" customFormat="1" ht="21.75" customHeight="1" x14ac:dyDescent="0.5">
      <c r="A7" s="296" t="str">
        <f>'A1 Exploitation'!A8:F8</f>
        <v>Hyper marché la Marsa</v>
      </c>
      <c r="B7" s="296"/>
      <c r="C7" s="296"/>
      <c r="D7" s="296"/>
      <c r="E7" s="296"/>
      <c r="F7" s="296"/>
      <c r="G7" s="214"/>
      <c r="H7" s="214"/>
      <c r="I7" s="214"/>
    </row>
    <row r="8" spans="1:9" s="36" customFormat="1" ht="24.75" x14ac:dyDescent="0.5">
      <c r="A8" s="38" t="s">
        <v>44</v>
      </c>
      <c r="B8" s="312">
        <f>'A5 Exploitation'!B9:F9</f>
        <v>0</v>
      </c>
      <c r="C8" s="312"/>
      <c r="D8" s="312"/>
      <c r="E8" s="312"/>
      <c r="F8" s="312"/>
      <c r="G8" s="214"/>
      <c r="H8" s="214"/>
      <c r="I8" s="214"/>
    </row>
    <row r="9" spans="1:9" s="36" customFormat="1" ht="24.75" x14ac:dyDescent="0.5">
      <c r="A9" s="39" t="s">
        <v>46</v>
      </c>
      <c r="B9" s="313">
        <f>'A5 Exploitation'!B10:F10</f>
        <v>0</v>
      </c>
      <c r="C9" s="313"/>
      <c r="D9" s="313"/>
      <c r="E9" s="313"/>
      <c r="F9" s="313"/>
      <c r="G9" s="214"/>
      <c r="H9" s="214"/>
      <c r="I9" s="214"/>
    </row>
    <row r="10" spans="1:9" s="36" customFormat="1" ht="24.75" x14ac:dyDescent="0.5">
      <c r="A10" s="38" t="s">
        <v>45</v>
      </c>
      <c r="B10" s="310">
        <f>'A5 Exploitation'!B11:F11</f>
        <v>0</v>
      </c>
      <c r="C10" s="310"/>
      <c r="D10" s="310"/>
      <c r="E10" s="310"/>
      <c r="F10" s="310"/>
      <c r="G10" s="214"/>
      <c r="H10" s="214"/>
      <c r="I10" s="214"/>
    </row>
    <row r="11" spans="1:9" s="36" customFormat="1" ht="24.75" x14ac:dyDescent="0.5">
      <c r="A11" s="38" t="s">
        <v>341</v>
      </c>
      <c r="B11" s="314">
        <f>D198</f>
        <v>0</v>
      </c>
      <c r="C11" s="314"/>
      <c r="D11" s="314"/>
      <c r="E11" s="314"/>
      <c r="F11" s="314"/>
      <c r="G11" s="214"/>
      <c r="H11" s="214"/>
      <c r="I11" s="214"/>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69" t="s">
        <v>36</v>
      </c>
      <c r="C14" s="69"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17" t="s">
        <v>38</v>
      </c>
      <c r="B22" s="304"/>
      <c r="C22" s="305"/>
      <c r="D22" s="213">
        <f>SUM(B17:C21)</f>
        <v>0</v>
      </c>
    </row>
    <row r="23" spans="1:6" x14ac:dyDescent="0.3">
      <c r="A23" s="301" t="s">
        <v>342</v>
      </c>
      <c r="B23" s="302"/>
      <c r="C23" s="303"/>
      <c r="D23" s="64">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1" t="s">
        <v>38</v>
      </c>
      <c r="B32" s="302"/>
      <c r="C32" s="303"/>
      <c r="D32" s="212">
        <f>SUM(B26:C31)</f>
        <v>0</v>
      </c>
    </row>
    <row r="33" spans="1:6" x14ac:dyDescent="0.3">
      <c r="A33" s="301" t="s">
        <v>342</v>
      </c>
      <c r="B33" s="302"/>
      <c r="C33" s="303"/>
      <c r="D33" s="64">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1" t="s">
        <v>38</v>
      </c>
      <c r="B41" s="302"/>
      <c r="C41" s="303"/>
      <c r="D41" s="212">
        <f>SUM(B36:C40)</f>
        <v>0</v>
      </c>
      <c r="E41" s="37"/>
      <c r="F41" s="37"/>
    </row>
    <row r="42" spans="1:6" s="50" customFormat="1" x14ac:dyDescent="0.3">
      <c r="A42" s="301" t="s">
        <v>342</v>
      </c>
      <c r="B42" s="302"/>
      <c r="C42" s="303"/>
      <c r="D42" s="64">
        <f>D41/(COUNT(B36:C40)*2)</f>
        <v>0</v>
      </c>
      <c r="E42" s="37"/>
      <c r="F42" s="37"/>
    </row>
    <row r="43" spans="1:6" s="50" customFormat="1" x14ac:dyDescent="0.3">
      <c r="A43" s="89"/>
      <c r="B43" s="90"/>
      <c r="C43" s="90"/>
      <c r="D43" s="91"/>
    </row>
    <row r="44" spans="1:6" ht="19.5" x14ac:dyDescent="0.4">
      <c r="A44" s="308" t="s">
        <v>21</v>
      </c>
      <c r="B44" s="309"/>
      <c r="C44" s="309"/>
      <c r="D44" s="309"/>
      <c r="E44" s="309"/>
      <c r="F44" s="309"/>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1" t="s">
        <v>38</v>
      </c>
      <c r="B51" s="302"/>
      <c r="C51" s="303"/>
      <c r="D51" s="212">
        <f>SUM(B45:C50)</f>
        <v>0</v>
      </c>
    </row>
    <row r="52" spans="1:6" x14ac:dyDescent="0.3">
      <c r="A52" s="301" t="s">
        <v>342</v>
      </c>
      <c r="B52" s="302"/>
      <c r="C52" s="303"/>
      <c r="D52" s="64">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1" t="s">
        <v>38</v>
      </c>
      <c r="B62" s="302"/>
      <c r="C62" s="303"/>
      <c r="D62" s="212">
        <f>SUM(B55:C61)</f>
        <v>0</v>
      </c>
    </row>
    <row r="63" spans="1:6" x14ac:dyDescent="0.3">
      <c r="A63" s="301" t="s">
        <v>342</v>
      </c>
      <c r="B63" s="302"/>
      <c r="C63" s="303"/>
      <c r="D63" s="64">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1" t="s">
        <v>38</v>
      </c>
      <c r="B83" s="302"/>
      <c r="C83" s="303"/>
      <c r="D83" s="212">
        <f>SUM(B66:C82)</f>
        <v>0</v>
      </c>
    </row>
    <row r="84" spans="1:6" x14ac:dyDescent="0.3">
      <c r="A84" s="301" t="s">
        <v>342</v>
      </c>
      <c r="B84" s="302"/>
      <c r="C84" s="303"/>
      <c r="D84" s="64">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1" t="s">
        <v>38</v>
      </c>
      <c r="B101" s="302"/>
      <c r="C101" s="303"/>
      <c r="D101" s="212">
        <f>SUM(B87:C100)</f>
        <v>0</v>
      </c>
    </row>
    <row r="102" spans="1:6" x14ac:dyDescent="0.3">
      <c r="A102" s="301" t="s">
        <v>342</v>
      </c>
      <c r="B102" s="302"/>
      <c r="C102" s="303"/>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299" t="s">
        <v>238</v>
      </c>
      <c r="B105" s="300"/>
      <c r="C105" s="300"/>
      <c r="D105" s="300"/>
      <c r="E105" s="300"/>
      <c r="F105" s="30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1" t="s">
        <v>38</v>
      </c>
      <c r="B117" s="302"/>
      <c r="C117" s="303"/>
      <c r="D117" s="212">
        <f>SUM(B106:C116)</f>
        <v>0</v>
      </c>
      <c r="E117" s="37"/>
      <c r="F117" s="37"/>
    </row>
    <row r="118" spans="1:6" s="50" customFormat="1" x14ac:dyDescent="0.3">
      <c r="A118" s="301" t="s">
        <v>342</v>
      </c>
      <c r="B118" s="302"/>
      <c r="C118" s="303"/>
      <c r="D118" s="64">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01" t="s">
        <v>38</v>
      </c>
      <c r="B132" s="302"/>
      <c r="C132" s="303"/>
      <c r="D132" s="212">
        <f>SUM(B121:C131)</f>
        <v>0</v>
      </c>
    </row>
    <row r="133" spans="1:6" x14ac:dyDescent="0.3">
      <c r="A133" s="301" t="s">
        <v>342</v>
      </c>
      <c r="B133" s="302"/>
      <c r="C133" s="303"/>
      <c r="D133" s="62">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1" t="s">
        <v>38</v>
      </c>
      <c r="B148" s="302"/>
      <c r="C148" s="303"/>
      <c r="D148" s="212">
        <f>SUM(B136:C147)</f>
        <v>0</v>
      </c>
    </row>
    <row r="149" spans="1:6" x14ac:dyDescent="0.3">
      <c r="A149" s="301" t="s">
        <v>342</v>
      </c>
      <c r="B149" s="302"/>
      <c r="C149" s="303"/>
      <c r="D149" s="64">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1" t="s">
        <v>38</v>
      </c>
      <c r="B160" s="304"/>
      <c r="C160" s="305"/>
      <c r="D160" s="213">
        <f>SUM(B152:C159)</f>
        <v>0</v>
      </c>
    </row>
    <row r="161" spans="1:6" x14ac:dyDescent="0.3">
      <c r="A161" s="301" t="s">
        <v>342</v>
      </c>
      <c r="B161" s="302"/>
      <c r="C161" s="303"/>
      <c r="D161" s="64">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1" t="s">
        <v>38</v>
      </c>
      <c r="B168" s="302"/>
      <c r="C168" s="303"/>
      <c r="D168" s="212">
        <f>SUM(B164:C167)</f>
        <v>0</v>
      </c>
    </row>
    <row r="169" spans="1:6" x14ac:dyDescent="0.3">
      <c r="A169" s="301" t="s">
        <v>342</v>
      </c>
      <c r="B169" s="302"/>
      <c r="C169" s="303"/>
      <c r="D169" s="64">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1" t="s">
        <v>38</v>
      </c>
      <c r="B176" s="302"/>
      <c r="C176" s="303"/>
      <c r="D176" s="212">
        <f>SUM(B172:C175)</f>
        <v>0</v>
      </c>
    </row>
    <row r="177" spans="1:6" x14ac:dyDescent="0.3">
      <c r="A177" s="301" t="s">
        <v>342</v>
      </c>
      <c r="B177" s="302"/>
      <c r="C177" s="303"/>
      <c r="D177" s="64">
        <f>D176/(COUNT(B172:C175)*2)</f>
        <v>0</v>
      </c>
    </row>
    <row r="178" spans="1:6" s="50" customFormat="1" x14ac:dyDescent="0.3">
      <c r="A178" s="54"/>
      <c r="B178" s="55"/>
      <c r="C178" s="55"/>
      <c r="D178" s="56"/>
    </row>
    <row r="179" spans="1:6" ht="19.5" x14ac:dyDescent="0.4">
      <c r="A179" s="321" t="s">
        <v>87</v>
      </c>
      <c r="B179" s="322"/>
      <c r="C179" s="322"/>
      <c r="D179" s="322"/>
      <c r="E179" s="322"/>
      <c r="F179" s="322"/>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1" t="s">
        <v>38</v>
      </c>
      <c r="B185" s="302"/>
      <c r="C185" s="303"/>
      <c r="D185" s="212">
        <f>SUM(B180:C184)</f>
        <v>0</v>
      </c>
    </row>
    <row r="186" spans="1:6" x14ac:dyDescent="0.3">
      <c r="A186" s="301" t="s">
        <v>342</v>
      </c>
      <c r="B186" s="302"/>
      <c r="C186" s="303"/>
      <c r="D186" s="64">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1" t="s">
        <v>38</v>
      </c>
      <c r="B193" s="302"/>
      <c r="C193" s="303"/>
      <c r="D193" s="96">
        <f>SUM(B189:C192)</f>
        <v>0</v>
      </c>
    </row>
    <row r="194" spans="1:4" x14ac:dyDescent="0.3">
      <c r="A194" s="301" t="s">
        <v>342</v>
      </c>
      <c r="B194" s="302"/>
      <c r="C194" s="303"/>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4"/>
      <c r="E1" s="294"/>
      <c r="F1" s="294"/>
      <c r="G1" s="294"/>
      <c r="H1" s="294"/>
      <c r="I1" s="29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5" t="s">
        <v>201</v>
      </c>
      <c r="B7" s="295"/>
      <c r="C7" s="295"/>
      <c r="D7" s="295"/>
      <c r="E7" s="295"/>
      <c r="F7" s="295"/>
      <c r="G7" s="211"/>
      <c r="H7" s="211"/>
      <c r="I7" s="211"/>
    </row>
    <row r="8" spans="1:9" ht="29.25" x14ac:dyDescent="0.5">
      <c r="A8" s="296" t="str">
        <f>'Page de garde'!D18</f>
        <v>Hyper La Marsa</v>
      </c>
      <c r="B8" s="296"/>
      <c r="C8" s="296"/>
      <c r="D8" s="296"/>
      <c r="E8" s="296"/>
      <c r="F8" s="296"/>
      <c r="G8" s="214"/>
      <c r="H8" s="214"/>
      <c r="I8" s="211"/>
    </row>
    <row r="9" spans="1:9" ht="24.75" x14ac:dyDescent="0.5">
      <c r="A9" s="38" t="s">
        <v>44</v>
      </c>
      <c r="B9" s="297"/>
      <c r="C9" s="297"/>
      <c r="D9" s="297"/>
      <c r="E9" s="297"/>
      <c r="F9" s="297"/>
      <c r="G9" s="214"/>
      <c r="H9" s="214"/>
      <c r="I9" s="211"/>
    </row>
    <row r="10" spans="1:9" ht="24.75" x14ac:dyDescent="0.5">
      <c r="A10" s="39" t="s">
        <v>46</v>
      </c>
      <c r="B10" s="298"/>
      <c r="C10" s="298"/>
      <c r="D10" s="298"/>
      <c r="E10" s="298"/>
      <c r="F10" s="298"/>
      <c r="G10" s="214"/>
      <c r="H10" s="214"/>
      <c r="I10" s="211"/>
    </row>
    <row r="11" spans="1:9" ht="24.75" x14ac:dyDescent="0.5">
      <c r="A11" s="38" t="s">
        <v>45</v>
      </c>
      <c r="B11" s="293"/>
      <c r="C11" s="293"/>
      <c r="D11" s="293"/>
      <c r="E11" s="293"/>
      <c r="F11" s="293"/>
      <c r="G11" s="214"/>
      <c r="H11" s="214"/>
      <c r="I11" s="211"/>
    </row>
    <row r="12" spans="1:9" ht="24.75" x14ac:dyDescent="0.5">
      <c r="A12" s="38" t="s">
        <v>276</v>
      </c>
      <c r="B12" s="286">
        <f>D505</f>
        <v>0</v>
      </c>
      <c r="C12" s="286"/>
      <c r="D12" s="286"/>
      <c r="E12" s="286"/>
      <c r="F12" s="286"/>
      <c r="G12" s="214"/>
      <c r="H12" s="214"/>
      <c r="I12" s="211"/>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6" t="s">
        <v>36</v>
      </c>
      <c r="C15" s="76" t="s">
        <v>35</v>
      </c>
      <c r="D15" s="289"/>
      <c r="E15" s="290"/>
      <c r="F15" s="289"/>
      <c r="G15" s="36"/>
      <c r="H15" s="36"/>
    </row>
    <row r="16" spans="1:9" ht="18" x14ac:dyDescent="0.35">
      <c r="A16" s="281" t="s">
        <v>0</v>
      </c>
      <c r="B16" s="281"/>
      <c r="C16" s="281"/>
      <c r="D16" s="281"/>
      <c r="E16" s="281"/>
      <c r="F16" s="281"/>
      <c r="G16" s="36"/>
      <c r="H16" s="36"/>
    </row>
    <row r="17" spans="1:8" ht="18" x14ac:dyDescent="0.3">
      <c r="A17" s="180">
        <f>B11</f>
        <v>0</v>
      </c>
      <c r="B17" s="36"/>
      <c r="C17" s="36"/>
      <c r="D17" s="36"/>
      <c r="E17" s="36"/>
      <c r="F17" s="36"/>
      <c r="G17" s="36"/>
      <c r="H17" s="36"/>
    </row>
    <row r="18" spans="1:8" ht="18" x14ac:dyDescent="0.25">
      <c r="A18" s="291" t="s">
        <v>1</v>
      </c>
      <c r="B18" s="292"/>
      <c r="C18" s="292"/>
      <c r="D18" s="292"/>
      <c r="E18" s="292"/>
      <c r="F18" s="292"/>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1">
        <f>B11</f>
        <v>0</v>
      </c>
      <c r="B44" s="6"/>
      <c r="C44" s="7"/>
      <c r="D44" s="6"/>
    </row>
    <row r="45" spans="1:7" ht="16.5" x14ac:dyDescent="0.25">
      <c r="A45" s="284" t="s">
        <v>63</v>
      </c>
      <c r="B45" s="285"/>
      <c r="C45" s="285"/>
      <c r="D45" s="285"/>
      <c r="E45" s="285"/>
      <c r="F45" s="28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1">
        <f>B11</f>
        <v>0</v>
      </c>
      <c r="B100" s="6"/>
      <c r="C100" s="7"/>
      <c r="D100" s="6"/>
    </row>
    <row r="101" spans="1:6" ht="16.5" x14ac:dyDescent="0.25">
      <c r="A101" s="284" t="s">
        <v>63</v>
      </c>
      <c r="B101" s="285"/>
      <c r="C101" s="285"/>
      <c r="D101" s="285"/>
      <c r="E101" s="285"/>
      <c r="F101" s="28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1">
        <f>B11</f>
        <v>0</v>
      </c>
      <c r="B153" s="6"/>
      <c r="C153" s="7"/>
      <c r="D153" s="59"/>
    </row>
    <row r="154" spans="1:6" ht="16.5" x14ac:dyDescent="0.25">
      <c r="A154" s="284" t="s">
        <v>63</v>
      </c>
      <c r="B154" s="285"/>
      <c r="C154" s="285"/>
      <c r="D154" s="285"/>
      <c r="E154" s="285"/>
      <c r="F154" s="28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18" t="s">
        <v>191</v>
      </c>
      <c r="B232" s="319"/>
      <c r="C232" s="319"/>
      <c r="D232" s="319"/>
      <c r="E232" s="319"/>
      <c r="F232" s="319"/>
    </row>
    <row r="233" spans="1:6" x14ac:dyDescent="0.25">
      <c r="A233" s="265" t="s">
        <v>314</v>
      </c>
      <c r="B233" s="169">
        <v>0</v>
      </c>
      <c r="C233" s="169"/>
      <c r="D233" s="150"/>
      <c r="E233" s="145"/>
      <c r="F233" s="145"/>
    </row>
    <row r="234" spans="1:6" ht="30" x14ac:dyDescent="0.25">
      <c r="A234" s="266" t="s">
        <v>205</v>
      </c>
      <c r="B234" s="169">
        <v>0</v>
      </c>
      <c r="C234" s="168"/>
      <c r="D234" s="153"/>
      <c r="E234" s="145"/>
      <c r="F234" s="145"/>
    </row>
    <row r="235" spans="1:6" ht="18" x14ac:dyDescent="0.35">
      <c r="A235" s="267" t="s">
        <v>59</v>
      </c>
      <c r="B235" s="169" t="s">
        <v>34</v>
      </c>
      <c r="C235" s="168" t="str">
        <f>IF(B235=0, -5, "0")</f>
        <v>0</v>
      </c>
      <c r="D235" s="155"/>
      <c r="E235" s="145"/>
      <c r="F235" s="145"/>
    </row>
    <row r="236" spans="1:6" ht="36" x14ac:dyDescent="0.35">
      <c r="A236" s="268" t="s">
        <v>177</v>
      </c>
      <c r="B236" s="169" t="s">
        <v>34</v>
      </c>
      <c r="C236" s="168" t="str">
        <f>IF(B236=0, -5, "0")</f>
        <v>0</v>
      </c>
      <c r="D236" s="155"/>
      <c r="E236" s="145"/>
      <c r="F236" s="145"/>
    </row>
    <row r="237" spans="1:6" x14ac:dyDescent="0.25">
      <c r="A237" s="266" t="s">
        <v>252</v>
      </c>
      <c r="B237" s="169">
        <v>0</v>
      </c>
      <c r="C237" s="168"/>
      <c r="D237" s="155"/>
      <c r="E237" s="145"/>
      <c r="F237" s="145"/>
    </row>
    <row r="238" spans="1:6" x14ac:dyDescent="0.25">
      <c r="A238" s="266" t="s">
        <v>55</v>
      </c>
      <c r="B238" s="169">
        <v>0</v>
      </c>
      <c r="C238" s="168"/>
      <c r="D238" s="156"/>
      <c r="E238" s="145"/>
      <c r="F238" s="145"/>
    </row>
    <row r="239" spans="1:6" x14ac:dyDescent="0.25">
      <c r="A239" s="265" t="s">
        <v>299</v>
      </c>
      <c r="B239" s="169">
        <v>0</v>
      </c>
      <c r="C239" s="169"/>
      <c r="D239" s="163"/>
      <c r="E239" s="171"/>
      <c r="F239" s="145"/>
    </row>
    <row r="240" spans="1:6" x14ac:dyDescent="0.25">
      <c r="A240" s="265"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1">
        <f>B11</f>
        <v>0</v>
      </c>
      <c r="B353" s="6"/>
      <c r="C353" s="7"/>
      <c r="D353" s="59"/>
    </row>
    <row r="354" spans="1:6" ht="16.5" x14ac:dyDescent="0.25">
      <c r="A354" s="284" t="s">
        <v>113</v>
      </c>
      <c r="B354" s="285"/>
      <c r="C354" s="285"/>
      <c r="D354" s="285"/>
      <c r="E354" s="285"/>
      <c r="F354" s="28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1" t="s">
        <v>125</v>
      </c>
      <c r="B405" s="281"/>
      <c r="C405" s="281"/>
      <c r="D405" s="281"/>
      <c r="E405" s="281"/>
      <c r="F405" s="281"/>
    </row>
    <row r="406" spans="1:6" x14ac:dyDescent="0.25">
      <c r="A406" s="190">
        <f>B11</f>
        <v>0</v>
      </c>
      <c r="B406" s="6"/>
      <c r="C406" s="7"/>
      <c r="D406" s="6"/>
    </row>
    <row r="407" spans="1:6" ht="16.5" x14ac:dyDescent="0.25">
      <c r="A407" s="284" t="s">
        <v>19</v>
      </c>
      <c r="B407" s="285"/>
      <c r="C407" s="285"/>
      <c r="D407" s="285"/>
      <c r="E407" s="285"/>
      <c r="F407" s="28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23" t="s">
        <v>122</v>
      </c>
      <c r="B418" s="324"/>
      <c r="C418" s="324"/>
      <c r="D418" s="324"/>
      <c r="E418" s="324"/>
      <c r="F418" s="324"/>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95" t="s">
        <v>52</v>
      </c>
      <c r="B6" s="295"/>
      <c r="C6" s="295"/>
      <c r="D6" s="295"/>
      <c r="E6" s="295"/>
      <c r="F6" s="295"/>
      <c r="G6" s="214"/>
      <c r="H6" s="214"/>
      <c r="I6" s="214"/>
    </row>
    <row r="7" spans="1:9" s="36" customFormat="1" ht="21.75" customHeight="1" x14ac:dyDescent="0.5">
      <c r="A7" s="296" t="str">
        <f>'A1 Exploitation'!A8:F8</f>
        <v>Hyper marché la Marsa</v>
      </c>
      <c r="B7" s="296"/>
      <c r="C7" s="296"/>
      <c r="D7" s="296"/>
      <c r="E7" s="296"/>
      <c r="F7" s="296"/>
      <c r="G7" s="214"/>
      <c r="H7" s="214"/>
      <c r="I7" s="214"/>
    </row>
    <row r="8" spans="1:9" s="36" customFormat="1" ht="24.75" x14ac:dyDescent="0.5">
      <c r="A8" s="38" t="s">
        <v>44</v>
      </c>
      <c r="B8" s="312">
        <f>'A6 Exploitation'!B9:F9</f>
        <v>0</v>
      </c>
      <c r="C8" s="312"/>
      <c r="D8" s="312"/>
      <c r="E8" s="312"/>
      <c r="F8" s="312"/>
      <c r="G8" s="214"/>
      <c r="H8" s="214"/>
      <c r="I8" s="214"/>
    </row>
    <row r="9" spans="1:9" s="36" customFormat="1" ht="24.75" x14ac:dyDescent="0.5">
      <c r="A9" s="39" t="s">
        <v>46</v>
      </c>
      <c r="B9" s="313">
        <f>'A6 Exploitation'!B10:F10</f>
        <v>0</v>
      </c>
      <c r="C9" s="313"/>
      <c r="D9" s="313"/>
      <c r="E9" s="313"/>
      <c r="F9" s="313"/>
      <c r="G9" s="214"/>
      <c r="H9" s="214"/>
      <c r="I9" s="214"/>
    </row>
    <row r="10" spans="1:9" s="36" customFormat="1" ht="24.75" x14ac:dyDescent="0.5">
      <c r="A10" s="38" t="s">
        <v>45</v>
      </c>
      <c r="B10" s="310">
        <f>'A6 Exploitation'!B11:F11</f>
        <v>0</v>
      </c>
      <c r="C10" s="310"/>
      <c r="D10" s="310"/>
      <c r="E10" s="310"/>
      <c r="F10" s="310"/>
      <c r="G10" s="214"/>
      <c r="H10" s="214"/>
      <c r="I10" s="214"/>
    </row>
    <row r="11" spans="1:9" s="36" customFormat="1" ht="24.75" x14ac:dyDescent="0.5">
      <c r="A11" s="38" t="s">
        <v>341</v>
      </c>
      <c r="B11" s="314">
        <f>D198</f>
        <v>0</v>
      </c>
      <c r="C11" s="314"/>
      <c r="D11" s="314"/>
      <c r="E11" s="314"/>
      <c r="F11" s="314"/>
      <c r="G11" s="214"/>
      <c r="H11" s="214"/>
      <c r="I11" s="214"/>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69" t="s">
        <v>36</v>
      </c>
      <c r="C14" s="69"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17" t="s">
        <v>38</v>
      </c>
      <c r="B22" s="304"/>
      <c r="C22" s="305"/>
      <c r="D22" s="213">
        <f>SUM(B17:C21)</f>
        <v>0</v>
      </c>
    </row>
    <row r="23" spans="1:6" x14ac:dyDescent="0.3">
      <c r="A23" s="301" t="s">
        <v>342</v>
      </c>
      <c r="B23" s="302"/>
      <c r="C23" s="303"/>
      <c r="D23" s="64">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1" t="s">
        <v>38</v>
      </c>
      <c r="B32" s="302"/>
      <c r="C32" s="303"/>
      <c r="D32" s="212">
        <f>SUM(B26:C31)</f>
        <v>0</v>
      </c>
    </row>
    <row r="33" spans="1:6" x14ac:dyDescent="0.3">
      <c r="A33" s="301" t="s">
        <v>342</v>
      </c>
      <c r="B33" s="302"/>
      <c r="C33" s="303"/>
      <c r="D33" s="64">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1" t="s">
        <v>38</v>
      </c>
      <c r="B41" s="302"/>
      <c r="C41" s="303"/>
      <c r="D41" s="212">
        <f>SUM(B36:C40)</f>
        <v>0</v>
      </c>
      <c r="E41" s="37"/>
      <c r="F41" s="37"/>
    </row>
    <row r="42" spans="1:6" s="50" customFormat="1" x14ac:dyDescent="0.3">
      <c r="A42" s="301" t="s">
        <v>342</v>
      </c>
      <c r="B42" s="302"/>
      <c r="C42" s="303"/>
      <c r="D42" s="64">
        <f>D41/(COUNT(B36:C40)*2)</f>
        <v>0</v>
      </c>
      <c r="E42" s="37"/>
      <c r="F42" s="37"/>
    </row>
    <row r="43" spans="1:6" s="50" customFormat="1" x14ac:dyDescent="0.3">
      <c r="A43" s="89"/>
      <c r="B43" s="90"/>
      <c r="C43" s="90"/>
      <c r="D43" s="91"/>
    </row>
    <row r="44" spans="1:6" ht="19.5" x14ac:dyDescent="0.4">
      <c r="A44" s="308" t="s">
        <v>21</v>
      </c>
      <c r="B44" s="309"/>
      <c r="C44" s="309"/>
      <c r="D44" s="309"/>
      <c r="E44" s="309"/>
      <c r="F44" s="309"/>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1" t="s">
        <v>38</v>
      </c>
      <c r="B51" s="302"/>
      <c r="C51" s="303"/>
      <c r="D51" s="212">
        <f>SUM(B45:C50)</f>
        <v>0</v>
      </c>
    </row>
    <row r="52" spans="1:6" x14ac:dyDescent="0.3">
      <c r="A52" s="301" t="s">
        <v>342</v>
      </c>
      <c r="B52" s="302"/>
      <c r="C52" s="303"/>
      <c r="D52" s="64">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1" t="s">
        <v>38</v>
      </c>
      <c r="B62" s="302"/>
      <c r="C62" s="303"/>
      <c r="D62" s="212">
        <f>SUM(B55:C61)</f>
        <v>0</v>
      </c>
    </row>
    <row r="63" spans="1:6" x14ac:dyDescent="0.3">
      <c r="A63" s="301" t="s">
        <v>342</v>
      </c>
      <c r="B63" s="302"/>
      <c r="C63" s="303"/>
      <c r="D63" s="64">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1" t="s">
        <v>38</v>
      </c>
      <c r="B83" s="302"/>
      <c r="C83" s="303"/>
      <c r="D83" s="212">
        <f>SUM(B66:C82)</f>
        <v>0</v>
      </c>
    </row>
    <row r="84" spans="1:6" x14ac:dyDescent="0.3">
      <c r="A84" s="301" t="s">
        <v>342</v>
      </c>
      <c r="B84" s="302"/>
      <c r="C84" s="303"/>
      <c r="D84" s="64">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1" t="s">
        <v>38</v>
      </c>
      <c r="B101" s="302"/>
      <c r="C101" s="303"/>
      <c r="D101" s="212">
        <f>SUM(B87:C100)</f>
        <v>0</v>
      </c>
    </row>
    <row r="102" spans="1:6" x14ac:dyDescent="0.3">
      <c r="A102" s="301" t="s">
        <v>342</v>
      </c>
      <c r="B102" s="302"/>
      <c r="C102" s="303"/>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299" t="s">
        <v>238</v>
      </c>
      <c r="B105" s="300"/>
      <c r="C105" s="300"/>
      <c r="D105" s="300"/>
      <c r="E105" s="300"/>
      <c r="F105" s="30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1" t="s">
        <v>38</v>
      </c>
      <c r="B117" s="302"/>
      <c r="C117" s="303"/>
      <c r="D117" s="269">
        <f>SUM(B106:C116)</f>
        <v>0</v>
      </c>
      <c r="E117" s="36"/>
      <c r="F117" s="36"/>
    </row>
    <row r="118" spans="1:6" s="50" customFormat="1" x14ac:dyDescent="0.3">
      <c r="A118" s="301" t="s">
        <v>342</v>
      </c>
      <c r="B118" s="302"/>
      <c r="C118" s="303"/>
      <c r="D118" s="64">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1" t="s">
        <v>38</v>
      </c>
      <c r="B132" s="302"/>
      <c r="C132" s="303"/>
      <c r="D132" s="212">
        <f>SUM(B121:C131)</f>
        <v>0</v>
      </c>
    </row>
    <row r="133" spans="1:6" x14ac:dyDescent="0.3">
      <c r="A133" s="301" t="s">
        <v>342</v>
      </c>
      <c r="B133" s="302"/>
      <c r="C133" s="303"/>
      <c r="D133" s="62">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1" t="s">
        <v>38</v>
      </c>
      <c r="B148" s="302"/>
      <c r="C148" s="303"/>
      <c r="D148" s="212">
        <f>SUM(B136:C147)</f>
        <v>0</v>
      </c>
    </row>
    <row r="149" spans="1:6" x14ac:dyDescent="0.3">
      <c r="A149" s="301" t="s">
        <v>342</v>
      </c>
      <c r="B149" s="302"/>
      <c r="C149" s="303"/>
      <c r="D149" s="64">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1" t="s">
        <v>38</v>
      </c>
      <c r="B160" s="304"/>
      <c r="C160" s="305"/>
      <c r="D160" s="213">
        <f>SUM(B152:C159)</f>
        <v>0</v>
      </c>
    </row>
    <row r="161" spans="1:6" x14ac:dyDescent="0.3">
      <c r="A161" s="301" t="s">
        <v>342</v>
      </c>
      <c r="B161" s="302"/>
      <c r="C161" s="303"/>
      <c r="D161" s="64">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1" t="s">
        <v>38</v>
      </c>
      <c r="B168" s="302"/>
      <c r="C168" s="303"/>
      <c r="D168" s="212">
        <f>SUM(B164:C167)</f>
        <v>0</v>
      </c>
    </row>
    <row r="169" spans="1:6" x14ac:dyDescent="0.3">
      <c r="A169" s="301" t="s">
        <v>342</v>
      </c>
      <c r="B169" s="302"/>
      <c r="C169" s="303"/>
      <c r="D169" s="64">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1" t="s">
        <v>38</v>
      </c>
      <c r="B176" s="302"/>
      <c r="C176" s="303"/>
      <c r="D176" s="212">
        <f>SUM(B172:C175)</f>
        <v>0</v>
      </c>
    </row>
    <row r="177" spans="1:6" x14ac:dyDescent="0.3">
      <c r="A177" s="301" t="s">
        <v>342</v>
      </c>
      <c r="B177" s="302"/>
      <c r="C177" s="303"/>
      <c r="D177" s="64">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1" t="s">
        <v>38</v>
      </c>
      <c r="B185" s="302"/>
      <c r="C185" s="303"/>
      <c r="D185" s="212">
        <f>SUM(B180:C184)</f>
        <v>0</v>
      </c>
    </row>
    <row r="186" spans="1:6" x14ac:dyDescent="0.3">
      <c r="A186" s="301" t="s">
        <v>342</v>
      </c>
      <c r="B186" s="302"/>
      <c r="C186" s="303"/>
      <c r="D186" s="64">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1" t="s">
        <v>38</v>
      </c>
      <c r="B193" s="302"/>
      <c r="C193" s="303"/>
      <c r="D193" s="96">
        <f>SUM(B189:C192)</f>
        <v>0</v>
      </c>
    </row>
    <row r="194" spans="1:4" x14ac:dyDescent="0.3">
      <c r="A194" s="301" t="s">
        <v>342</v>
      </c>
      <c r="B194" s="302"/>
      <c r="C194" s="303"/>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2" zoomScaleNormal="100" zoomScaleSheetLayoutView="100" workbookViewId="0">
      <selection activeCell="D119" sqref="D118:D11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4"/>
      <c r="E1" s="294"/>
      <c r="F1" s="294"/>
      <c r="G1" s="294"/>
      <c r="H1" s="294"/>
      <c r="I1" s="294"/>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295" t="s">
        <v>201</v>
      </c>
      <c r="B7" s="295"/>
      <c r="C7" s="295"/>
      <c r="D7" s="295"/>
      <c r="E7" s="295"/>
      <c r="F7" s="295"/>
      <c r="G7" s="123"/>
      <c r="H7" s="123"/>
      <c r="I7" s="123"/>
    </row>
    <row r="8" spans="1:9" ht="29.25" x14ac:dyDescent="0.5">
      <c r="A8" s="296" t="s">
        <v>411</v>
      </c>
      <c r="B8" s="296"/>
      <c r="C8" s="296"/>
      <c r="D8" s="296"/>
      <c r="E8" s="296"/>
      <c r="F8" s="296"/>
      <c r="G8" s="125"/>
      <c r="H8" s="125"/>
      <c r="I8" s="123"/>
    </row>
    <row r="9" spans="1:9" ht="24" x14ac:dyDescent="0.45">
      <c r="A9" s="38" t="s">
        <v>44</v>
      </c>
      <c r="B9" s="297" t="s">
        <v>412</v>
      </c>
      <c r="C9" s="297"/>
      <c r="D9" s="297"/>
      <c r="E9" s="297"/>
      <c r="F9" s="297"/>
      <c r="G9" s="125"/>
      <c r="H9" s="125"/>
      <c r="I9" s="123"/>
    </row>
    <row r="10" spans="1:9" ht="24.75" x14ac:dyDescent="0.5">
      <c r="A10" s="39" t="s">
        <v>46</v>
      </c>
      <c r="B10" s="298" t="s">
        <v>458</v>
      </c>
      <c r="C10" s="298"/>
      <c r="D10" s="298"/>
      <c r="E10" s="298"/>
      <c r="F10" s="298"/>
      <c r="G10" s="125"/>
      <c r="H10" s="125"/>
      <c r="I10" s="123"/>
    </row>
    <row r="11" spans="1:9" ht="24" x14ac:dyDescent="0.45">
      <c r="A11" s="38" t="s">
        <v>45</v>
      </c>
      <c r="B11" s="293">
        <v>42795</v>
      </c>
      <c r="C11" s="293"/>
      <c r="D11" s="293"/>
      <c r="E11" s="293"/>
      <c r="F11" s="293"/>
      <c r="G11" s="125"/>
      <c r="H11" s="125"/>
      <c r="I11" s="123"/>
    </row>
    <row r="12" spans="1:9" ht="24" x14ac:dyDescent="0.45">
      <c r="A12" s="38" t="s">
        <v>276</v>
      </c>
      <c r="B12" s="286">
        <f>D505</f>
        <v>0.92807017543859649</v>
      </c>
      <c r="C12" s="286"/>
      <c r="D12" s="286"/>
      <c r="E12" s="286"/>
      <c r="F12" s="286"/>
      <c r="G12" s="125"/>
      <c r="H12" s="125"/>
      <c r="I12" s="123"/>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6" t="s">
        <v>36</v>
      </c>
      <c r="C15" s="76" t="s">
        <v>35</v>
      </c>
      <c r="D15" s="289"/>
      <c r="E15" s="290"/>
      <c r="F15" s="289"/>
      <c r="G15" s="36"/>
      <c r="H15" s="36"/>
    </row>
    <row r="16" spans="1:9" ht="18" x14ac:dyDescent="0.35">
      <c r="A16" s="281" t="s">
        <v>0</v>
      </c>
      <c r="B16" s="281"/>
      <c r="C16" s="281"/>
      <c r="D16" s="281"/>
      <c r="E16" s="281"/>
      <c r="F16" s="281"/>
      <c r="G16" s="36"/>
      <c r="H16" s="36"/>
    </row>
    <row r="17" spans="1:8" ht="18" x14ac:dyDescent="0.3">
      <c r="A17" s="180">
        <f>B11</f>
        <v>42795</v>
      </c>
      <c r="B17" s="36"/>
      <c r="C17" s="36"/>
      <c r="D17" s="36"/>
      <c r="E17" s="36"/>
      <c r="F17" s="36"/>
      <c r="G17" s="36"/>
      <c r="H17" s="36"/>
    </row>
    <row r="18" spans="1:8" ht="18" x14ac:dyDescent="0.25">
      <c r="A18" s="291" t="s">
        <v>1</v>
      </c>
      <c r="B18" s="292"/>
      <c r="C18" s="292"/>
      <c r="D18" s="292"/>
      <c r="E18" s="292"/>
      <c r="F18" s="292"/>
    </row>
    <row r="19" spans="1:8" x14ac:dyDescent="0.25">
      <c r="A19" s="17" t="s">
        <v>10</v>
      </c>
      <c r="B19" s="134">
        <v>2</v>
      </c>
      <c r="C19" s="134"/>
      <c r="D19" s="133"/>
      <c r="E19" s="166"/>
      <c r="F19" s="65"/>
    </row>
    <row r="20" spans="1:8" x14ac:dyDescent="0.25">
      <c r="A20" s="17" t="s">
        <v>211</v>
      </c>
      <c r="B20" s="168">
        <v>2</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2" t="s">
        <v>18</v>
      </c>
      <c r="B26" s="283"/>
      <c r="C26" s="283"/>
      <c r="D26" s="283"/>
      <c r="E26" s="283"/>
      <c r="F26" s="283"/>
    </row>
    <row r="27" spans="1:8" x14ac:dyDescent="0.25">
      <c r="A27" s="18" t="s">
        <v>2</v>
      </c>
      <c r="B27" s="129">
        <v>2</v>
      </c>
      <c r="C27" s="129"/>
      <c r="D27" s="127"/>
      <c r="E27" s="65"/>
      <c r="F27" s="65"/>
    </row>
    <row r="28" spans="1:8" ht="18" x14ac:dyDescent="0.35">
      <c r="A28" s="75" t="s">
        <v>186</v>
      </c>
      <c r="B28" s="168">
        <v>2</v>
      </c>
      <c r="C28" s="215" t="str">
        <f>IF(B28=0, -5, "0")</f>
        <v>0</v>
      </c>
      <c r="D28" s="127"/>
      <c r="E28" s="65"/>
      <c r="F28" s="65"/>
    </row>
    <row r="29" spans="1:8" ht="45" x14ac:dyDescent="0.25">
      <c r="A29" s="17" t="s">
        <v>170</v>
      </c>
      <c r="B29" s="168">
        <v>1</v>
      </c>
      <c r="C29" s="129"/>
      <c r="D29" s="166" t="s">
        <v>459</v>
      </c>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1</v>
      </c>
      <c r="C32" s="129"/>
      <c r="D32" s="154" t="s">
        <v>460</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1</v>
      </c>
      <c r="C36" s="130"/>
      <c r="D36" s="132">
        <v>0.5</v>
      </c>
      <c r="E36" s="101"/>
      <c r="F36" s="101"/>
    </row>
    <row r="37" spans="1:7" x14ac:dyDescent="0.25">
      <c r="A37" s="19" t="s">
        <v>38</v>
      </c>
      <c r="B37" s="19"/>
      <c r="C37" s="19"/>
      <c r="D37" s="19">
        <f>SUM(B27:C35)</f>
        <v>16</v>
      </c>
    </row>
    <row r="38" spans="1:7" x14ac:dyDescent="0.25">
      <c r="A38" s="19" t="s">
        <v>37</v>
      </c>
      <c r="B38" s="20"/>
      <c r="C38" s="21"/>
      <c r="D38" s="62">
        <f>D37/(COUNT(B27:C35)*2)</f>
        <v>0.88888888888888884</v>
      </c>
    </row>
    <row r="39" spans="1:7" x14ac:dyDescent="0.25">
      <c r="A39" s="8"/>
      <c r="B39" s="7"/>
      <c r="C39" s="7"/>
      <c r="D39" s="7"/>
    </row>
    <row r="40" spans="1:7" ht="18" x14ac:dyDescent="0.25">
      <c r="A40" s="77" t="s">
        <v>40</v>
      </c>
      <c r="B40" s="78"/>
      <c r="C40" s="79"/>
      <c r="D40" s="80">
        <f>SUM(D37,D23)</f>
        <v>24</v>
      </c>
    </row>
    <row r="41" spans="1:7" ht="18" x14ac:dyDescent="0.25">
      <c r="A41" s="77" t="s">
        <v>223</v>
      </c>
      <c r="B41" s="78"/>
      <c r="C41" s="79"/>
      <c r="D41" s="81">
        <f>D40/(COUNT(B27:C35,B19:C22)*2)</f>
        <v>0.92307692307692313</v>
      </c>
    </row>
    <row r="42" spans="1:7" x14ac:dyDescent="0.25">
      <c r="A42" s="9"/>
      <c r="B42" s="6"/>
      <c r="C42" s="7"/>
      <c r="D42" s="6"/>
    </row>
    <row r="43" spans="1:7" ht="18" x14ac:dyDescent="0.35">
      <c r="A43" s="281" t="s">
        <v>137</v>
      </c>
      <c r="B43" s="281"/>
      <c r="C43" s="281"/>
      <c r="D43" s="281"/>
      <c r="E43" s="281"/>
      <c r="F43" s="281"/>
    </row>
    <row r="44" spans="1:7" x14ac:dyDescent="0.25">
      <c r="A44" s="181">
        <f>B11</f>
        <v>42795</v>
      </c>
      <c r="B44" s="6"/>
      <c r="C44" s="7"/>
      <c r="D44" s="6"/>
    </row>
    <row r="45" spans="1:7" ht="16.5" x14ac:dyDescent="0.25">
      <c r="A45" s="284" t="s">
        <v>63</v>
      </c>
      <c r="B45" s="285"/>
      <c r="C45" s="285"/>
      <c r="D45" s="285"/>
      <c r="E45" s="285"/>
      <c r="F45" s="285"/>
    </row>
    <row r="46" spans="1:7" x14ac:dyDescent="0.25">
      <c r="A46" s="33" t="s">
        <v>109</v>
      </c>
      <c r="B46" s="135">
        <v>2</v>
      </c>
      <c r="C46" s="135"/>
      <c r="D46" s="137"/>
      <c r="E46" s="65"/>
      <c r="F46" s="65"/>
    </row>
    <row r="47" spans="1:7" ht="30" customHeight="1" x14ac:dyDescent="0.25">
      <c r="A47" s="43" t="s">
        <v>259</v>
      </c>
      <c r="B47" s="168">
        <v>1</v>
      </c>
      <c r="C47" s="135"/>
      <c r="D47" s="271" t="s">
        <v>463</v>
      </c>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1</v>
      </c>
      <c r="C50" s="135"/>
      <c r="D50" s="154" t="s">
        <v>462</v>
      </c>
      <c r="E50" s="65"/>
      <c r="F50" s="65"/>
    </row>
    <row r="51" spans="1:6" ht="31.5" x14ac:dyDescent="0.35">
      <c r="A51" s="75" t="s">
        <v>7</v>
      </c>
      <c r="B51" s="168">
        <v>1</v>
      </c>
      <c r="C51" s="215" t="str">
        <f>IF(B51=0, -5, "0")</f>
        <v>0</v>
      </c>
      <c r="D51" s="155" t="s">
        <v>461</v>
      </c>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13</v>
      </c>
    </row>
    <row r="55" spans="1:6" x14ac:dyDescent="0.25">
      <c r="A55" s="19" t="s">
        <v>37</v>
      </c>
      <c r="B55" s="20"/>
      <c r="C55" s="21"/>
      <c r="D55" s="62">
        <f>D54/(COUNT(B46:C53)*2)</f>
        <v>0.8125</v>
      </c>
    </row>
    <row r="56" spans="1:6" x14ac:dyDescent="0.25">
      <c r="A56" s="9"/>
      <c r="B56" s="6"/>
      <c r="C56" s="7"/>
      <c r="D56" s="6"/>
    </row>
    <row r="57" spans="1:6" ht="18" x14ac:dyDescent="0.25">
      <c r="A57" s="282" t="s">
        <v>65</v>
      </c>
      <c r="B57" s="283"/>
      <c r="C57" s="283"/>
      <c r="D57" s="283"/>
      <c r="E57" s="283"/>
      <c r="F57" s="283"/>
    </row>
    <row r="58" spans="1:6" ht="24" customHeight="1" x14ac:dyDescent="0.25">
      <c r="A58" s="167" t="s">
        <v>314</v>
      </c>
      <c r="B58" s="142">
        <v>2</v>
      </c>
      <c r="C58" s="142"/>
      <c r="D58" s="140"/>
      <c r="E58" s="145"/>
      <c r="F58" s="65"/>
    </row>
    <row r="59" spans="1:6" ht="18" customHeight="1" x14ac:dyDescent="0.25">
      <c r="A59" s="17" t="s">
        <v>204</v>
      </c>
      <c r="B59" s="168">
        <v>2</v>
      </c>
      <c r="C59" s="143" t="s">
        <v>371</v>
      </c>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t="s">
        <v>34</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0</v>
      </c>
      <c r="C65" s="169"/>
      <c r="D65" s="144" t="s">
        <v>470</v>
      </c>
      <c r="E65" s="171"/>
      <c r="F65" s="65"/>
    </row>
    <row r="66" spans="1:7" x14ac:dyDescent="0.25">
      <c r="A66" s="17" t="s">
        <v>308</v>
      </c>
      <c r="B66" s="168">
        <v>2</v>
      </c>
      <c r="C66" s="142"/>
      <c r="D66" s="149"/>
      <c r="E66" s="146"/>
      <c r="F66" s="65"/>
    </row>
    <row r="67" spans="1:7" ht="60" x14ac:dyDescent="0.25">
      <c r="A67" s="17" t="s">
        <v>187</v>
      </c>
      <c r="B67" s="168">
        <v>1</v>
      </c>
      <c r="C67" s="142"/>
      <c r="D67" s="149" t="s">
        <v>471</v>
      </c>
      <c r="E67" s="145"/>
      <c r="F67" s="65"/>
    </row>
    <row r="68" spans="1:7" x14ac:dyDescent="0.25">
      <c r="A68" s="17" t="s">
        <v>116</v>
      </c>
      <c r="B68" s="168">
        <v>2</v>
      </c>
      <c r="C68" s="142"/>
      <c r="D68" s="148"/>
      <c r="F68" s="65"/>
    </row>
    <row r="69" spans="1:7" ht="90" x14ac:dyDescent="0.25">
      <c r="A69" s="17" t="s">
        <v>117</v>
      </c>
      <c r="B69" s="168">
        <v>1</v>
      </c>
      <c r="C69" s="143"/>
      <c r="D69" s="161" t="s">
        <v>469</v>
      </c>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v>2</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1</v>
      </c>
      <c r="C80" s="143"/>
      <c r="D80" s="150" t="s">
        <v>468</v>
      </c>
      <c r="E80" s="146"/>
      <c r="F80" s="66"/>
    </row>
    <row r="81" spans="1:6" x14ac:dyDescent="0.25">
      <c r="A81" s="19" t="s">
        <v>38</v>
      </c>
      <c r="B81" s="19"/>
      <c r="C81" s="19"/>
      <c r="D81" s="19">
        <f>SUM(B58:C80)</f>
        <v>39</v>
      </c>
    </row>
    <row r="82" spans="1:6" x14ac:dyDescent="0.25">
      <c r="A82" s="19" t="s">
        <v>37</v>
      </c>
      <c r="B82" s="20"/>
      <c r="C82" s="21"/>
      <c r="D82" s="62">
        <f>D81/(COUNT(B58:C80)*2)</f>
        <v>0.88636363636363635</v>
      </c>
    </row>
    <row r="83" spans="1:6" ht="15" customHeight="1" x14ac:dyDescent="0.25">
      <c r="A83" s="9"/>
      <c r="B83" s="6"/>
      <c r="C83" s="7"/>
      <c r="D83" s="6"/>
    </row>
    <row r="84" spans="1:6" ht="15" customHeight="1" x14ac:dyDescent="0.25">
      <c r="A84" s="282" t="s">
        <v>25</v>
      </c>
      <c r="B84" s="283"/>
      <c r="C84" s="283"/>
      <c r="D84" s="283"/>
      <c r="E84" s="283"/>
      <c r="F84" s="283"/>
    </row>
    <row r="85" spans="1:6" x14ac:dyDescent="0.25">
      <c r="A85" s="17" t="s">
        <v>314</v>
      </c>
      <c r="B85" s="151">
        <v>2</v>
      </c>
      <c r="C85" s="151"/>
      <c r="D85" s="155"/>
      <c r="E85" s="65"/>
      <c r="F85" s="65"/>
    </row>
    <row r="86" spans="1:6" ht="60" x14ac:dyDescent="0.25">
      <c r="A86" s="18" t="s">
        <v>105</v>
      </c>
      <c r="B86" s="168">
        <v>1</v>
      </c>
      <c r="C86" s="151"/>
      <c r="D86" s="153" t="s">
        <v>472</v>
      </c>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90" x14ac:dyDescent="0.25">
      <c r="A90" s="17" t="s">
        <v>293</v>
      </c>
      <c r="B90" s="168">
        <v>2</v>
      </c>
      <c r="C90" s="151"/>
      <c r="D90" s="154" t="s">
        <v>465</v>
      </c>
      <c r="E90" s="146"/>
      <c r="F90" s="65"/>
    </row>
    <row r="91" spans="1:6" ht="45" x14ac:dyDescent="0.25">
      <c r="A91" s="18" t="s">
        <v>260</v>
      </c>
      <c r="B91" s="168">
        <v>1</v>
      </c>
      <c r="C91" s="151"/>
      <c r="D91" s="155" t="s">
        <v>464</v>
      </c>
      <c r="E91" s="65"/>
      <c r="F91" s="65"/>
    </row>
    <row r="92" spans="1:6" ht="45" x14ac:dyDescent="0.25">
      <c r="A92" s="108" t="s">
        <v>287</v>
      </c>
      <c r="B92" s="168">
        <v>1</v>
      </c>
      <c r="C92" s="152"/>
      <c r="D92" s="252">
        <v>0.75</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64</v>
      </c>
    </row>
    <row r="97" spans="1:6" ht="16.5" customHeight="1" x14ac:dyDescent="0.25">
      <c r="A97" s="77" t="s">
        <v>224</v>
      </c>
      <c r="B97" s="83"/>
      <c r="C97" s="84"/>
      <c r="D97" s="81">
        <f>D96/(COUNT(B85:C91,B46:C53,B58:C80)*2)</f>
        <v>0.86486486486486491</v>
      </c>
    </row>
    <row r="98" spans="1:6" x14ac:dyDescent="0.25">
      <c r="A98" s="5"/>
      <c r="B98" s="6"/>
      <c r="C98" s="7"/>
      <c r="D98" s="6"/>
    </row>
    <row r="99" spans="1:6" ht="18" x14ac:dyDescent="0.35">
      <c r="A99" s="281" t="s">
        <v>129</v>
      </c>
      <c r="B99" s="281"/>
      <c r="C99" s="281"/>
      <c r="D99" s="281"/>
      <c r="E99" s="281"/>
      <c r="F99" s="281"/>
    </row>
    <row r="100" spans="1:6" x14ac:dyDescent="0.25">
      <c r="A100" s="181">
        <f>B11</f>
        <v>42795</v>
      </c>
      <c r="B100" s="6"/>
      <c r="C100" s="7"/>
      <c r="D100" s="6"/>
    </row>
    <row r="101" spans="1:6" ht="16.5" x14ac:dyDescent="0.25">
      <c r="A101" s="284" t="s">
        <v>63</v>
      </c>
      <c r="B101" s="285"/>
      <c r="C101" s="285"/>
      <c r="D101" s="285"/>
      <c r="E101" s="285"/>
      <c r="F101" s="285"/>
    </row>
    <row r="102" spans="1:6" x14ac:dyDescent="0.25">
      <c r="A102" s="23" t="s">
        <v>57</v>
      </c>
      <c r="B102" s="151">
        <v>2</v>
      </c>
      <c r="C102" s="151"/>
      <c r="D102" s="140"/>
      <c r="E102" s="140"/>
      <c r="F102" s="65"/>
    </row>
    <row r="103" spans="1:6" ht="60" x14ac:dyDescent="0.25">
      <c r="A103" s="23" t="s">
        <v>297</v>
      </c>
      <c r="B103" s="168" t="s">
        <v>34</v>
      </c>
      <c r="C103" s="151"/>
      <c r="D103" s="166" t="s">
        <v>475</v>
      </c>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14</v>
      </c>
    </row>
    <row r="111" spans="1:6" x14ac:dyDescent="0.25">
      <c r="A111" s="19" t="s">
        <v>37</v>
      </c>
      <c r="B111" s="20"/>
      <c r="C111" s="21"/>
      <c r="D111" s="62">
        <f>D110/(COUNT(B102:C109)*2)</f>
        <v>1</v>
      </c>
    </row>
    <row r="112" spans="1:6" x14ac:dyDescent="0.25">
      <c r="A112" s="9"/>
      <c r="B112" s="6"/>
      <c r="C112" s="7"/>
      <c r="D112" s="6"/>
    </row>
    <row r="113" spans="1:6" ht="18" x14ac:dyDescent="0.25">
      <c r="A113" s="282" t="s">
        <v>133</v>
      </c>
      <c r="B113" s="283"/>
      <c r="C113" s="283"/>
      <c r="D113" s="283"/>
      <c r="E113" s="283"/>
      <c r="F113" s="283"/>
    </row>
    <row r="114" spans="1:6" x14ac:dyDescent="0.25">
      <c r="A114" s="17" t="s">
        <v>314</v>
      </c>
      <c r="B114" s="151">
        <v>2</v>
      </c>
      <c r="C114" s="151"/>
      <c r="D114" s="140"/>
      <c r="E114" s="140"/>
      <c r="F114" s="145"/>
    </row>
    <row r="115" spans="1:6" ht="30" x14ac:dyDescent="0.25">
      <c r="A115" s="18" t="s">
        <v>294</v>
      </c>
      <c r="B115" s="168">
        <v>1</v>
      </c>
      <c r="C115" s="151"/>
      <c r="D115" s="141" t="s">
        <v>495</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1</v>
      </c>
      <c r="C125" s="215" t="str">
        <f>IF(B125=0, -5, "0")</f>
        <v>0</v>
      </c>
      <c r="D125" s="140" t="s">
        <v>481</v>
      </c>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38</v>
      </c>
    </row>
    <row r="135" spans="1:6" x14ac:dyDescent="0.25">
      <c r="A135" s="19" t="s">
        <v>37</v>
      </c>
      <c r="B135" s="20"/>
      <c r="C135" s="21"/>
      <c r="D135" s="62">
        <f>D134/(COUNT(B114:C133)*2)</f>
        <v>0.95</v>
      </c>
    </row>
    <row r="136" spans="1:6" x14ac:dyDescent="0.25">
      <c r="A136" s="9"/>
      <c r="B136" s="6"/>
      <c r="C136" s="7"/>
      <c r="D136" s="6"/>
    </row>
    <row r="137" spans="1:6" ht="18" x14ac:dyDescent="0.25">
      <c r="A137" s="282" t="s">
        <v>73</v>
      </c>
      <c r="B137" s="283"/>
      <c r="C137" s="283"/>
      <c r="D137" s="283"/>
      <c r="E137" s="283"/>
      <c r="F137" s="283"/>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2"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09" t="s">
        <v>287</v>
      </c>
      <c r="B145" s="168">
        <v>1</v>
      </c>
      <c r="C145" s="152"/>
      <c r="D145" s="132">
        <v>0.93</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0.97058823529411764</v>
      </c>
    </row>
    <row r="151" spans="1:6" x14ac:dyDescent="0.25">
      <c r="A151" s="9"/>
      <c r="B151" s="6"/>
      <c r="C151" s="7"/>
      <c r="D151" s="6"/>
    </row>
    <row r="152" spans="1:6" ht="18" x14ac:dyDescent="0.35">
      <c r="A152" s="281" t="s">
        <v>130</v>
      </c>
      <c r="B152" s="281"/>
      <c r="C152" s="281"/>
      <c r="D152" s="281"/>
      <c r="E152" s="281"/>
      <c r="F152" s="281"/>
    </row>
    <row r="153" spans="1:6" x14ac:dyDescent="0.25">
      <c r="A153" s="181">
        <f>B11</f>
        <v>42795</v>
      </c>
      <c r="B153" s="6"/>
      <c r="C153" s="7"/>
      <c r="D153" s="59"/>
    </row>
    <row r="154" spans="1:6" ht="16.5" x14ac:dyDescent="0.25">
      <c r="A154" s="284" t="s">
        <v>63</v>
      </c>
      <c r="B154" s="285"/>
      <c r="C154" s="285"/>
      <c r="D154" s="285"/>
      <c r="E154" s="285"/>
      <c r="F154" s="285"/>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45" x14ac:dyDescent="0.25">
      <c r="A159" s="23" t="s">
        <v>190</v>
      </c>
      <c r="B159" s="168">
        <v>1</v>
      </c>
      <c r="C159" s="151"/>
      <c r="D159" s="140" t="s">
        <v>440</v>
      </c>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15</v>
      </c>
    </row>
    <row r="164" spans="1:6" x14ac:dyDescent="0.25">
      <c r="A164" s="19" t="s">
        <v>37</v>
      </c>
      <c r="B164" s="20"/>
      <c r="C164" s="21"/>
      <c r="D164" s="62">
        <f>D163/(COUNT(B155:C162)*2)</f>
        <v>0.9375</v>
      </c>
    </row>
    <row r="165" spans="1:6" x14ac:dyDescent="0.25">
      <c r="A165" s="9"/>
      <c r="B165" s="6"/>
      <c r="C165" s="7"/>
      <c r="D165" s="6"/>
    </row>
    <row r="166" spans="1:6" ht="18" x14ac:dyDescent="0.25">
      <c r="A166" s="282" t="s">
        <v>134</v>
      </c>
      <c r="B166" s="283"/>
      <c r="C166" s="283"/>
      <c r="D166" s="283"/>
      <c r="E166" s="283"/>
      <c r="F166" s="283"/>
    </row>
    <row r="167" spans="1:6" x14ac:dyDescent="0.25">
      <c r="A167" s="17" t="s">
        <v>314</v>
      </c>
      <c r="B167" s="151">
        <v>2</v>
      </c>
      <c r="C167" s="151"/>
      <c r="D167" s="141"/>
      <c r="E167" s="145"/>
      <c r="F167" s="65"/>
    </row>
    <row r="168" spans="1:6" x14ac:dyDescent="0.25">
      <c r="A168" s="18" t="s">
        <v>102</v>
      </c>
      <c r="B168" s="168">
        <v>2</v>
      </c>
      <c r="C168" s="151"/>
      <c r="D168" s="141"/>
      <c r="E168" s="145"/>
      <c r="F168" s="65"/>
    </row>
    <row r="169" spans="1:6" x14ac:dyDescent="0.25">
      <c r="A169" s="18" t="s">
        <v>135</v>
      </c>
      <c r="B169" s="168">
        <v>1</v>
      </c>
      <c r="C169" s="151"/>
      <c r="D169" s="141" t="s">
        <v>413</v>
      </c>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36" x14ac:dyDescent="0.35">
      <c r="A176" s="85" t="s">
        <v>209</v>
      </c>
      <c r="B176" s="168">
        <v>2</v>
      </c>
      <c r="C176" s="215" t="str">
        <f>IF(B176=0, -5, "0")</f>
        <v>0</v>
      </c>
      <c r="D176" s="140"/>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1</v>
      </c>
      <c r="C185" s="152"/>
      <c r="D185" s="132">
        <v>0.8</v>
      </c>
      <c r="E185" s="101"/>
      <c r="F185" s="101"/>
    </row>
    <row r="186" spans="1:7" x14ac:dyDescent="0.25">
      <c r="A186" s="19" t="s">
        <v>38</v>
      </c>
      <c r="B186" s="19"/>
      <c r="C186" s="19"/>
      <c r="D186" s="19">
        <f>SUM(B167:C184)</f>
        <v>35</v>
      </c>
    </row>
    <row r="187" spans="1:7" x14ac:dyDescent="0.25">
      <c r="A187" s="19" t="s">
        <v>37</v>
      </c>
      <c r="B187" s="20"/>
      <c r="C187" s="21"/>
      <c r="D187" s="62">
        <f>D186/(COUNT(B167:C184)*2)</f>
        <v>0.97222222222222221</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281" t="s">
        <v>167</v>
      </c>
      <c r="B192" s="281"/>
      <c r="C192" s="281"/>
      <c r="D192" s="281"/>
      <c r="E192" s="281"/>
      <c r="F192" s="281"/>
    </row>
    <row r="193" spans="1:7" x14ac:dyDescent="0.25">
      <c r="A193" s="187">
        <f>B11</f>
        <v>42795</v>
      </c>
      <c r="B193" s="6"/>
      <c r="C193" s="7"/>
      <c r="D193" s="6"/>
    </row>
    <row r="194" spans="1:7" ht="18" x14ac:dyDescent="0.25">
      <c r="A194" s="282" t="s">
        <v>158</v>
      </c>
      <c r="B194" s="283"/>
      <c r="C194" s="283"/>
      <c r="D194" s="283"/>
      <c r="E194" s="283"/>
      <c r="F194" s="283"/>
    </row>
    <row r="195" spans="1:7" ht="36" x14ac:dyDescent="0.35">
      <c r="A195" s="82" t="s">
        <v>27</v>
      </c>
      <c r="B195" s="151">
        <v>1</v>
      </c>
      <c r="C195" s="215" t="str">
        <f>IF(B195=0, -5, "0")</f>
        <v>0</v>
      </c>
      <c r="D195" s="140" t="s">
        <v>414</v>
      </c>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21</v>
      </c>
    </row>
    <row r="207" spans="1:7" x14ac:dyDescent="0.25">
      <c r="A207" s="19" t="s">
        <v>37</v>
      </c>
      <c r="B207" s="20"/>
      <c r="C207" s="21"/>
      <c r="D207" s="62">
        <f>D206/(COUNT(B195:C205)*2)</f>
        <v>0.95454545454545459</v>
      </c>
    </row>
    <row r="208" spans="1:7" x14ac:dyDescent="0.25">
      <c r="A208" s="9"/>
      <c r="B208" s="6"/>
      <c r="C208" s="7"/>
      <c r="D208" s="6"/>
    </row>
    <row r="209" spans="1:7" ht="18" x14ac:dyDescent="0.25">
      <c r="A209" s="282" t="s">
        <v>76</v>
      </c>
      <c r="B209" s="283"/>
      <c r="C209" s="283"/>
      <c r="D209" s="283"/>
      <c r="E209" s="283"/>
      <c r="F209" s="283"/>
    </row>
    <row r="210" spans="1:7" x14ac:dyDescent="0.25">
      <c r="A210" s="17" t="s">
        <v>314</v>
      </c>
      <c r="B210" s="151">
        <v>2</v>
      </c>
      <c r="C210" s="151"/>
      <c r="D210" s="166"/>
      <c r="E210" s="146"/>
      <c r="F210" s="65"/>
    </row>
    <row r="211" spans="1:7" ht="54" x14ac:dyDescent="0.35">
      <c r="A211" s="82" t="s">
        <v>363</v>
      </c>
      <c r="B211" s="168">
        <v>2</v>
      </c>
      <c r="C211" s="215" t="str">
        <f>IF(B211=0, -5, "0")</f>
        <v>0</v>
      </c>
      <c r="D211" s="166"/>
      <c r="E211" s="145"/>
      <c r="F211" s="65"/>
    </row>
    <row r="212" spans="1:7" ht="30" x14ac:dyDescent="0.25">
      <c r="A212" s="18" t="s">
        <v>192</v>
      </c>
      <c r="B212" s="168">
        <v>1</v>
      </c>
      <c r="C212" s="151"/>
      <c r="D212" s="141" t="s">
        <v>441</v>
      </c>
      <c r="E212" s="145"/>
      <c r="F212" s="65"/>
    </row>
    <row r="213" spans="1:7" ht="42.75" customHeight="1" x14ac:dyDescent="0.25">
      <c r="A213" s="17" t="s">
        <v>176</v>
      </c>
      <c r="B213" s="168">
        <v>2</v>
      </c>
      <c r="C213" s="151"/>
      <c r="D213" s="141"/>
      <c r="E213" s="140"/>
      <c r="F213" s="65"/>
    </row>
    <row r="214" spans="1:7" ht="18" x14ac:dyDescent="0.35">
      <c r="A214" s="82" t="s">
        <v>359</v>
      </c>
      <c r="B214" s="168">
        <v>2</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4"/>
      <c r="E216" s="140"/>
      <c r="F216" s="65"/>
    </row>
    <row r="217" spans="1:7" x14ac:dyDescent="0.25">
      <c r="A217" s="17" t="s">
        <v>291</v>
      </c>
      <c r="B217" s="168">
        <v>2</v>
      </c>
      <c r="C217" s="151"/>
      <c r="D217" s="254"/>
      <c r="E217" s="145"/>
      <c r="F217" s="65"/>
    </row>
    <row r="218" spans="1:7" ht="30" x14ac:dyDescent="0.25">
      <c r="A218" s="18" t="s">
        <v>188</v>
      </c>
      <c r="B218" s="168">
        <v>1</v>
      </c>
      <c r="C218" s="151"/>
      <c r="D218" s="166" t="s">
        <v>415</v>
      </c>
      <c r="E218" s="145"/>
      <c r="F218" s="65"/>
    </row>
    <row r="219" spans="1:7" ht="30" x14ac:dyDescent="0.25">
      <c r="A219" s="18" t="s">
        <v>178</v>
      </c>
      <c r="B219" s="168">
        <v>0</v>
      </c>
      <c r="C219" s="151"/>
      <c r="D219" s="166" t="s">
        <v>417</v>
      </c>
      <c r="E219" s="166" t="s">
        <v>416</v>
      </c>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18" x14ac:dyDescent="0.25">
      <c r="A222" s="107" t="s">
        <v>72</v>
      </c>
      <c r="B222" s="168">
        <v>2</v>
      </c>
      <c r="C222" s="215" t="str">
        <f>IF(B222=0, -5, "0")</f>
        <v>0</v>
      </c>
      <c r="D222" s="166"/>
      <c r="E222" s="145"/>
      <c r="F222" s="65"/>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1</v>
      </c>
      <c r="C226" s="151"/>
      <c r="D226" s="68" t="s">
        <v>457</v>
      </c>
      <c r="E226" s="145"/>
      <c r="F226" s="65"/>
    </row>
    <row r="227" spans="1:6" x14ac:dyDescent="0.25">
      <c r="A227" s="24" t="s">
        <v>248</v>
      </c>
      <c r="B227" s="168">
        <v>2</v>
      </c>
      <c r="C227" s="151"/>
      <c r="D227" s="166"/>
      <c r="E227" s="145"/>
      <c r="F227" s="65"/>
    </row>
    <row r="228" spans="1:6" ht="30" x14ac:dyDescent="0.25">
      <c r="A228" s="24" t="s">
        <v>199</v>
      </c>
      <c r="B228" s="168">
        <v>1</v>
      </c>
      <c r="C228" s="24"/>
      <c r="D228" s="261"/>
      <c r="E228" s="145"/>
      <c r="F228" s="65"/>
    </row>
    <row r="229" spans="1:6" x14ac:dyDescent="0.25">
      <c r="A229" s="19" t="s">
        <v>38</v>
      </c>
      <c r="B229" s="19"/>
      <c r="C229" s="19"/>
      <c r="D229" s="19">
        <f>SUM(B210:C228)</f>
        <v>32</v>
      </c>
    </row>
    <row r="230" spans="1:6" x14ac:dyDescent="0.25">
      <c r="A230" s="19" t="s">
        <v>37</v>
      </c>
      <c r="B230" s="20"/>
      <c r="C230" s="21"/>
      <c r="D230" s="62">
        <f>D229/(COUNT(B210:C228)*2)</f>
        <v>0.84210526315789469</v>
      </c>
    </row>
    <row r="231" spans="1:6" x14ac:dyDescent="0.25">
      <c r="A231" s="9"/>
      <c r="B231" s="6"/>
      <c r="C231" s="7"/>
      <c r="D231" s="6"/>
    </row>
    <row r="232" spans="1:6" ht="18" x14ac:dyDescent="0.25">
      <c r="A232" s="282" t="s">
        <v>191</v>
      </c>
      <c r="B232" s="283"/>
      <c r="C232" s="283"/>
      <c r="D232" s="283"/>
      <c r="E232" s="283"/>
      <c r="F232" s="283"/>
    </row>
    <row r="233" spans="1:6" x14ac:dyDescent="0.25">
      <c r="A233" s="17" t="s">
        <v>314</v>
      </c>
      <c r="B233" s="143">
        <v>2</v>
      </c>
      <c r="C233" s="143"/>
      <c r="D233" s="150"/>
      <c r="E233" s="65"/>
      <c r="F233" s="65"/>
    </row>
    <row r="234" spans="1:6" ht="30" x14ac:dyDescent="0.25">
      <c r="A234" s="18" t="s">
        <v>205</v>
      </c>
      <c r="B234" s="169">
        <v>1</v>
      </c>
      <c r="C234" s="151"/>
      <c r="D234" s="153" t="s">
        <v>418</v>
      </c>
      <c r="E234" s="65"/>
      <c r="F234" s="65"/>
    </row>
    <row r="235" spans="1:6" ht="18" x14ac:dyDescent="0.35">
      <c r="A235" s="75" t="s">
        <v>59</v>
      </c>
      <c r="B235" s="169">
        <v>2</v>
      </c>
      <c r="C235" s="215" t="str">
        <f>IF(B235=0, -5, "0")</f>
        <v>0</v>
      </c>
      <c r="D235" s="155"/>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1</v>
      </c>
      <c r="C241" s="152"/>
      <c r="D241" s="255">
        <v>0.66</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68</v>
      </c>
    </row>
    <row r="246" spans="1:6" ht="18" x14ac:dyDescent="0.25">
      <c r="A246" s="102" t="s">
        <v>227</v>
      </c>
      <c r="B246" s="103"/>
      <c r="C246" s="104"/>
      <c r="D246" s="105">
        <f>D245/(COUNT(B210:C228,B233:C240,B195:C205)*2)</f>
        <v>0.89473684210526316</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1">
        <f>B11</f>
        <v>42795</v>
      </c>
      <c r="B249" s="6"/>
      <c r="C249" s="7"/>
      <c r="D249" s="6"/>
    </row>
    <row r="250" spans="1:6" s="3" customFormat="1" ht="18" x14ac:dyDescent="0.25">
      <c r="A250" s="282" t="s">
        <v>79</v>
      </c>
      <c r="B250" s="283"/>
      <c r="C250" s="283"/>
      <c r="D250" s="283"/>
      <c r="E250" s="283"/>
      <c r="F250" s="283"/>
    </row>
    <row r="251" spans="1:6" s="3" customFormat="1" ht="36" x14ac:dyDescent="0.35">
      <c r="A251" s="82" t="s">
        <v>27</v>
      </c>
      <c r="B251" s="27">
        <v>1</v>
      </c>
      <c r="C251" s="215" t="str">
        <f>IF(B251=0, -5, "0")</f>
        <v>0</v>
      </c>
      <c r="D251" s="4" t="s">
        <v>446</v>
      </c>
      <c r="E251" s="66"/>
      <c r="F251" s="66"/>
    </row>
    <row r="252" spans="1:6" s="3" customFormat="1" ht="22.5" customHeight="1" x14ac:dyDescent="0.25">
      <c r="A252" s="23" t="s">
        <v>148</v>
      </c>
      <c r="B252" s="168">
        <v>1</v>
      </c>
      <c r="C252" s="27"/>
      <c r="D252" s="4" t="s">
        <v>442</v>
      </c>
      <c r="E252" s="66"/>
      <c r="F252" s="66"/>
    </row>
    <row r="253" spans="1:6" s="3" customFormat="1" x14ac:dyDescent="0.25">
      <c r="A253" s="33" t="s">
        <v>300</v>
      </c>
      <c r="B253" s="168">
        <v>2</v>
      </c>
      <c r="C253" s="27"/>
      <c r="D253" s="144"/>
      <c r="E253" s="66"/>
      <c r="F253" s="66"/>
    </row>
    <row r="254" spans="1:6" s="3" customFormat="1" x14ac:dyDescent="0.25">
      <c r="A254" s="33" t="s">
        <v>301</v>
      </c>
      <c r="B254" s="168">
        <v>2</v>
      </c>
      <c r="C254" s="27"/>
      <c r="D254" s="144"/>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166" t="s">
        <v>443</v>
      </c>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22</v>
      </c>
    </row>
    <row r="264" spans="1:6" s="3" customFormat="1" x14ac:dyDescent="0.25">
      <c r="A264" s="19" t="s">
        <v>37</v>
      </c>
      <c r="B264" s="20"/>
      <c r="C264" s="21"/>
      <c r="D264" s="62">
        <f>D263/(COUNT(B251:C262)*2)</f>
        <v>0.91666666666666663</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v>2</v>
      </c>
      <c r="C271" s="215" t="str">
        <f>IF(B271=0, -5, "0")</f>
        <v>0</v>
      </c>
      <c r="D271" s="11"/>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2</v>
      </c>
      <c r="C274" s="27"/>
      <c r="D274" s="11"/>
      <c r="E274" s="66"/>
      <c r="F274" s="66"/>
    </row>
    <row r="275" spans="1:6" s="3" customFormat="1" x14ac:dyDescent="0.25">
      <c r="A275" s="17" t="s">
        <v>188</v>
      </c>
      <c r="B275" s="169">
        <v>2</v>
      </c>
      <c r="C275" s="27"/>
      <c r="D275" s="11"/>
      <c r="E275" s="30"/>
      <c r="F275" s="66"/>
    </row>
    <row r="276" spans="1:6" s="3" customFormat="1" x14ac:dyDescent="0.25">
      <c r="A276" s="17" t="s">
        <v>291</v>
      </c>
      <c r="B276" s="169">
        <v>2</v>
      </c>
      <c r="C276" s="143"/>
      <c r="D276" s="162"/>
      <c r="E276" s="146"/>
      <c r="F276" s="146"/>
    </row>
    <row r="277" spans="1:6" s="3" customFormat="1" ht="30" x14ac:dyDescent="0.25">
      <c r="A277" s="107" t="s">
        <v>173</v>
      </c>
      <c r="B277" s="169">
        <v>1</v>
      </c>
      <c r="C277" s="216" t="str">
        <f>IF(B277=0, -5, "0")</f>
        <v>0</v>
      </c>
      <c r="D277" s="162" t="s">
        <v>444</v>
      </c>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2</v>
      </c>
      <c r="C279" s="216" t="str">
        <f>IF(B279=0, -5, "0")</f>
        <v>0</v>
      </c>
      <c r="D279" s="162"/>
      <c r="E279" s="66"/>
      <c r="F279" s="66"/>
    </row>
    <row r="280" spans="1:6" s="3" customFormat="1" x14ac:dyDescent="0.25">
      <c r="A280" s="24" t="s">
        <v>83</v>
      </c>
      <c r="B280" s="169">
        <v>2</v>
      </c>
      <c r="C280" s="27"/>
      <c r="D280" s="11"/>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1</v>
      </c>
      <c r="C283" s="27"/>
      <c r="D283" s="11" t="s">
        <v>445</v>
      </c>
      <c r="E283" s="66"/>
      <c r="F283" s="66"/>
    </row>
    <row r="284" spans="1:6" s="3" customFormat="1" ht="39.75" customHeight="1" x14ac:dyDescent="0.25">
      <c r="A284" s="100" t="s">
        <v>287</v>
      </c>
      <c r="B284" s="169">
        <v>1</v>
      </c>
      <c r="C284" s="29"/>
      <c r="D284" s="270">
        <v>0.5</v>
      </c>
    </row>
    <row r="285" spans="1:6" s="3" customFormat="1" x14ac:dyDescent="0.25">
      <c r="A285" s="19" t="s">
        <v>38</v>
      </c>
      <c r="B285" s="19"/>
      <c r="C285" s="19"/>
      <c r="D285" s="19">
        <f>SUM(B267:C283)</f>
        <v>32</v>
      </c>
    </row>
    <row r="286" spans="1:6" s="3" customFormat="1" x14ac:dyDescent="0.25">
      <c r="A286" s="19" t="s">
        <v>37</v>
      </c>
      <c r="B286" s="20"/>
      <c r="C286" s="21"/>
      <c r="D286" s="62">
        <f>D285/(COUNT(B267:C283)*2)</f>
        <v>0.94117647058823528</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0">
        <f>B11</f>
        <v>42795</v>
      </c>
      <c r="B292" s="6"/>
      <c r="C292" s="7"/>
      <c r="D292" s="59"/>
    </row>
    <row r="293" spans="1:7" ht="18" x14ac:dyDescent="0.25">
      <c r="A293" s="282" t="s">
        <v>19</v>
      </c>
      <c r="B293" s="283"/>
      <c r="C293" s="283"/>
      <c r="D293" s="283"/>
      <c r="E293" s="283"/>
      <c r="F293" s="283"/>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282" t="s">
        <v>122</v>
      </c>
      <c r="B305" s="283"/>
      <c r="C305" s="283"/>
      <c r="D305" s="283"/>
      <c r="E305" s="283"/>
      <c r="F305" s="283"/>
    </row>
    <row r="306" spans="1:6" ht="19.5" customHeight="1" x14ac:dyDescent="0.25">
      <c r="A306" s="17" t="s">
        <v>303</v>
      </c>
      <c r="B306" s="143">
        <v>2</v>
      </c>
      <c r="C306" s="143"/>
      <c r="D306" s="144"/>
      <c r="E306" s="146"/>
      <c r="F306" s="146"/>
    </row>
    <row r="307" spans="1:6" ht="30" x14ac:dyDescent="0.25">
      <c r="A307" s="167" t="s">
        <v>373</v>
      </c>
      <c r="B307" s="169">
        <v>1</v>
      </c>
      <c r="C307" s="151"/>
      <c r="D307" s="140" t="s">
        <v>484</v>
      </c>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ht="165" x14ac:dyDescent="0.25">
      <c r="A310" s="17" t="s">
        <v>108</v>
      </c>
      <c r="B310" s="169">
        <v>1</v>
      </c>
      <c r="C310" s="151"/>
      <c r="D310" s="154" t="s">
        <v>489</v>
      </c>
      <c r="E310" s="140"/>
      <c r="F310" s="65"/>
    </row>
    <row r="311" spans="1:6" ht="46.5" x14ac:dyDescent="0.35">
      <c r="A311" s="75" t="s">
        <v>61</v>
      </c>
      <c r="B311" s="169">
        <v>2</v>
      </c>
      <c r="C311" s="215" t="str">
        <f>IF(B311=0, -5, "0")</f>
        <v>0</v>
      </c>
      <c r="D311" s="155" t="s">
        <v>485</v>
      </c>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1</v>
      </c>
      <c r="C316" s="151"/>
      <c r="D316" s="140" t="s">
        <v>483</v>
      </c>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281" t="s">
        <v>21</v>
      </c>
      <c r="B324" s="281"/>
      <c r="C324" s="281"/>
      <c r="D324" s="281"/>
      <c r="E324" s="281"/>
      <c r="F324" s="281"/>
    </row>
    <row r="325" spans="1:9" x14ac:dyDescent="0.25">
      <c r="A325" s="191">
        <f>B11</f>
        <v>42795</v>
      </c>
      <c r="B325" s="6"/>
      <c r="C325" s="7"/>
      <c r="D325" s="6"/>
    </row>
    <row r="326" spans="1:9" ht="18" x14ac:dyDescent="0.25">
      <c r="A326" s="282" t="s">
        <v>12</v>
      </c>
      <c r="B326" s="283"/>
      <c r="C326" s="283"/>
      <c r="D326" s="283"/>
      <c r="E326" s="283"/>
      <c r="F326" s="283"/>
    </row>
    <row r="327" spans="1:9" ht="16.5" customHeight="1" x14ac:dyDescent="0.25">
      <c r="A327" s="17" t="s">
        <v>109</v>
      </c>
      <c r="B327" s="151">
        <v>0</v>
      </c>
      <c r="C327" s="151"/>
      <c r="D327" s="166" t="s">
        <v>437</v>
      </c>
      <c r="E327" s="166" t="s">
        <v>438</v>
      </c>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t="s">
        <v>439</v>
      </c>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282" t="s">
        <v>25</v>
      </c>
      <c r="B339" s="283"/>
      <c r="C339" s="283"/>
      <c r="D339" s="283"/>
      <c r="E339" s="283"/>
      <c r="F339" s="283"/>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6">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281" t="s">
        <v>8</v>
      </c>
      <c r="B352" s="281"/>
      <c r="C352" s="281"/>
      <c r="D352" s="281"/>
      <c r="E352" s="281"/>
      <c r="F352" s="281"/>
    </row>
    <row r="353" spans="1:6" x14ac:dyDescent="0.25">
      <c r="A353" s="181">
        <f>B11</f>
        <v>42795</v>
      </c>
      <c r="B353" s="6"/>
      <c r="C353" s="7"/>
      <c r="D353" s="59"/>
    </row>
    <row r="354" spans="1:6" ht="16.5" x14ac:dyDescent="0.25">
      <c r="A354" s="284" t="s">
        <v>113</v>
      </c>
      <c r="B354" s="285"/>
      <c r="C354" s="285"/>
      <c r="D354" s="285"/>
      <c r="E354" s="285"/>
      <c r="F354" s="285"/>
    </row>
    <row r="355" spans="1:6" ht="18" customHeight="1" x14ac:dyDescent="0.25">
      <c r="A355" s="43" t="s">
        <v>112</v>
      </c>
      <c r="B355" s="27">
        <v>1</v>
      </c>
      <c r="C355" s="27"/>
      <c r="D355" s="4" t="s">
        <v>450</v>
      </c>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ht="45" x14ac:dyDescent="0.25">
      <c r="A362" s="23" t="s">
        <v>27</v>
      </c>
      <c r="B362" s="168">
        <v>1</v>
      </c>
      <c r="C362" s="27"/>
      <c r="D362" s="10" t="s">
        <v>451</v>
      </c>
      <c r="E362" s="65"/>
      <c r="F362" s="65"/>
    </row>
    <row r="363" spans="1:6" x14ac:dyDescent="0.25">
      <c r="A363" s="19" t="s">
        <v>38</v>
      </c>
      <c r="B363" s="19"/>
      <c r="C363" s="19"/>
      <c r="D363" s="19">
        <f>SUM(B355:C362)</f>
        <v>14</v>
      </c>
    </row>
    <row r="364" spans="1:6" x14ac:dyDescent="0.25">
      <c r="A364" s="19" t="s">
        <v>37</v>
      </c>
      <c r="B364" s="20"/>
      <c r="C364" s="21"/>
      <c r="D364" s="62">
        <f>D363/(COUNT(B355:C362)*2)</f>
        <v>0.875</v>
      </c>
    </row>
    <row r="365" spans="1:6" x14ac:dyDescent="0.25">
      <c r="A365" s="9"/>
      <c r="B365" s="6"/>
      <c r="C365" s="7"/>
      <c r="D365" s="6"/>
    </row>
    <row r="366" spans="1:6" ht="18" x14ac:dyDescent="0.25">
      <c r="A366" s="282" t="s">
        <v>25</v>
      </c>
      <c r="B366" s="283"/>
      <c r="C366" s="283"/>
      <c r="D366" s="283"/>
      <c r="E366" s="283"/>
      <c r="F366" s="283"/>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282" t="s">
        <v>124</v>
      </c>
      <c r="B382" s="283"/>
      <c r="C382" s="283"/>
      <c r="D382" s="283"/>
      <c r="E382" s="283"/>
      <c r="F382" s="283"/>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ht="30" x14ac:dyDescent="0.25">
      <c r="A394" s="24" t="s">
        <v>311</v>
      </c>
      <c r="B394" s="169">
        <v>1</v>
      </c>
      <c r="C394" s="151"/>
      <c r="D394" s="155" t="s">
        <v>447</v>
      </c>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1</v>
      </c>
      <c r="C398" s="152"/>
      <c r="D398" s="257">
        <v>0.5</v>
      </c>
      <c r="E398" s="101"/>
      <c r="F398" s="101"/>
    </row>
    <row r="399" spans="1:16384" ht="27.75" customHeight="1" x14ac:dyDescent="0.25">
      <c r="A399" s="19" t="s">
        <v>38</v>
      </c>
      <c r="B399" s="19"/>
      <c r="C399" s="19"/>
      <c r="D399" s="19">
        <f>SUM(B392:C397)</f>
        <v>11</v>
      </c>
    </row>
    <row r="400" spans="1:16384" x14ac:dyDescent="0.25">
      <c r="A400" s="19" t="s">
        <v>37</v>
      </c>
      <c r="B400" s="20"/>
      <c r="C400" s="21"/>
      <c r="D400" s="62">
        <f>D399/(COUNT(B392:C397)*2)</f>
        <v>0.91666666666666663</v>
      </c>
    </row>
    <row r="401" spans="1:6" x14ac:dyDescent="0.25">
      <c r="A401" s="8"/>
      <c r="B401" s="7"/>
      <c r="C401" s="7"/>
      <c r="D401" s="7"/>
    </row>
    <row r="402" spans="1:6" ht="18" x14ac:dyDescent="0.25">
      <c r="A402" s="77" t="s">
        <v>43</v>
      </c>
      <c r="B402" s="83"/>
      <c r="C402" s="84"/>
      <c r="D402" s="80">
        <f>SUM(D399,D379,D388,D363)</f>
        <v>59</v>
      </c>
    </row>
    <row r="403" spans="1:6" ht="18" x14ac:dyDescent="0.25">
      <c r="A403" s="77" t="s">
        <v>231</v>
      </c>
      <c r="B403" s="83"/>
      <c r="C403" s="84"/>
      <c r="D403" s="81">
        <f>D402/(COUNT(B392:C397,B367:C378,B383:C387,B355:C362)*2)</f>
        <v>0.95161290322580649</v>
      </c>
      <c r="E403" s="170"/>
    </row>
    <row r="404" spans="1:6" x14ac:dyDescent="0.25">
      <c r="A404" s="5"/>
      <c r="B404" s="6"/>
      <c r="C404" s="7"/>
      <c r="D404" s="6"/>
    </row>
    <row r="405" spans="1:6" ht="18" x14ac:dyDescent="0.35">
      <c r="A405" s="281" t="s">
        <v>125</v>
      </c>
      <c r="B405" s="281"/>
      <c r="C405" s="281"/>
      <c r="D405" s="281"/>
      <c r="E405" s="281"/>
      <c r="F405" s="281"/>
    </row>
    <row r="406" spans="1:6" x14ac:dyDescent="0.25">
      <c r="A406" s="190">
        <f>B11</f>
        <v>42795</v>
      </c>
      <c r="B406" s="6"/>
      <c r="C406" s="7"/>
      <c r="D406" s="6"/>
    </row>
    <row r="407" spans="1:6" ht="16.5" x14ac:dyDescent="0.25">
      <c r="A407" s="284" t="s">
        <v>19</v>
      </c>
      <c r="B407" s="285"/>
      <c r="C407" s="285"/>
      <c r="D407" s="285"/>
      <c r="E407" s="285"/>
      <c r="F407" s="285"/>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v>2</v>
      </c>
      <c r="C417" s="7"/>
      <c r="D417" s="6"/>
    </row>
    <row r="418" spans="1:6" ht="16.5" x14ac:dyDescent="0.25">
      <c r="A418" s="284" t="s">
        <v>122</v>
      </c>
      <c r="B418" s="285"/>
      <c r="C418" s="285"/>
      <c r="D418" s="285"/>
      <c r="E418" s="285"/>
      <c r="F418" s="285"/>
    </row>
    <row r="419" spans="1:6" ht="30" x14ac:dyDescent="0.25">
      <c r="A419" s="106" t="s">
        <v>127</v>
      </c>
      <c r="B419" s="168">
        <v>1</v>
      </c>
      <c r="C419" s="215" t="str">
        <f>IF(B419=0, -5, "0")</f>
        <v>0</v>
      </c>
      <c r="D419" s="4" t="s">
        <v>490</v>
      </c>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1</v>
      </c>
      <c r="C427" s="27"/>
      <c r="D427" s="4" t="s">
        <v>491</v>
      </c>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16</v>
      </c>
    </row>
    <row r="430" spans="1:6" x14ac:dyDescent="0.25">
      <c r="A430" s="19" t="s">
        <v>37</v>
      </c>
      <c r="B430" s="20"/>
      <c r="C430" s="21"/>
      <c r="D430" s="62">
        <f>D429/(COUNT(B419:C427)*2)</f>
        <v>0.88888888888888884</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s="165" customFormat="1" ht="18" x14ac:dyDescent="0.35">
      <c r="A435" s="281" t="s">
        <v>374</v>
      </c>
      <c r="B435" s="281"/>
      <c r="C435" s="281"/>
      <c r="D435" s="281"/>
      <c r="E435" s="281"/>
      <c r="F435" s="281"/>
    </row>
    <row r="436" spans="1:7" s="165" customFormat="1" x14ac:dyDescent="0.25">
      <c r="A436" s="193">
        <f>+B11</f>
        <v>42795</v>
      </c>
      <c r="B436" s="6"/>
      <c r="C436" s="7"/>
      <c r="D436" s="6"/>
    </row>
    <row r="437" spans="1:7" ht="18" x14ac:dyDescent="0.25">
      <c r="A437" s="282" t="s">
        <v>375</v>
      </c>
      <c r="B437" s="283"/>
      <c r="C437" s="283"/>
      <c r="D437" s="283"/>
      <c r="E437" s="283"/>
      <c r="F437" s="283"/>
    </row>
    <row r="438" spans="1:7" ht="30" x14ac:dyDescent="0.25">
      <c r="A438" s="18" t="s">
        <v>305</v>
      </c>
      <c r="B438" s="151">
        <v>0</v>
      </c>
      <c r="C438" s="151"/>
      <c r="D438" s="140" t="s">
        <v>452</v>
      </c>
      <c r="E438" s="166" t="s">
        <v>453</v>
      </c>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90.75" x14ac:dyDescent="0.3">
      <c r="A441" s="48" t="s">
        <v>195</v>
      </c>
      <c r="B441" s="168">
        <v>0</v>
      </c>
      <c r="C441" s="143"/>
      <c r="D441" s="144" t="s">
        <v>456</v>
      </c>
      <c r="E441" s="144" t="s">
        <v>455</v>
      </c>
      <c r="F441" s="65"/>
      <c r="G441" s="170"/>
    </row>
    <row r="442" spans="1:7" x14ac:dyDescent="0.25">
      <c r="A442" s="19" t="s">
        <v>38</v>
      </c>
      <c r="B442" s="19"/>
      <c r="C442" s="19"/>
      <c r="D442" s="96">
        <f>SUM(B438:C441)</f>
        <v>4</v>
      </c>
    </row>
    <row r="443" spans="1:7" x14ac:dyDescent="0.25">
      <c r="A443" s="19" t="s">
        <v>37</v>
      </c>
      <c r="B443" s="20"/>
      <c r="C443" s="21"/>
      <c r="D443" s="62">
        <f>D442/(COUNT(B438:C441)*2)</f>
        <v>0.5</v>
      </c>
    </row>
    <row r="444" spans="1:7" ht="18" x14ac:dyDescent="0.25">
      <c r="A444" s="282" t="s">
        <v>31</v>
      </c>
      <c r="B444" s="283"/>
      <c r="C444" s="283"/>
      <c r="D444" s="283"/>
      <c r="E444" s="283"/>
      <c r="F444" s="283"/>
    </row>
    <row r="445" spans="1:7" x14ac:dyDescent="0.25">
      <c r="A445" s="22" t="s">
        <v>3</v>
      </c>
      <c r="B445" s="151">
        <v>2</v>
      </c>
      <c r="C445" s="151"/>
      <c r="D445" s="140"/>
      <c r="E445" s="65"/>
      <c r="F445" s="65"/>
    </row>
    <row r="446" spans="1:7" ht="30" x14ac:dyDescent="0.25">
      <c r="A446" s="32" t="s">
        <v>30</v>
      </c>
      <c r="B446" s="168">
        <v>1</v>
      </c>
      <c r="C446" s="151"/>
      <c r="D446" s="166" t="s">
        <v>454</v>
      </c>
      <c r="E446" s="65"/>
      <c r="F446" s="65"/>
    </row>
    <row r="447" spans="1:7" ht="45" x14ac:dyDescent="0.25">
      <c r="A447" s="115" t="s">
        <v>287</v>
      </c>
      <c r="B447" s="168">
        <v>1</v>
      </c>
      <c r="C447" s="152"/>
      <c r="D447" s="132">
        <v>0.5</v>
      </c>
      <c r="E447" s="101"/>
      <c r="F447" s="101"/>
    </row>
    <row r="448" spans="1:7" x14ac:dyDescent="0.25">
      <c r="A448" s="19" t="s">
        <v>38</v>
      </c>
      <c r="B448" s="19"/>
      <c r="C448" s="19"/>
      <c r="D448" s="96">
        <f>SUM(B445:C446)</f>
        <v>3</v>
      </c>
    </row>
    <row r="449" spans="1:6" x14ac:dyDescent="0.25">
      <c r="A449" s="19" t="s">
        <v>37</v>
      </c>
      <c r="B449" s="20"/>
      <c r="C449" s="21"/>
      <c r="D449" s="62">
        <f>D448/(COUNT(B445:C446)*2)</f>
        <v>0.75</v>
      </c>
    </row>
    <row r="450" spans="1:6" x14ac:dyDescent="0.25">
      <c r="A450" s="8"/>
      <c r="B450" s="7"/>
      <c r="C450" s="7"/>
      <c r="D450" s="7"/>
    </row>
    <row r="451" spans="1:6" ht="18" x14ac:dyDescent="0.25">
      <c r="A451" s="77" t="s">
        <v>84</v>
      </c>
      <c r="B451" s="83"/>
      <c r="C451" s="84"/>
      <c r="D451" s="80">
        <f>SUM(D448,D442)</f>
        <v>7</v>
      </c>
    </row>
    <row r="452" spans="1:6" ht="18" x14ac:dyDescent="0.25">
      <c r="A452" s="77" t="s">
        <v>233</v>
      </c>
      <c r="B452" s="83"/>
      <c r="C452" s="84"/>
      <c r="D452" s="81">
        <f>D451/(COUNT(B445:C446,B438:C441)*2)</f>
        <v>0.58333333333333337</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2</v>
      </c>
      <c r="C460" s="152"/>
      <c r="D460" s="255"/>
      <c r="E460" s="101"/>
      <c r="F460" s="101"/>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2</v>
      </c>
      <c r="C469" s="152"/>
      <c r="D469" s="256"/>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v>2</v>
      </c>
      <c r="C479" s="151"/>
      <c r="D479" s="166"/>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t="s">
        <v>34</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t="s">
        <v>34</v>
      </c>
      <c r="C489" s="152"/>
      <c r="D489" s="166"/>
      <c r="E489" s="145"/>
      <c r="F489" s="145"/>
      <c r="H489" s="165"/>
      <c r="I489" s="165"/>
      <c r="J489" s="165"/>
      <c r="K489" s="165"/>
      <c r="L489" s="165"/>
      <c r="M489" s="165"/>
      <c r="N489" s="165"/>
    </row>
    <row r="490" spans="1:14" s="165" customFormat="1" ht="45" x14ac:dyDescent="0.25">
      <c r="A490" s="99" t="s">
        <v>287</v>
      </c>
      <c r="B490" s="168">
        <v>2</v>
      </c>
      <c r="C490" s="152"/>
      <c r="D490" s="176"/>
      <c r="E490" s="101"/>
      <c r="F490" s="101"/>
    </row>
    <row r="491" spans="1:14" x14ac:dyDescent="0.25">
      <c r="A491" s="19" t="s">
        <v>38</v>
      </c>
      <c r="B491" s="19"/>
      <c r="C491" s="19"/>
      <c r="D491" s="19">
        <f>SUM(B475:C489)</f>
        <v>26</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81" t="s">
        <v>152</v>
      </c>
      <c r="B494" s="281"/>
      <c r="C494" s="281"/>
      <c r="D494" s="281"/>
      <c r="E494" s="281"/>
      <c r="F494" s="281"/>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t="s">
        <v>34</v>
      </c>
      <c r="C499" s="151"/>
      <c r="D499" s="14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0.7400000000000001</v>
      </c>
    </row>
    <row r="504" spans="1:6" ht="27.75" customHeight="1" x14ac:dyDescent="0.3">
      <c r="A504" s="70" t="s">
        <v>47</v>
      </c>
      <c r="B504" s="71"/>
      <c r="C504" s="72"/>
      <c r="D504" s="73">
        <f>SUM(D500,D491,D461,D451,D402,D349,D321,D40,D470,D288,D245,D149,D432,D189,D96)</f>
        <v>529</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0.92807017543859649</v>
      </c>
    </row>
  </sheetData>
  <sheetProtection algorithmName="SHA-512" hashValue="Gd3+ZSuR0GtI4wI3JZEiiJ5fsSrBNDX3UMz9RItMMQ0txiHWEboigshvM+WSCNloY4KK5pe+t5KNPWYcp6FSHA==" saltValue="FHpW/P/pZiPGuXskrerECA==" spinCount="100000"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6" zoomScaleNormal="100" workbookViewId="0">
      <selection activeCell="D67" sqref="D6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125"/>
      <c r="E2" s="125"/>
      <c r="F2" s="125"/>
      <c r="G2" s="125"/>
      <c r="H2" s="125"/>
      <c r="I2" s="125"/>
    </row>
    <row r="3" spans="1:9" s="36" customFormat="1" ht="24.75" x14ac:dyDescent="0.5">
      <c r="A3" s="35"/>
      <c r="B3" s="52">
        <v>2</v>
      </c>
      <c r="D3" s="125"/>
      <c r="E3" s="125"/>
      <c r="F3" s="125"/>
      <c r="G3" s="125"/>
      <c r="H3" s="125"/>
      <c r="I3" s="125"/>
    </row>
    <row r="4" spans="1:9" s="36" customFormat="1" ht="16.5" customHeight="1" x14ac:dyDescent="0.5">
      <c r="A4" s="35"/>
      <c r="B4" s="52" t="s">
        <v>34</v>
      </c>
      <c r="D4" s="37"/>
      <c r="E4" s="125"/>
      <c r="F4" s="125"/>
      <c r="G4" s="125"/>
      <c r="H4" s="125"/>
      <c r="I4" s="125"/>
    </row>
    <row r="5" spans="1:9" s="36" customFormat="1" ht="16.5" customHeight="1" x14ac:dyDescent="0.5">
      <c r="A5" s="35"/>
      <c r="D5" s="125"/>
      <c r="E5" s="125"/>
      <c r="F5" s="125"/>
      <c r="G5" s="125"/>
      <c r="H5" s="125"/>
      <c r="I5" s="125"/>
    </row>
    <row r="6" spans="1:9" s="36" customFormat="1" ht="37.5" customHeight="1" x14ac:dyDescent="0.5">
      <c r="A6" s="295" t="s">
        <v>52</v>
      </c>
      <c r="B6" s="295"/>
      <c r="C6" s="295"/>
      <c r="D6" s="295"/>
      <c r="E6" s="295"/>
      <c r="F6" s="295"/>
      <c r="G6" s="125"/>
      <c r="H6" s="125"/>
      <c r="I6" s="125"/>
    </row>
    <row r="7" spans="1:9" s="36" customFormat="1" ht="21.75" customHeight="1" x14ac:dyDescent="0.5">
      <c r="A7" s="296" t="str">
        <f>'A1 Exploitation'!A8:F8</f>
        <v>Hyper marché la Marsa</v>
      </c>
      <c r="B7" s="296"/>
      <c r="C7" s="296"/>
      <c r="D7" s="296"/>
      <c r="E7" s="296"/>
      <c r="F7" s="296"/>
      <c r="G7" s="125"/>
      <c r="H7" s="125"/>
      <c r="I7" s="125"/>
    </row>
    <row r="8" spans="1:9" s="36" customFormat="1" ht="24.75" x14ac:dyDescent="0.5">
      <c r="A8" s="38" t="s">
        <v>44</v>
      </c>
      <c r="B8" s="312" t="str">
        <f>'A1 Exploitation'!B9:F9</f>
        <v>Dr Hend Kamoun et Dr Hatem Karaa</v>
      </c>
      <c r="C8" s="312"/>
      <c r="D8" s="312"/>
      <c r="E8" s="312"/>
      <c r="F8" s="312"/>
      <c r="G8" s="125"/>
      <c r="H8" s="125"/>
      <c r="I8" s="125"/>
    </row>
    <row r="9" spans="1:9" s="36" customFormat="1" ht="24.75" x14ac:dyDescent="0.5">
      <c r="A9" s="39" t="s">
        <v>46</v>
      </c>
      <c r="B9" s="313" t="str">
        <f>'A1 Exploitation'!B10:F10</f>
        <v>chef secteur PFT et chefs rayons</v>
      </c>
      <c r="C9" s="313"/>
      <c r="D9" s="313"/>
      <c r="E9" s="313"/>
      <c r="F9" s="313"/>
      <c r="G9" s="125"/>
      <c r="H9" s="125"/>
      <c r="I9" s="125"/>
    </row>
    <row r="10" spans="1:9" s="36" customFormat="1" ht="24.75" x14ac:dyDescent="0.5">
      <c r="A10" s="38" t="s">
        <v>45</v>
      </c>
      <c r="B10" s="310">
        <f>'A1 Exploitation'!B11:F11</f>
        <v>42795</v>
      </c>
      <c r="C10" s="310"/>
      <c r="D10" s="310"/>
      <c r="E10" s="310"/>
      <c r="F10" s="310"/>
      <c r="G10" s="125"/>
      <c r="H10" s="125"/>
      <c r="I10" s="125"/>
    </row>
    <row r="11" spans="1:9" s="36" customFormat="1" ht="24.75" x14ac:dyDescent="0.5">
      <c r="A11" s="38" t="s">
        <v>341</v>
      </c>
      <c r="B11" s="314">
        <f>D198</f>
        <v>0.83760683760683763</v>
      </c>
      <c r="C11" s="314"/>
      <c r="D11" s="314"/>
      <c r="E11" s="314"/>
      <c r="F11" s="314"/>
      <c r="G11" s="125"/>
      <c r="H11" s="125"/>
      <c r="I11" s="125"/>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69" t="s">
        <v>36</v>
      </c>
      <c r="C14" s="69"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1</v>
      </c>
      <c r="C19" s="219"/>
      <c r="D19" s="220" t="s">
        <v>496</v>
      </c>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17" t="s">
        <v>38</v>
      </c>
      <c r="B22" s="304"/>
      <c r="C22" s="305"/>
      <c r="D22" s="126">
        <f>SUM(B17:C21)</f>
        <v>9</v>
      </c>
    </row>
    <row r="23" spans="1:6" x14ac:dyDescent="0.3">
      <c r="A23" s="301" t="s">
        <v>342</v>
      </c>
      <c r="B23" s="302"/>
      <c r="C23" s="303"/>
      <c r="D23" s="64">
        <f>D22/(COUNT(B17:C21)*2)</f>
        <v>0.9</v>
      </c>
    </row>
    <row r="24" spans="1:6" s="50" customFormat="1" x14ac:dyDescent="0.3">
      <c r="A24" s="54"/>
      <c r="B24" s="55"/>
      <c r="C24" s="55"/>
      <c r="D24" s="56"/>
    </row>
    <row r="25" spans="1:6" ht="19.5" x14ac:dyDescent="0.4">
      <c r="A25" s="299" t="s">
        <v>4</v>
      </c>
      <c r="B25" s="300"/>
      <c r="C25" s="300"/>
      <c r="D25" s="300"/>
      <c r="E25" s="300"/>
      <c r="F25" s="300"/>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497</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1" t="s">
        <v>38</v>
      </c>
      <c r="B32" s="302"/>
      <c r="C32" s="303"/>
      <c r="D32" s="124">
        <f>SUM(B26:C31)</f>
        <v>11</v>
      </c>
    </row>
    <row r="33" spans="1:6" x14ac:dyDescent="0.3">
      <c r="A33" s="301" t="s">
        <v>342</v>
      </c>
      <c r="B33" s="302"/>
      <c r="C33" s="303"/>
      <c r="D33" s="64">
        <f>D32/(COUNT(B26:C31)*2)</f>
        <v>0.91666666666666663</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5" t="s">
        <v>107</v>
      </c>
      <c r="B36" s="219">
        <v>2</v>
      </c>
      <c r="C36" s="246" t="str">
        <f>IF(B36=0, -5, "0")</f>
        <v>0</v>
      </c>
      <c r="D36" s="220"/>
      <c r="E36" s="219"/>
      <c r="F36" s="219"/>
    </row>
    <row r="37" spans="1:6" s="50" customFormat="1" ht="33" x14ac:dyDescent="0.3">
      <c r="A37" s="41" t="s">
        <v>264</v>
      </c>
      <c r="B37" s="219">
        <v>0</v>
      </c>
      <c r="C37" s="219"/>
      <c r="D37" s="220" t="s">
        <v>498</v>
      </c>
      <c r="E37" s="219"/>
      <c r="F37" s="219"/>
    </row>
    <row r="38" spans="1:6" s="50" customFormat="1" ht="33" x14ac:dyDescent="0.3">
      <c r="A38" s="41" t="s">
        <v>328</v>
      </c>
      <c r="B38" s="219">
        <v>1</v>
      </c>
      <c r="C38" s="219"/>
      <c r="D38" s="220" t="s">
        <v>492</v>
      </c>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1" t="s">
        <v>38</v>
      </c>
      <c r="B41" s="302"/>
      <c r="C41" s="303"/>
      <c r="D41" s="124">
        <f>SUM(B36:C40)</f>
        <v>7</v>
      </c>
      <c r="E41" s="37"/>
      <c r="F41" s="37"/>
    </row>
    <row r="42" spans="1:6" s="50" customFormat="1" x14ac:dyDescent="0.3">
      <c r="A42" s="301" t="s">
        <v>342</v>
      </c>
      <c r="B42" s="302"/>
      <c r="C42" s="303"/>
      <c r="D42" s="64">
        <f>D41/(COUNT(B36:C40)*2)</f>
        <v>0.7</v>
      </c>
      <c r="E42" s="37"/>
      <c r="F42" s="37"/>
    </row>
    <row r="43" spans="1:6" s="50" customFormat="1" x14ac:dyDescent="0.3">
      <c r="A43" s="89"/>
      <c r="B43" s="90"/>
      <c r="C43" s="90"/>
      <c r="D43" s="91"/>
    </row>
    <row r="44" spans="1:6" ht="19.5" x14ac:dyDescent="0.4">
      <c r="A44" s="308" t="s">
        <v>21</v>
      </c>
      <c r="B44" s="309"/>
      <c r="C44" s="309"/>
      <c r="D44" s="309"/>
      <c r="E44" s="309"/>
      <c r="F44" s="309"/>
    </row>
    <row r="45" spans="1:6" x14ac:dyDescent="0.3">
      <c r="A45" s="41" t="s">
        <v>317</v>
      </c>
      <c r="B45" s="219">
        <v>2</v>
      </c>
      <c r="C45" s="219"/>
      <c r="D45" s="223"/>
      <c r="E45" s="219"/>
      <c r="F45" s="219"/>
    </row>
    <row r="46" spans="1:6" ht="30.75" x14ac:dyDescent="0.3">
      <c r="A46" s="41" t="s">
        <v>92</v>
      </c>
      <c r="B46" s="219">
        <v>1</v>
      </c>
      <c r="C46" s="219"/>
      <c r="D46" s="223" t="s">
        <v>432</v>
      </c>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3" t="s">
        <v>431</v>
      </c>
      <c r="E49" s="219"/>
      <c r="F49" s="219"/>
    </row>
    <row r="50" spans="1:6" ht="18" x14ac:dyDescent="0.35">
      <c r="A50" s="75" t="s">
        <v>343</v>
      </c>
      <c r="B50" s="219">
        <v>2</v>
      </c>
      <c r="C50" s="246" t="str">
        <f>IF(B50=0, -5, "0")</f>
        <v>0</v>
      </c>
      <c r="D50" s="223"/>
      <c r="E50" s="219"/>
      <c r="F50" s="219"/>
    </row>
    <row r="51" spans="1:6" x14ac:dyDescent="0.3">
      <c r="A51" s="301" t="s">
        <v>38</v>
      </c>
      <c r="B51" s="302"/>
      <c r="C51" s="303"/>
      <c r="D51" s="124">
        <f>SUM(B45:C50)</f>
        <v>11</v>
      </c>
    </row>
    <row r="52" spans="1:6" x14ac:dyDescent="0.3">
      <c r="A52" s="301" t="s">
        <v>342</v>
      </c>
      <c r="B52" s="302"/>
      <c r="C52" s="303"/>
      <c r="D52" s="64">
        <f>D51/(COUNT(B45:C50)*2)</f>
        <v>0.91666666666666663</v>
      </c>
    </row>
    <row r="53" spans="1:6" s="50" customFormat="1" x14ac:dyDescent="0.3">
      <c r="A53" s="54"/>
      <c r="B53" s="55"/>
      <c r="C53" s="55"/>
      <c r="D53" s="56"/>
    </row>
    <row r="54" spans="1:6" ht="19.5" x14ac:dyDescent="0.4">
      <c r="A54" s="299" t="s">
        <v>8</v>
      </c>
      <c r="B54" s="300"/>
      <c r="C54" s="300"/>
      <c r="D54" s="300"/>
      <c r="E54" s="300"/>
      <c r="F54" s="300"/>
    </row>
    <row r="55" spans="1:6" ht="36" x14ac:dyDescent="0.35">
      <c r="A55" s="82" t="s">
        <v>197</v>
      </c>
      <c r="B55" s="219">
        <v>1</v>
      </c>
      <c r="C55" s="246" t="str">
        <f>IF(B55=0, -5, "0")</f>
        <v>0</v>
      </c>
      <c r="D55" s="223" t="s">
        <v>449</v>
      </c>
      <c r="E55" s="219"/>
      <c r="F55" s="219"/>
    </row>
    <row r="56" spans="1:6" ht="30.75" x14ac:dyDescent="0.3">
      <c r="A56" s="49" t="s">
        <v>185</v>
      </c>
      <c r="B56" s="219">
        <v>1</v>
      </c>
      <c r="C56" s="219"/>
      <c r="D56" s="223" t="s">
        <v>448</v>
      </c>
      <c r="E56" s="224"/>
      <c r="F56" s="219"/>
    </row>
    <row r="57" spans="1:6" ht="49.5" x14ac:dyDescent="0.3">
      <c r="A57" s="51" t="s">
        <v>282</v>
      </c>
      <c r="B57" s="219">
        <v>1</v>
      </c>
      <c r="C57" s="219"/>
      <c r="D57" s="220" t="s">
        <v>500</v>
      </c>
      <c r="E57" s="220"/>
      <c r="F57" s="219"/>
    </row>
    <row r="58" spans="1:6" ht="30.75" x14ac:dyDescent="0.3">
      <c r="A58" s="51" t="s">
        <v>101</v>
      </c>
      <c r="B58" s="219">
        <v>1</v>
      </c>
      <c r="C58" s="219"/>
      <c r="D58" s="223" t="s">
        <v>429</v>
      </c>
      <c r="E58" s="219"/>
      <c r="F58" s="219"/>
    </row>
    <row r="59" spans="1:6" ht="36" x14ac:dyDescent="0.35">
      <c r="A59" s="82" t="s">
        <v>249</v>
      </c>
      <c r="B59" s="219">
        <v>2</v>
      </c>
      <c r="C59" s="246" t="str">
        <f>IF(B59=0, -5, "0")</f>
        <v>0</v>
      </c>
      <c r="D59" s="223" t="s">
        <v>499</v>
      </c>
      <c r="E59" s="219"/>
      <c r="F59" s="219"/>
    </row>
    <row r="60" spans="1:6" ht="18" x14ac:dyDescent="0.35">
      <c r="A60" s="75" t="s">
        <v>344</v>
      </c>
      <c r="B60" s="219">
        <v>2</v>
      </c>
      <c r="C60" s="246" t="str">
        <f>IF(B60=0, -5, "0")</f>
        <v>0</v>
      </c>
      <c r="D60" s="223" t="s">
        <v>430</v>
      </c>
      <c r="E60" s="219"/>
      <c r="F60" s="219"/>
    </row>
    <row r="61" spans="1:6" x14ac:dyDescent="0.3">
      <c r="A61" s="41" t="s">
        <v>340</v>
      </c>
      <c r="B61" s="219">
        <v>2</v>
      </c>
      <c r="C61" s="219"/>
      <c r="D61" s="223"/>
      <c r="E61" s="219"/>
      <c r="F61" s="219"/>
    </row>
    <row r="62" spans="1:6" x14ac:dyDescent="0.3">
      <c r="A62" s="301" t="s">
        <v>38</v>
      </c>
      <c r="B62" s="302"/>
      <c r="C62" s="303"/>
      <c r="D62" s="124">
        <f>SUM(B55:C61)</f>
        <v>10</v>
      </c>
    </row>
    <row r="63" spans="1:6" x14ac:dyDescent="0.3">
      <c r="A63" s="301" t="s">
        <v>342</v>
      </c>
      <c r="B63" s="302"/>
      <c r="C63" s="303"/>
      <c r="D63" s="64">
        <f>D62/(COUNT(B55:C61)*2)</f>
        <v>0.7142857142857143</v>
      </c>
    </row>
    <row r="64" spans="1:6" s="50" customFormat="1" x14ac:dyDescent="0.3">
      <c r="A64" s="54"/>
      <c r="B64" s="55"/>
      <c r="C64" s="55"/>
      <c r="D64" s="56"/>
    </row>
    <row r="65" spans="1:6" ht="19.5" x14ac:dyDescent="0.4">
      <c r="A65" s="299" t="s">
        <v>143</v>
      </c>
      <c r="B65" s="300"/>
      <c r="C65" s="300"/>
      <c r="D65" s="300"/>
      <c r="E65" s="300"/>
      <c r="F65" s="300"/>
    </row>
    <row r="66" spans="1:6" ht="30" x14ac:dyDescent="0.4">
      <c r="A66" s="41" t="s">
        <v>318</v>
      </c>
      <c r="B66" s="225">
        <v>1</v>
      </c>
      <c r="C66" s="226"/>
      <c r="D66" s="227" t="s">
        <v>467</v>
      </c>
      <c r="E66" s="227"/>
      <c r="F66" s="219"/>
    </row>
    <row r="67" spans="1:6" ht="92.25" x14ac:dyDescent="0.4">
      <c r="A67" s="41" t="s">
        <v>319</v>
      </c>
      <c r="B67" s="225">
        <v>1</v>
      </c>
      <c r="C67" s="226"/>
      <c r="D67" s="230" t="s">
        <v>503</v>
      </c>
      <c r="E67" s="227"/>
      <c r="F67" s="219"/>
    </row>
    <row r="68" spans="1:6" ht="19.5" x14ac:dyDescent="0.4">
      <c r="A68" s="41" t="s">
        <v>340</v>
      </c>
      <c r="B68" s="225">
        <v>2</v>
      </c>
      <c r="C68" s="226"/>
      <c r="D68" s="228"/>
      <c r="E68" s="228"/>
      <c r="F68" s="219"/>
    </row>
    <row r="69" spans="1:6" ht="32.25" x14ac:dyDescent="0.4">
      <c r="A69" s="48" t="s">
        <v>285</v>
      </c>
      <c r="B69" s="225">
        <v>1</v>
      </c>
      <c r="C69" s="226"/>
      <c r="D69" s="228" t="s">
        <v>466</v>
      </c>
      <c r="E69" s="228"/>
      <c r="F69" s="219"/>
    </row>
    <row r="70" spans="1:6" ht="19.5" x14ac:dyDescent="0.4">
      <c r="A70" s="41" t="s">
        <v>93</v>
      </c>
      <c r="B70" s="225">
        <v>2</v>
      </c>
      <c r="C70" s="226"/>
      <c r="D70" s="272">
        <v>0.60499999999999998</v>
      </c>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18" x14ac:dyDescent="0.35">
      <c r="A76" s="88" t="s">
        <v>332</v>
      </c>
      <c r="B76" s="225">
        <v>1</v>
      </c>
      <c r="C76" s="246" t="str">
        <f>IF(B76=0, -5, "0")</f>
        <v>0</v>
      </c>
      <c r="D76" s="220" t="s">
        <v>501</v>
      </c>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t="s">
        <v>502</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1" t="s">
        <v>38</v>
      </c>
      <c r="B83" s="302"/>
      <c r="C83" s="303"/>
      <c r="D83" s="124">
        <f>SUM(B66:C82)</f>
        <v>30</v>
      </c>
    </row>
    <row r="84" spans="1:6" x14ac:dyDescent="0.3">
      <c r="A84" s="301" t="s">
        <v>342</v>
      </c>
      <c r="B84" s="302"/>
      <c r="C84" s="303"/>
      <c r="D84" s="64">
        <f>D83/(COUNT(B66:C82)*2)</f>
        <v>0.88235294117647056</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2" t="s">
        <v>320</v>
      </c>
      <c r="B87" s="235">
        <v>1</v>
      </c>
      <c r="C87" s="226"/>
      <c r="D87" s="248" t="s">
        <v>473</v>
      </c>
      <c r="E87" s="220"/>
      <c r="F87" s="219"/>
    </row>
    <row r="88" spans="1:6" ht="67.5" x14ac:dyDescent="0.4">
      <c r="A88" s="41" t="s">
        <v>319</v>
      </c>
      <c r="B88" s="235">
        <v>1</v>
      </c>
      <c r="C88" s="226"/>
      <c r="D88" s="220" t="s">
        <v>476</v>
      </c>
      <c r="E88" s="219"/>
      <c r="F88" s="219"/>
    </row>
    <row r="89" spans="1:6" ht="19.5" x14ac:dyDescent="0.4">
      <c r="A89" s="41" t="s">
        <v>347</v>
      </c>
      <c r="B89" s="235">
        <v>2</v>
      </c>
      <c r="C89" s="226"/>
      <c r="D89" s="232"/>
      <c r="E89" s="219"/>
      <c r="F89" s="219"/>
    </row>
    <row r="90" spans="1:6" ht="34.5" x14ac:dyDescent="0.4">
      <c r="A90" s="51" t="s">
        <v>348</v>
      </c>
      <c r="B90" s="235">
        <v>2</v>
      </c>
      <c r="C90" s="226"/>
      <c r="D90" s="232" t="s">
        <v>479</v>
      </c>
      <c r="E90" s="219"/>
      <c r="F90" s="219"/>
    </row>
    <row r="91" spans="1:6" ht="19.5" x14ac:dyDescent="0.4">
      <c r="A91" s="48" t="s">
        <v>286</v>
      </c>
      <c r="B91" s="235">
        <v>2</v>
      </c>
      <c r="C91" s="226"/>
      <c r="D91" s="259"/>
      <c r="E91" s="219"/>
      <c r="F91" s="219"/>
    </row>
    <row r="92" spans="1:6" ht="36" x14ac:dyDescent="0.35">
      <c r="A92" s="88" t="s">
        <v>261</v>
      </c>
      <c r="B92" s="235">
        <v>2</v>
      </c>
      <c r="C92" s="246" t="str">
        <f>IF(B92=0, -5, "0")</f>
        <v>0</v>
      </c>
      <c r="D92" s="36"/>
      <c r="E92" s="219"/>
      <c r="F92" s="219"/>
    </row>
    <row r="93" spans="1:6" ht="66.75" x14ac:dyDescent="0.35">
      <c r="A93" s="75" t="s">
        <v>266</v>
      </c>
      <c r="B93" s="235">
        <v>2</v>
      </c>
      <c r="C93" s="236" t="str">
        <f>IF(B93=0, -5, "0")</f>
        <v>0</v>
      </c>
      <c r="D93" s="220" t="s">
        <v>478</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33"/>
      <c r="E96" s="219"/>
      <c r="F96" s="219"/>
    </row>
    <row r="97" spans="1:6" x14ac:dyDescent="0.3">
      <c r="A97" s="41" t="s">
        <v>147</v>
      </c>
      <c r="B97" s="235">
        <v>2</v>
      </c>
      <c r="C97" s="219"/>
      <c r="D97" s="220"/>
      <c r="E97" s="219"/>
      <c r="F97" s="219"/>
    </row>
    <row r="98" spans="1:6" ht="36" x14ac:dyDescent="0.35">
      <c r="A98" s="88" t="s">
        <v>216</v>
      </c>
      <c r="B98" s="235">
        <v>2</v>
      </c>
      <c r="C98" s="246" t="str">
        <f>IF(B98=0, -5, "0")</f>
        <v>0</v>
      </c>
      <c r="D98" s="233"/>
      <c r="E98" s="219"/>
      <c r="F98" s="219"/>
    </row>
    <row r="99" spans="1:6" ht="66.75" x14ac:dyDescent="0.35">
      <c r="A99" s="87" t="s">
        <v>344</v>
      </c>
      <c r="B99" s="235">
        <v>1</v>
      </c>
      <c r="C99" s="246" t="str">
        <f>IF(B99=0, -5, "0")</f>
        <v>0</v>
      </c>
      <c r="D99" s="220" t="s">
        <v>480</v>
      </c>
      <c r="E99" s="219"/>
      <c r="F99" s="219"/>
    </row>
    <row r="100" spans="1:6" ht="66" x14ac:dyDescent="0.3">
      <c r="A100" s="93" t="s">
        <v>263</v>
      </c>
      <c r="B100" s="235">
        <v>0</v>
      </c>
      <c r="C100" s="219"/>
      <c r="D100" s="220" t="s">
        <v>482</v>
      </c>
      <c r="E100" s="219"/>
      <c r="F100" s="219"/>
    </row>
    <row r="101" spans="1:6" x14ac:dyDescent="0.3">
      <c r="A101" s="301" t="s">
        <v>38</v>
      </c>
      <c r="B101" s="302"/>
      <c r="C101" s="303"/>
      <c r="D101" s="124">
        <f>SUM(B87:C100)</f>
        <v>23</v>
      </c>
    </row>
    <row r="102" spans="1:6" x14ac:dyDescent="0.3">
      <c r="A102" s="301" t="s">
        <v>342</v>
      </c>
      <c r="B102" s="302"/>
      <c r="C102" s="303"/>
      <c r="D102" s="64">
        <f>D101/(COUNT(B87:C100)*2)</f>
        <v>0.8214285714285714</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299" t="s">
        <v>238</v>
      </c>
      <c r="B105" s="300"/>
      <c r="C105" s="300"/>
      <c r="D105" s="300"/>
      <c r="E105" s="300"/>
      <c r="F105" s="300"/>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2</v>
      </c>
      <c r="C112" s="219"/>
      <c r="D112" s="253"/>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01" t="s">
        <v>38</v>
      </c>
      <c r="B117" s="302"/>
      <c r="C117" s="303"/>
      <c r="D117" s="124">
        <f>SUM(B106:C116)</f>
        <v>22</v>
      </c>
      <c r="E117" s="37"/>
      <c r="F117" s="37"/>
    </row>
    <row r="118" spans="1:6" s="50" customFormat="1" x14ac:dyDescent="0.3">
      <c r="A118" s="301" t="s">
        <v>342</v>
      </c>
      <c r="B118" s="302"/>
      <c r="C118" s="303"/>
      <c r="D118" s="64">
        <f>D117/(COUNT(B106:C116)*2)</f>
        <v>1</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6" t="s">
        <v>322</v>
      </c>
      <c r="B121" s="236">
        <v>2</v>
      </c>
      <c r="C121" s="219"/>
      <c r="D121" s="238"/>
      <c r="E121" s="238"/>
      <c r="F121" s="219"/>
    </row>
    <row r="122" spans="1:6" ht="45.75" x14ac:dyDescent="0.3">
      <c r="A122" s="86" t="s">
        <v>319</v>
      </c>
      <c r="B122" s="236">
        <v>1</v>
      </c>
      <c r="C122" s="219"/>
      <c r="D122" s="232" t="s">
        <v>419</v>
      </c>
      <c r="E122" s="220"/>
      <c r="F122" s="219"/>
    </row>
    <row r="123" spans="1:6" ht="19.5" x14ac:dyDescent="0.4">
      <c r="A123" s="41" t="s">
        <v>340</v>
      </c>
      <c r="B123" s="236">
        <v>2</v>
      </c>
      <c r="C123" s="226"/>
      <c r="D123" s="220"/>
      <c r="E123" s="220"/>
      <c r="F123" s="219"/>
    </row>
    <row r="124" spans="1:6" ht="47.25" x14ac:dyDescent="0.4">
      <c r="A124" s="48" t="s">
        <v>285</v>
      </c>
      <c r="B124" s="236">
        <v>1</v>
      </c>
      <c r="C124" s="226"/>
      <c r="D124" s="232" t="s">
        <v>421</v>
      </c>
      <c r="E124" s="220"/>
      <c r="F124" s="219"/>
    </row>
    <row r="125" spans="1:6" ht="32.25" x14ac:dyDescent="0.4">
      <c r="A125" s="41" t="s">
        <v>339</v>
      </c>
      <c r="B125" s="236">
        <v>1</v>
      </c>
      <c r="C125" s="226"/>
      <c r="D125" s="232" t="s">
        <v>420</v>
      </c>
      <c r="E125" s="227"/>
      <c r="F125" s="219"/>
    </row>
    <row r="126" spans="1:6" ht="36" x14ac:dyDescent="0.35">
      <c r="A126" s="82" t="s">
        <v>239</v>
      </c>
      <c r="B126" s="236">
        <v>2</v>
      </c>
      <c r="C126" s="247" t="str">
        <f>IF(B126=0, -5, "0")</f>
        <v>0</v>
      </c>
      <c r="D126" s="232" t="s">
        <v>425</v>
      </c>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45" x14ac:dyDescent="0.35">
      <c r="A129" s="82" t="s">
        <v>217</v>
      </c>
      <c r="B129" s="236">
        <v>1</v>
      </c>
      <c r="C129" s="247" t="str">
        <f>IF(B129=0, -5, "0")</f>
        <v>0</v>
      </c>
      <c r="D129" s="141" t="s">
        <v>424</v>
      </c>
      <c r="E129" s="220"/>
      <c r="F129" s="219"/>
    </row>
    <row r="130" spans="1:6" ht="30" x14ac:dyDescent="0.3">
      <c r="A130" s="51" t="s">
        <v>323</v>
      </c>
      <c r="B130" s="236">
        <v>1</v>
      </c>
      <c r="C130" s="239"/>
      <c r="D130" s="141" t="s">
        <v>422</v>
      </c>
      <c r="E130" s="220"/>
      <c r="F130" s="219"/>
    </row>
    <row r="131" spans="1:6" ht="31.5" x14ac:dyDescent="0.35">
      <c r="A131" s="87" t="s">
        <v>366</v>
      </c>
      <c r="B131" s="236">
        <v>2</v>
      </c>
      <c r="C131" s="247" t="str">
        <f>IF(B131=0, -5, "0")</f>
        <v>0</v>
      </c>
      <c r="D131" s="232" t="s">
        <v>423</v>
      </c>
      <c r="E131" s="227"/>
      <c r="F131" s="231"/>
    </row>
    <row r="132" spans="1:6" x14ac:dyDescent="0.3">
      <c r="A132" s="301" t="s">
        <v>38</v>
      </c>
      <c r="B132" s="302"/>
      <c r="C132" s="303"/>
      <c r="D132" s="124">
        <f>SUM(B121:C131)</f>
        <v>17</v>
      </c>
    </row>
    <row r="133" spans="1:6" x14ac:dyDescent="0.3">
      <c r="A133" s="301" t="s">
        <v>342</v>
      </c>
      <c r="B133" s="302"/>
      <c r="C133" s="303"/>
      <c r="D133" s="62">
        <f>D132/(COUNT(B121:C131)*2)</f>
        <v>0.77272727272727271</v>
      </c>
    </row>
    <row r="134" spans="1:6" s="50" customFormat="1" x14ac:dyDescent="0.3">
      <c r="A134" s="54"/>
      <c r="B134" s="55"/>
      <c r="C134" s="55"/>
      <c r="D134" s="61"/>
    </row>
    <row r="135" spans="1:6" ht="24.75" customHeight="1" x14ac:dyDescent="0.4">
      <c r="A135" s="299" t="s">
        <v>78</v>
      </c>
      <c r="B135" s="300"/>
      <c r="C135" s="300"/>
      <c r="D135" s="300"/>
      <c r="E135" s="300"/>
      <c r="F135" s="300"/>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1</v>
      </c>
      <c r="C138" s="220"/>
      <c r="D138" s="228" t="s">
        <v>433</v>
      </c>
      <c r="E138" s="219"/>
      <c r="F138" s="219"/>
    </row>
    <row r="139" spans="1:6" ht="30.75" x14ac:dyDescent="0.3">
      <c r="A139" s="94" t="s">
        <v>325</v>
      </c>
      <c r="B139" s="235">
        <v>1</v>
      </c>
      <c r="C139" s="220"/>
      <c r="D139" s="228" t="s">
        <v>434</v>
      </c>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01" t="s">
        <v>38</v>
      </c>
      <c r="B148" s="302"/>
      <c r="C148" s="303"/>
      <c r="D148" s="124">
        <f>SUM(B136:C147)</f>
        <v>22</v>
      </c>
    </row>
    <row r="149" spans="1:6" x14ac:dyDescent="0.3">
      <c r="A149" s="301" t="s">
        <v>342</v>
      </c>
      <c r="B149" s="302"/>
      <c r="C149" s="303"/>
      <c r="D149" s="64">
        <f>D148/(COUNT(B136:C147)*2)</f>
        <v>0.91666666666666663</v>
      </c>
    </row>
    <row r="150" spans="1:6" s="50" customFormat="1" x14ac:dyDescent="0.3">
      <c r="A150" s="54"/>
      <c r="B150" s="55"/>
      <c r="C150" s="55"/>
      <c r="D150" s="56"/>
    </row>
    <row r="151" spans="1:6" ht="19.5" x14ac:dyDescent="0.4">
      <c r="A151" s="299" t="s">
        <v>243</v>
      </c>
      <c r="B151" s="300"/>
      <c r="C151" s="300"/>
      <c r="D151" s="300"/>
      <c r="E151" s="300"/>
      <c r="F151" s="300"/>
    </row>
    <row r="152" spans="1:6" ht="30.75" x14ac:dyDescent="0.3">
      <c r="A152" s="92" t="s">
        <v>326</v>
      </c>
      <c r="B152" s="219">
        <v>1</v>
      </c>
      <c r="C152" s="219"/>
      <c r="D152" s="232" t="s">
        <v>435</v>
      </c>
      <c r="E152" s="219"/>
      <c r="F152" s="219"/>
    </row>
    <row r="153" spans="1:6" ht="30.75" x14ac:dyDescent="0.3">
      <c r="A153" s="41" t="s">
        <v>162</v>
      </c>
      <c r="B153" s="219">
        <v>1</v>
      </c>
      <c r="C153" s="219"/>
      <c r="D153" s="232" t="s">
        <v>436</v>
      </c>
      <c r="E153" s="219"/>
      <c r="F153" s="219"/>
    </row>
    <row r="154" spans="1:6" ht="33.75" x14ac:dyDescent="0.35">
      <c r="A154" s="75" t="s">
        <v>353</v>
      </c>
      <c r="B154" s="219">
        <v>1</v>
      </c>
      <c r="C154" s="246" t="str">
        <f>IF(B154=0, -5, "0")</f>
        <v>0</v>
      </c>
      <c r="D154" s="220" t="s">
        <v>487</v>
      </c>
      <c r="E154" s="219"/>
      <c r="F154" s="219"/>
    </row>
    <row r="155" spans="1:6" ht="33.75" x14ac:dyDescent="0.35">
      <c r="A155" s="75" t="s">
        <v>354</v>
      </c>
      <c r="B155" s="219">
        <v>1</v>
      </c>
      <c r="C155" s="246" t="str">
        <f>IF(B155=0, -5, "0")</f>
        <v>0</v>
      </c>
      <c r="D155" s="220" t="s">
        <v>488</v>
      </c>
      <c r="E155" s="219"/>
      <c r="F155" s="219"/>
    </row>
    <row r="156" spans="1:6" ht="66.75" x14ac:dyDescent="0.35">
      <c r="A156" s="75" t="s">
        <v>355</v>
      </c>
      <c r="B156" s="219">
        <v>1</v>
      </c>
      <c r="C156" s="246" t="str">
        <f>IF(B156=0, -5, "0")</f>
        <v>0</v>
      </c>
      <c r="D156" s="220" t="s">
        <v>486</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01" t="s">
        <v>38</v>
      </c>
      <c r="B160" s="304"/>
      <c r="C160" s="305"/>
      <c r="D160" s="186">
        <f>SUM(B152:C159)</f>
        <v>11</v>
      </c>
    </row>
    <row r="161" spans="1:6" x14ac:dyDescent="0.3">
      <c r="A161" s="301" t="s">
        <v>342</v>
      </c>
      <c r="B161" s="302"/>
      <c r="C161" s="303"/>
      <c r="D161" s="64">
        <f>D160/(COUNT(B152:C159)*2)</f>
        <v>0.6875</v>
      </c>
    </row>
    <row r="162" spans="1:6" s="50" customFormat="1" ht="28.15" customHeight="1" x14ac:dyDescent="0.3">
      <c r="A162" s="54"/>
      <c r="B162" s="55"/>
      <c r="C162" s="57"/>
      <c r="D162" s="58"/>
    </row>
    <row r="163" spans="1:6" ht="19.5" x14ac:dyDescent="0.4">
      <c r="A163" s="299" t="s">
        <v>85</v>
      </c>
      <c r="B163" s="300"/>
      <c r="C163" s="300"/>
      <c r="D163" s="300"/>
      <c r="E163" s="300"/>
      <c r="F163" s="300"/>
    </row>
    <row r="164" spans="1:6" ht="83.25" x14ac:dyDescent="0.35">
      <c r="A164" s="177" t="s">
        <v>333</v>
      </c>
      <c r="B164" s="219">
        <v>1</v>
      </c>
      <c r="C164" s="246" t="str">
        <f>IF(B164=0, -5, "0")</f>
        <v>0</v>
      </c>
      <c r="D164" s="220" t="s">
        <v>477</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ht="19.5" customHeight="1" x14ac:dyDescent="0.3">
      <c r="A167" s="41" t="s">
        <v>95</v>
      </c>
      <c r="B167" s="219">
        <v>2</v>
      </c>
      <c r="C167" s="219"/>
      <c r="D167" s="219"/>
      <c r="E167" s="220"/>
      <c r="F167" s="219"/>
    </row>
    <row r="168" spans="1:6" ht="17.25" customHeight="1" x14ac:dyDescent="0.3">
      <c r="A168" s="301" t="s">
        <v>38</v>
      </c>
      <c r="B168" s="302"/>
      <c r="C168" s="303"/>
      <c r="D168" s="124">
        <f>SUM(B164:C167)</f>
        <v>7</v>
      </c>
    </row>
    <row r="169" spans="1:6" x14ac:dyDescent="0.3">
      <c r="A169" s="301" t="s">
        <v>342</v>
      </c>
      <c r="B169" s="302"/>
      <c r="C169" s="303"/>
      <c r="D169" s="64">
        <f>D168/(COUNT(B164:C167)*2)</f>
        <v>0.875</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301" t="s">
        <v>38</v>
      </c>
      <c r="B176" s="302"/>
      <c r="C176" s="303"/>
      <c r="D176" s="124">
        <f>SUM(B172:C175)</f>
        <v>8</v>
      </c>
    </row>
    <row r="177" spans="1:6" x14ac:dyDescent="0.3">
      <c r="A177" s="301" t="s">
        <v>342</v>
      </c>
      <c r="B177" s="302"/>
      <c r="C177" s="303"/>
      <c r="D177" s="64">
        <f>D176/(COUNT(B172:C175)*2)</f>
        <v>1</v>
      </c>
    </row>
    <row r="178" spans="1:6" s="50" customFormat="1" x14ac:dyDescent="0.3">
      <c r="A178" s="54"/>
      <c r="B178" s="55"/>
      <c r="C178" s="55"/>
      <c r="D178" s="56"/>
    </row>
    <row r="179" spans="1:6" ht="19.5" x14ac:dyDescent="0.4">
      <c r="A179" s="299" t="s">
        <v>87</v>
      </c>
      <c r="B179" s="300"/>
      <c r="C179" s="300"/>
      <c r="D179" s="300"/>
      <c r="E179" s="300"/>
      <c r="F179" s="300"/>
    </row>
    <row r="180" spans="1:6" ht="45" x14ac:dyDescent="0.3">
      <c r="A180" s="86" t="s">
        <v>364</v>
      </c>
      <c r="B180" s="219">
        <v>0</v>
      </c>
      <c r="C180" s="219"/>
      <c r="D180" s="141" t="s">
        <v>428</v>
      </c>
      <c r="E180" s="141" t="s">
        <v>427</v>
      </c>
      <c r="F180" s="219"/>
    </row>
    <row r="181" spans="1:6" ht="30" x14ac:dyDescent="0.3">
      <c r="A181" s="94" t="s">
        <v>247</v>
      </c>
      <c r="B181" s="219">
        <v>1</v>
      </c>
      <c r="C181" s="219"/>
      <c r="D181" s="141" t="s">
        <v>426</v>
      </c>
      <c r="E181" s="141"/>
      <c r="F181" s="219"/>
    </row>
    <row r="182" spans="1:6" x14ac:dyDescent="0.3">
      <c r="A182" s="41" t="s">
        <v>97</v>
      </c>
      <c r="B182" s="219">
        <v>2</v>
      </c>
      <c r="C182" s="219"/>
      <c r="D182" s="141"/>
      <c r="E182" s="141"/>
      <c r="F182" s="219"/>
    </row>
    <row r="183" spans="1:6" ht="30" x14ac:dyDescent="0.3">
      <c r="A183" s="48" t="s">
        <v>269</v>
      </c>
      <c r="B183" s="219">
        <v>1</v>
      </c>
      <c r="C183" s="219"/>
      <c r="D183" s="141" t="s">
        <v>494</v>
      </c>
      <c r="E183" s="141"/>
      <c r="F183" s="219"/>
    </row>
    <row r="184" spans="1:6" ht="30" x14ac:dyDescent="0.3">
      <c r="A184" s="41" t="s">
        <v>356</v>
      </c>
      <c r="B184" s="219">
        <v>1</v>
      </c>
      <c r="C184" s="219"/>
      <c r="D184" s="141" t="s">
        <v>493</v>
      </c>
      <c r="E184" s="141"/>
      <c r="F184" s="219"/>
    </row>
    <row r="185" spans="1:6" x14ac:dyDescent="0.3">
      <c r="A185" s="301" t="s">
        <v>38</v>
      </c>
      <c r="B185" s="302"/>
      <c r="C185" s="303"/>
      <c r="D185" s="124">
        <f>SUM(B180:C184)</f>
        <v>5</v>
      </c>
    </row>
    <row r="186" spans="1:6" x14ac:dyDescent="0.3">
      <c r="A186" s="301" t="s">
        <v>342</v>
      </c>
      <c r="B186" s="302"/>
      <c r="C186" s="303"/>
      <c r="D186" s="64">
        <f>D185/(COUNT(B180:C184)*2)</f>
        <v>0.5</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19">
        <v>2</v>
      </c>
      <c r="C189" s="219"/>
      <c r="D189" s="219"/>
      <c r="E189" s="219"/>
      <c r="F189" s="219"/>
    </row>
    <row r="190" spans="1:6" ht="18" x14ac:dyDescent="0.35">
      <c r="A190" s="177" t="s">
        <v>365</v>
      </c>
      <c r="B190" s="219" t="s">
        <v>34</v>
      </c>
      <c r="C190" s="246" t="str">
        <f>IF(B190=0, -5, "0")</f>
        <v>0</v>
      </c>
      <c r="D190" s="219"/>
      <c r="E190" s="219"/>
      <c r="F190" s="231"/>
    </row>
    <row r="191" spans="1:6" ht="45" x14ac:dyDescent="0.3">
      <c r="A191" s="48" t="s">
        <v>360</v>
      </c>
      <c r="B191" s="219">
        <v>1</v>
      </c>
      <c r="C191" s="219"/>
      <c r="D191" s="141" t="s">
        <v>474</v>
      </c>
      <c r="E191" s="219"/>
      <c r="F191" s="219"/>
    </row>
    <row r="192" spans="1:6" x14ac:dyDescent="0.3">
      <c r="A192" s="95" t="s">
        <v>212</v>
      </c>
      <c r="B192" s="219" t="s">
        <v>34</v>
      </c>
      <c r="C192" s="219"/>
      <c r="D192" s="219"/>
      <c r="E192" s="219"/>
      <c r="F192" s="219"/>
    </row>
    <row r="193" spans="1:4" x14ac:dyDescent="0.3">
      <c r="A193" s="301" t="s">
        <v>38</v>
      </c>
      <c r="B193" s="302"/>
      <c r="C193" s="303"/>
      <c r="D193" s="96">
        <f>SUM(B189:C192)</f>
        <v>3</v>
      </c>
    </row>
    <row r="194" spans="1:4" x14ac:dyDescent="0.3">
      <c r="A194" s="301" t="s">
        <v>342</v>
      </c>
      <c r="B194" s="302"/>
      <c r="C194" s="303"/>
      <c r="D194" s="64">
        <f>D193/(COUNT(B189:C192)*2)</f>
        <v>0.75</v>
      </c>
    </row>
    <row r="196" spans="1:4" ht="18" x14ac:dyDescent="0.35">
      <c r="A196" s="120" t="s">
        <v>284</v>
      </c>
      <c r="B196" s="119"/>
      <c r="C196" s="119"/>
      <c r="D196" s="218">
        <v>0.64</v>
      </c>
    </row>
    <row r="197" spans="1:4" ht="22.5" x14ac:dyDescent="0.3">
      <c r="A197" s="70" t="s">
        <v>377</v>
      </c>
      <c r="B197" s="71"/>
      <c r="C197" s="72"/>
      <c r="D197" s="73">
        <f>SUM(D193,D185,D176,D168,D160,D62,D51,D32,D22,D117,D148,D132,D101,D83,D41)</f>
        <v>196</v>
      </c>
    </row>
    <row r="198" spans="1:4" ht="22.5" x14ac:dyDescent="0.3">
      <c r="A198" s="70" t="s">
        <v>378</v>
      </c>
      <c r="B198" s="71"/>
      <c r="C198" s="72"/>
      <c r="D198" s="74">
        <f>D197/(COUNT(B189:C192,B180:C184,B172:C175,B164:C167,B152:C159,B55:C61,B45:C50,B26:C31,B17:C21,B106:C116,B136:C147,B121:C131,B87:C100,B66:C82,B36:C40)*2)</f>
        <v>0.83760683760683763</v>
      </c>
    </row>
  </sheetData>
  <sheetProtection algorithmName="SHA-512" hashValue="1zxwJ9lWBi6vfis6TjV3aatgYEGROARBvFKdAtSxc7/a39XKwHClyVdl9wtg7+nqsyZx9mgDmxoIL24QM+Q/uQ==" saltValue="plgox+Mxql0LIQffshjucQ=="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D298" sqref="D298"/>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4"/>
      <c r="E1" s="294"/>
      <c r="F1" s="294"/>
      <c r="G1" s="294"/>
      <c r="H1" s="294"/>
      <c r="I1" s="29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5" t="s">
        <v>201</v>
      </c>
      <c r="B7" s="295"/>
      <c r="C7" s="295"/>
      <c r="D7" s="295"/>
      <c r="E7" s="295"/>
      <c r="F7" s="295"/>
      <c r="G7" s="211"/>
      <c r="H7" s="211"/>
      <c r="I7" s="211"/>
    </row>
    <row r="8" spans="1:9" ht="29.25" x14ac:dyDescent="0.5">
      <c r="A8" s="296" t="str">
        <f>'Page de garde'!D18</f>
        <v>Hyper La Marsa</v>
      </c>
      <c r="B8" s="296"/>
      <c r="C8" s="296"/>
      <c r="D8" s="296"/>
      <c r="E8" s="296"/>
      <c r="F8" s="296"/>
      <c r="G8" s="214"/>
      <c r="H8" s="214"/>
      <c r="I8" s="211"/>
    </row>
    <row r="9" spans="1:9" ht="24.75" x14ac:dyDescent="0.5">
      <c r="A9" s="38" t="s">
        <v>44</v>
      </c>
      <c r="B9" s="297"/>
      <c r="C9" s="297"/>
      <c r="D9" s="297"/>
      <c r="E9" s="297"/>
      <c r="F9" s="297"/>
      <c r="G9" s="214"/>
      <c r="H9" s="214"/>
      <c r="I9" s="211"/>
    </row>
    <row r="10" spans="1:9" ht="24.75" x14ac:dyDescent="0.5">
      <c r="A10" s="39" t="s">
        <v>46</v>
      </c>
      <c r="B10" s="298"/>
      <c r="C10" s="298"/>
      <c r="D10" s="298"/>
      <c r="E10" s="298"/>
      <c r="F10" s="298"/>
      <c r="G10" s="214"/>
      <c r="H10" s="214"/>
      <c r="I10" s="211"/>
    </row>
    <row r="11" spans="1:9" ht="24.75" x14ac:dyDescent="0.5">
      <c r="A11" s="38" t="s">
        <v>45</v>
      </c>
      <c r="B11" s="293"/>
      <c r="C11" s="293"/>
      <c r="D11" s="293"/>
      <c r="E11" s="293"/>
      <c r="F11" s="293"/>
      <c r="G11" s="214"/>
      <c r="H11" s="214"/>
      <c r="I11" s="211"/>
    </row>
    <row r="12" spans="1:9" ht="24.75" x14ac:dyDescent="0.5">
      <c r="A12" s="38" t="s">
        <v>276</v>
      </c>
      <c r="B12" s="286">
        <f>D505</f>
        <v>0</v>
      </c>
      <c r="C12" s="286"/>
      <c r="D12" s="286"/>
      <c r="E12" s="286"/>
      <c r="F12" s="286"/>
      <c r="G12" s="214"/>
      <c r="H12" s="214"/>
      <c r="I12" s="211"/>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6" t="s">
        <v>36</v>
      </c>
      <c r="C15" s="76" t="s">
        <v>35</v>
      </c>
      <c r="D15" s="289"/>
      <c r="E15" s="290"/>
      <c r="F15" s="289"/>
      <c r="G15" s="36"/>
      <c r="H15" s="36"/>
    </row>
    <row r="16" spans="1:9" ht="18" x14ac:dyDescent="0.35">
      <c r="A16" s="281" t="s">
        <v>0</v>
      </c>
      <c r="B16" s="281"/>
      <c r="C16" s="281"/>
      <c r="D16" s="281"/>
      <c r="E16" s="281"/>
      <c r="F16" s="281"/>
      <c r="G16" s="36"/>
      <c r="H16" s="36"/>
    </row>
    <row r="17" spans="1:8" ht="18" x14ac:dyDescent="0.3">
      <c r="A17" s="180">
        <f>B11</f>
        <v>0</v>
      </c>
      <c r="B17" s="36"/>
      <c r="C17" s="36"/>
      <c r="D17" s="36"/>
      <c r="E17" s="36"/>
      <c r="F17" s="36"/>
      <c r="G17" s="36"/>
      <c r="H17" s="36"/>
    </row>
    <row r="18" spans="1:8" ht="18" x14ac:dyDescent="0.25">
      <c r="A18" s="291" t="s">
        <v>1</v>
      </c>
      <c r="B18" s="292"/>
      <c r="C18" s="292"/>
      <c r="D18" s="292"/>
      <c r="E18" s="292"/>
      <c r="F18" s="292"/>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1">
        <f>B11</f>
        <v>0</v>
      </c>
      <c r="B44" s="6"/>
      <c r="C44" s="7"/>
      <c r="D44" s="6"/>
    </row>
    <row r="45" spans="1:7" ht="16.5" x14ac:dyDescent="0.25">
      <c r="A45" s="284" t="s">
        <v>63</v>
      </c>
      <c r="B45" s="285"/>
      <c r="C45" s="285"/>
      <c r="D45" s="285"/>
      <c r="E45" s="285"/>
      <c r="F45" s="28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1">
        <f>B11</f>
        <v>0</v>
      </c>
      <c r="B100" s="6"/>
      <c r="C100" s="7"/>
      <c r="D100" s="6"/>
    </row>
    <row r="101" spans="1:6" ht="16.5" x14ac:dyDescent="0.25">
      <c r="A101" s="284" t="s">
        <v>63</v>
      </c>
      <c r="B101" s="285"/>
      <c r="C101" s="285"/>
      <c r="D101" s="285"/>
      <c r="E101" s="285"/>
      <c r="F101" s="28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1">
        <f>B11</f>
        <v>0</v>
      </c>
      <c r="B153" s="6"/>
      <c r="C153" s="7"/>
      <c r="D153" s="59"/>
    </row>
    <row r="154" spans="1:6" ht="16.5" x14ac:dyDescent="0.25">
      <c r="A154" s="284" t="s">
        <v>63</v>
      </c>
      <c r="B154" s="285"/>
      <c r="C154" s="285"/>
      <c r="D154" s="285"/>
      <c r="E154" s="285"/>
      <c r="F154" s="28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1">
        <f>B11</f>
        <v>0</v>
      </c>
      <c r="B353" s="6"/>
      <c r="C353" s="7"/>
      <c r="D353" s="59"/>
    </row>
    <row r="354" spans="1:6" ht="16.5" x14ac:dyDescent="0.25">
      <c r="A354" s="284" t="s">
        <v>113</v>
      </c>
      <c r="B354" s="285"/>
      <c r="C354" s="285"/>
      <c r="D354" s="285"/>
      <c r="E354" s="285"/>
      <c r="F354" s="28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1" t="s">
        <v>125</v>
      </c>
      <c r="B405" s="281"/>
      <c r="C405" s="281"/>
      <c r="D405" s="281"/>
      <c r="E405" s="281"/>
      <c r="F405" s="281"/>
    </row>
    <row r="406" spans="1:6" x14ac:dyDescent="0.25">
      <c r="A406" s="190">
        <f>B11</f>
        <v>0</v>
      </c>
      <c r="B406" s="6"/>
      <c r="C406" s="7"/>
      <c r="D406" s="6"/>
    </row>
    <row r="407" spans="1:6" ht="16.5" x14ac:dyDescent="0.25">
      <c r="A407" s="284" t="s">
        <v>19</v>
      </c>
      <c r="B407" s="285"/>
      <c r="C407" s="285"/>
      <c r="D407" s="285"/>
      <c r="E407" s="285"/>
      <c r="F407" s="28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7" t="s">
        <v>169</v>
      </c>
      <c r="B496" s="168">
        <v>0</v>
      </c>
      <c r="C496" s="168"/>
      <c r="D496" s="250"/>
      <c r="E496" s="251"/>
      <c r="F496" s="251"/>
    </row>
    <row r="497" spans="1:6" x14ac:dyDescent="0.25">
      <c r="A497" s="18" t="s">
        <v>58</v>
      </c>
      <c r="B497" s="168">
        <v>0</v>
      </c>
      <c r="C497" s="168"/>
      <c r="D497" s="155"/>
      <c r="E497" s="251"/>
      <c r="F497" s="251"/>
    </row>
    <row r="498" spans="1:6" ht="16.5" x14ac:dyDescent="0.35">
      <c r="A498" s="116" t="s">
        <v>121</v>
      </c>
      <c r="B498" s="168" t="s">
        <v>34</v>
      </c>
      <c r="C498" s="215" t="str">
        <f>IF(B498=0, -5, "0")</f>
        <v>0</v>
      </c>
      <c r="D498" s="155"/>
      <c r="E498" s="251"/>
      <c r="F498" s="251"/>
    </row>
    <row r="499" spans="1:6" ht="45" x14ac:dyDescent="0.3">
      <c r="A499" s="122" t="s">
        <v>287</v>
      </c>
      <c r="B499" s="168">
        <v>0</v>
      </c>
      <c r="C499" s="168"/>
      <c r="D499" s="155"/>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84" zoomScale="80" zoomScaleNormal="80" workbookViewId="0">
      <selection activeCell="D87" sqref="D87:F10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95" t="s">
        <v>52</v>
      </c>
      <c r="B6" s="295"/>
      <c r="C6" s="295"/>
      <c r="D6" s="295"/>
      <c r="E6" s="295"/>
      <c r="F6" s="295"/>
      <c r="G6" s="214"/>
      <c r="H6" s="214"/>
      <c r="I6" s="214"/>
    </row>
    <row r="7" spans="1:9" s="36" customFormat="1" ht="21.75" customHeight="1" x14ac:dyDescent="0.5">
      <c r="A7" s="296" t="str">
        <f>'A1 Exploitation'!A8:F8</f>
        <v>Hyper marché la Marsa</v>
      </c>
      <c r="B7" s="296"/>
      <c r="C7" s="296"/>
      <c r="D7" s="296"/>
      <c r="E7" s="296"/>
      <c r="F7" s="296"/>
      <c r="G7" s="214"/>
      <c r="H7" s="214"/>
      <c r="I7" s="214"/>
    </row>
    <row r="8" spans="1:9" s="36" customFormat="1" ht="24.75" x14ac:dyDescent="0.5">
      <c r="A8" s="38" t="s">
        <v>44</v>
      </c>
      <c r="B8" s="312">
        <f>'A2 Exploitation'!B9:F9</f>
        <v>0</v>
      </c>
      <c r="C8" s="312"/>
      <c r="D8" s="312"/>
      <c r="E8" s="312"/>
      <c r="F8" s="312"/>
      <c r="G8" s="214"/>
      <c r="H8" s="214"/>
      <c r="I8" s="214"/>
    </row>
    <row r="9" spans="1:9" s="36" customFormat="1" ht="24.75" x14ac:dyDescent="0.5">
      <c r="A9" s="39" t="s">
        <v>46</v>
      </c>
      <c r="B9" s="313">
        <f>'A2 Exploitation'!B10:F10</f>
        <v>0</v>
      </c>
      <c r="C9" s="313"/>
      <c r="D9" s="313"/>
      <c r="E9" s="313"/>
      <c r="F9" s="313"/>
      <c r="G9" s="214"/>
      <c r="H9" s="214"/>
      <c r="I9" s="214"/>
    </row>
    <row r="10" spans="1:9" s="36" customFormat="1" ht="24.75" x14ac:dyDescent="0.5">
      <c r="A10" s="38" t="s">
        <v>45</v>
      </c>
      <c r="B10" s="310">
        <f>'A2 Exploitation'!B11:F11</f>
        <v>0</v>
      </c>
      <c r="C10" s="310"/>
      <c r="D10" s="310"/>
      <c r="E10" s="310"/>
      <c r="F10" s="310"/>
      <c r="G10" s="214"/>
      <c r="H10" s="214"/>
      <c r="I10" s="214"/>
    </row>
    <row r="11" spans="1:9" s="36" customFormat="1" ht="24.75" x14ac:dyDescent="0.5">
      <c r="A11" s="38" t="s">
        <v>341</v>
      </c>
      <c r="B11" s="314">
        <f>D198</f>
        <v>0</v>
      </c>
      <c r="C11" s="314"/>
      <c r="D11" s="314"/>
      <c r="E11" s="314"/>
      <c r="F11" s="314"/>
      <c r="G11" s="214"/>
      <c r="H11" s="214"/>
      <c r="I11" s="214"/>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69" t="s">
        <v>36</v>
      </c>
      <c r="C14" s="69"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17" t="s">
        <v>38</v>
      </c>
      <c r="B22" s="304"/>
      <c r="C22" s="305"/>
      <c r="D22" s="213">
        <f>SUM(B17:C21)</f>
        <v>0</v>
      </c>
    </row>
    <row r="23" spans="1:6" x14ac:dyDescent="0.3">
      <c r="A23" s="301" t="s">
        <v>342</v>
      </c>
      <c r="B23" s="302"/>
      <c r="C23" s="303"/>
      <c r="D23" s="64">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1" t="s">
        <v>38</v>
      </c>
      <c r="B32" s="302"/>
      <c r="C32" s="303"/>
      <c r="D32" s="212">
        <f>SUM(B26:C31)</f>
        <v>0</v>
      </c>
    </row>
    <row r="33" spans="1:6" x14ac:dyDescent="0.3">
      <c r="A33" s="301" t="s">
        <v>342</v>
      </c>
      <c r="B33" s="302"/>
      <c r="C33" s="303"/>
      <c r="D33" s="64">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1" t="s">
        <v>38</v>
      </c>
      <c r="B41" s="302"/>
      <c r="C41" s="303"/>
      <c r="D41" s="212">
        <f>SUM(B36:C40)</f>
        <v>0</v>
      </c>
      <c r="E41" s="37"/>
      <c r="F41" s="37"/>
    </row>
    <row r="42" spans="1:6" s="50" customFormat="1" x14ac:dyDescent="0.3">
      <c r="A42" s="301" t="s">
        <v>342</v>
      </c>
      <c r="B42" s="302"/>
      <c r="C42" s="303"/>
      <c r="D42" s="64">
        <f>D41/(COUNT(B36:C40)*2)</f>
        <v>0</v>
      </c>
      <c r="E42" s="37"/>
      <c r="F42" s="37"/>
    </row>
    <row r="43" spans="1:6" s="50" customFormat="1" x14ac:dyDescent="0.3">
      <c r="A43" s="89"/>
      <c r="B43" s="90"/>
      <c r="C43" s="90"/>
      <c r="D43" s="91"/>
    </row>
    <row r="44" spans="1:6" ht="19.5" x14ac:dyDescent="0.4">
      <c r="A44" s="308" t="s">
        <v>21</v>
      </c>
      <c r="B44" s="309"/>
      <c r="C44" s="309"/>
      <c r="D44" s="309"/>
      <c r="E44" s="309"/>
      <c r="F44" s="309"/>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1" t="s">
        <v>38</v>
      </c>
      <c r="B51" s="302"/>
      <c r="C51" s="303"/>
      <c r="D51" s="212">
        <f>SUM(B45:C50)</f>
        <v>0</v>
      </c>
    </row>
    <row r="52" spans="1:6" x14ac:dyDescent="0.3">
      <c r="A52" s="301" t="s">
        <v>342</v>
      </c>
      <c r="B52" s="302"/>
      <c r="C52" s="303"/>
      <c r="D52" s="64">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1" t="s">
        <v>38</v>
      </c>
      <c r="B62" s="302"/>
      <c r="C62" s="303"/>
      <c r="D62" s="212">
        <f>SUM(B55:C61)</f>
        <v>0</v>
      </c>
    </row>
    <row r="63" spans="1:6" x14ac:dyDescent="0.3">
      <c r="A63" s="301" t="s">
        <v>342</v>
      </c>
      <c r="B63" s="302"/>
      <c r="C63" s="303"/>
      <c r="D63" s="64">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1" t="s">
        <v>38</v>
      </c>
      <c r="B83" s="302"/>
      <c r="C83" s="303"/>
      <c r="D83" s="212">
        <f>SUM(B66:C82)</f>
        <v>0</v>
      </c>
    </row>
    <row r="84" spans="1:6" x14ac:dyDescent="0.3">
      <c r="A84" s="301" t="s">
        <v>342</v>
      </c>
      <c r="B84" s="302"/>
      <c r="C84" s="303"/>
      <c r="D84" s="64">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1" t="s">
        <v>38</v>
      </c>
      <c r="B101" s="302"/>
      <c r="C101" s="303"/>
      <c r="D101" s="212">
        <f>SUM(B87:C100)</f>
        <v>0</v>
      </c>
    </row>
    <row r="102" spans="1:6" x14ac:dyDescent="0.3">
      <c r="A102" s="301" t="s">
        <v>342</v>
      </c>
      <c r="B102" s="302"/>
      <c r="C102" s="303"/>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299" t="s">
        <v>238</v>
      </c>
      <c r="B105" s="300"/>
      <c r="C105" s="300"/>
      <c r="D105" s="300"/>
      <c r="E105" s="300"/>
      <c r="F105" s="30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1" t="s">
        <v>38</v>
      </c>
      <c r="B117" s="302"/>
      <c r="C117" s="303"/>
      <c r="D117" s="212">
        <f>SUM(B106:C116)</f>
        <v>0</v>
      </c>
      <c r="E117" s="37"/>
      <c r="F117" s="37"/>
    </row>
    <row r="118" spans="1:6" s="50" customFormat="1" x14ac:dyDescent="0.3">
      <c r="A118" s="301" t="s">
        <v>342</v>
      </c>
      <c r="B118" s="302"/>
      <c r="C118" s="303"/>
      <c r="D118" s="64">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1" t="s">
        <v>38</v>
      </c>
      <c r="B132" s="302"/>
      <c r="C132" s="303"/>
      <c r="D132" s="212">
        <f>SUM(B121:C131)</f>
        <v>0</v>
      </c>
    </row>
    <row r="133" spans="1:6" x14ac:dyDescent="0.3">
      <c r="A133" s="301" t="s">
        <v>342</v>
      </c>
      <c r="B133" s="302"/>
      <c r="C133" s="303"/>
      <c r="D133" s="62">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1" t="s">
        <v>38</v>
      </c>
      <c r="B148" s="302"/>
      <c r="C148" s="303"/>
      <c r="D148" s="212">
        <f>SUM(B136:C147)</f>
        <v>0</v>
      </c>
    </row>
    <row r="149" spans="1:6" x14ac:dyDescent="0.3">
      <c r="A149" s="301" t="s">
        <v>342</v>
      </c>
      <c r="B149" s="302"/>
      <c r="C149" s="303"/>
      <c r="D149" s="64">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1" t="s">
        <v>38</v>
      </c>
      <c r="B160" s="304"/>
      <c r="C160" s="305"/>
      <c r="D160" s="213">
        <f>SUM(B152:C159)</f>
        <v>0</v>
      </c>
    </row>
    <row r="161" spans="1:6" x14ac:dyDescent="0.3">
      <c r="A161" s="301" t="s">
        <v>342</v>
      </c>
      <c r="B161" s="302"/>
      <c r="C161" s="303"/>
      <c r="D161" s="64">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1" t="s">
        <v>38</v>
      </c>
      <c r="B168" s="302"/>
      <c r="C168" s="303"/>
      <c r="D168" s="212">
        <f>SUM(B164:C167)</f>
        <v>0</v>
      </c>
    </row>
    <row r="169" spans="1:6" x14ac:dyDescent="0.3">
      <c r="A169" s="301" t="s">
        <v>342</v>
      </c>
      <c r="B169" s="302"/>
      <c r="C169" s="303"/>
      <c r="D169" s="64">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1" t="s">
        <v>38</v>
      </c>
      <c r="B176" s="302"/>
      <c r="C176" s="303"/>
      <c r="D176" s="212">
        <f>SUM(B172:C175)</f>
        <v>0</v>
      </c>
    </row>
    <row r="177" spans="1:6" x14ac:dyDescent="0.3">
      <c r="A177" s="301" t="s">
        <v>342</v>
      </c>
      <c r="B177" s="302"/>
      <c r="C177" s="303"/>
      <c r="D177" s="64">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1" t="s">
        <v>38</v>
      </c>
      <c r="B185" s="302"/>
      <c r="C185" s="303"/>
      <c r="D185" s="212">
        <f>SUM(B180:C184)</f>
        <v>0</v>
      </c>
    </row>
    <row r="186" spans="1:6" x14ac:dyDescent="0.3">
      <c r="A186" s="301" t="s">
        <v>342</v>
      </c>
      <c r="B186" s="302"/>
      <c r="C186" s="303"/>
      <c r="D186" s="64">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1" t="s">
        <v>38</v>
      </c>
      <c r="B193" s="302"/>
      <c r="C193" s="303"/>
      <c r="D193" s="96">
        <f>SUM(B189:C192)</f>
        <v>0</v>
      </c>
    </row>
    <row r="194" spans="1:4" x14ac:dyDescent="0.3">
      <c r="A194" s="301" t="s">
        <v>342</v>
      </c>
      <c r="B194" s="302"/>
      <c r="C194" s="303"/>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pW0LKANhm/1IXj4GNtjIwG1Y+qgZYPl0l5Yiv9/8AwHH0PMzC10aaxD6PV7m6fg4guwGDWmp0RRh+THD949UGg==" saltValue="2Av3EF3+UHiRI20c88s2UA=="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70" zoomScale="40" zoomScaleNormal="70" zoomScaleSheetLayoutView="40" workbookViewId="0">
      <selection activeCell="D496" activeCellId="12" sqref="D340:F344 D355:F362 D367:F378 D383:F387 D392:F398 D408:F414 D419:F428 D438:F441 D445:F447 D456:F460 D466:E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4"/>
      <c r="E1" s="294"/>
      <c r="F1" s="294"/>
      <c r="G1" s="294"/>
      <c r="H1" s="294"/>
      <c r="I1" s="29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5" t="s">
        <v>201</v>
      </c>
      <c r="B7" s="295"/>
      <c r="C7" s="295"/>
      <c r="D7" s="295"/>
      <c r="E7" s="295"/>
      <c r="F7" s="295"/>
      <c r="G7" s="211"/>
      <c r="H7" s="211"/>
      <c r="I7" s="211"/>
    </row>
    <row r="8" spans="1:9" ht="29.25" x14ac:dyDescent="0.5">
      <c r="A8" s="296" t="str">
        <f>'Page de garde'!D18</f>
        <v>Hyper La Marsa</v>
      </c>
      <c r="B8" s="296"/>
      <c r="C8" s="296"/>
      <c r="D8" s="296"/>
      <c r="E8" s="296"/>
      <c r="F8" s="296"/>
      <c r="G8" s="214"/>
      <c r="H8" s="214"/>
      <c r="I8" s="211"/>
    </row>
    <row r="9" spans="1:9" ht="24.75" x14ac:dyDescent="0.5">
      <c r="A9" s="38" t="s">
        <v>44</v>
      </c>
      <c r="B9" s="297"/>
      <c r="C9" s="297"/>
      <c r="D9" s="297"/>
      <c r="E9" s="297"/>
      <c r="F9" s="297"/>
      <c r="G9" s="214"/>
      <c r="H9" s="214"/>
      <c r="I9" s="211"/>
    </row>
    <row r="10" spans="1:9" ht="24.75" x14ac:dyDescent="0.5">
      <c r="A10" s="39" t="s">
        <v>46</v>
      </c>
      <c r="B10" s="298"/>
      <c r="C10" s="298"/>
      <c r="D10" s="298"/>
      <c r="E10" s="298"/>
      <c r="F10" s="298"/>
      <c r="G10" s="214"/>
      <c r="H10" s="214"/>
      <c r="I10" s="211"/>
    </row>
    <row r="11" spans="1:9" ht="24.75" x14ac:dyDescent="0.5">
      <c r="A11" s="38" t="s">
        <v>45</v>
      </c>
      <c r="B11" s="293"/>
      <c r="C11" s="293"/>
      <c r="D11" s="293"/>
      <c r="E11" s="293"/>
      <c r="F11" s="293"/>
      <c r="G11" s="214"/>
      <c r="H11" s="214"/>
      <c r="I11" s="211"/>
    </row>
    <row r="12" spans="1:9" ht="24.75" x14ac:dyDescent="0.5">
      <c r="A12" s="38" t="s">
        <v>276</v>
      </c>
      <c r="B12" s="286">
        <f>D505</f>
        <v>0</v>
      </c>
      <c r="C12" s="286"/>
      <c r="D12" s="286"/>
      <c r="E12" s="286"/>
      <c r="F12" s="286"/>
      <c r="G12" s="214"/>
      <c r="H12" s="214"/>
      <c r="I12" s="211"/>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6" t="s">
        <v>36</v>
      </c>
      <c r="C15" s="76" t="s">
        <v>35</v>
      </c>
      <c r="D15" s="289"/>
      <c r="E15" s="290"/>
      <c r="F15" s="289"/>
      <c r="G15" s="36"/>
      <c r="H15" s="36"/>
    </row>
    <row r="16" spans="1:9" ht="18" x14ac:dyDescent="0.35">
      <c r="A16" s="281" t="s">
        <v>0</v>
      </c>
      <c r="B16" s="281"/>
      <c r="C16" s="281"/>
      <c r="D16" s="281"/>
      <c r="E16" s="281"/>
      <c r="F16" s="281"/>
      <c r="G16" s="36"/>
      <c r="H16" s="36"/>
    </row>
    <row r="17" spans="1:8" ht="18" x14ac:dyDescent="0.3">
      <c r="A17" s="180">
        <f>B11</f>
        <v>0</v>
      </c>
      <c r="B17" s="36"/>
      <c r="C17" s="36"/>
      <c r="D17" s="36"/>
      <c r="E17" s="36"/>
      <c r="F17" s="36"/>
      <c r="G17" s="36"/>
      <c r="H17" s="36"/>
    </row>
    <row r="18" spans="1:8" ht="18" x14ac:dyDescent="0.25">
      <c r="A18" s="291" t="s">
        <v>1</v>
      </c>
      <c r="B18" s="292"/>
      <c r="C18" s="292"/>
      <c r="D18" s="292"/>
      <c r="E18" s="292"/>
      <c r="F18" s="292"/>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1">
        <f>B11</f>
        <v>0</v>
      </c>
      <c r="B44" s="6"/>
      <c r="C44" s="7"/>
      <c r="D44" s="6"/>
    </row>
    <row r="45" spans="1:7" ht="16.5" x14ac:dyDescent="0.25">
      <c r="A45" s="284" t="s">
        <v>63</v>
      </c>
      <c r="B45" s="285"/>
      <c r="C45" s="285"/>
      <c r="D45" s="285"/>
      <c r="E45" s="285"/>
      <c r="F45" s="28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1">
        <f>B11</f>
        <v>0</v>
      </c>
      <c r="B100" s="6"/>
      <c r="C100" s="7"/>
      <c r="D100" s="6"/>
    </row>
    <row r="101" spans="1:6" ht="16.5" x14ac:dyDescent="0.25">
      <c r="A101" s="284" t="s">
        <v>63</v>
      </c>
      <c r="B101" s="285"/>
      <c r="C101" s="285"/>
      <c r="D101" s="285"/>
      <c r="E101" s="285"/>
      <c r="F101" s="28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1">
        <f>B11</f>
        <v>0</v>
      </c>
      <c r="B153" s="6"/>
      <c r="C153" s="7"/>
      <c r="D153" s="59"/>
    </row>
    <row r="154" spans="1:6" ht="16.5" x14ac:dyDescent="0.25">
      <c r="A154" s="284" t="s">
        <v>63</v>
      </c>
      <c r="B154" s="285"/>
      <c r="C154" s="285"/>
      <c r="D154" s="285"/>
      <c r="E154" s="285"/>
      <c r="F154" s="28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262" t="s">
        <v>37</v>
      </c>
      <c r="B230" s="263"/>
      <c r="C230" s="264"/>
      <c r="D230" s="62">
        <f>D229/(COUNT(B210:C228)*2)</f>
        <v>0</v>
      </c>
    </row>
    <row r="231" spans="1:6" x14ac:dyDescent="0.25">
      <c r="A231" s="9"/>
      <c r="B231" s="6"/>
      <c r="C231" s="7"/>
      <c r="D231" s="6"/>
    </row>
    <row r="232" spans="1:6" ht="18" x14ac:dyDescent="0.25">
      <c r="A232" s="318" t="s">
        <v>191</v>
      </c>
      <c r="B232" s="319"/>
      <c r="C232" s="319"/>
      <c r="D232" s="319"/>
      <c r="E232" s="319"/>
      <c r="F232" s="319"/>
    </row>
    <row r="233" spans="1:6" x14ac:dyDescent="0.25">
      <c r="A233" s="265"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216"/>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1">
        <f>B11</f>
        <v>0</v>
      </c>
      <c r="B353" s="6"/>
      <c r="C353" s="7"/>
      <c r="D353" s="59"/>
    </row>
    <row r="354" spans="1:6" ht="16.5" x14ac:dyDescent="0.25">
      <c r="A354" s="284" t="s">
        <v>113</v>
      </c>
      <c r="B354" s="285"/>
      <c r="C354" s="285"/>
      <c r="D354" s="285"/>
      <c r="E354" s="285"/>
      <c r="F354" s="28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215"/>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1" t="s">
        <v>125</v>
      </c>
      <c r="B405" s="281"/>
      <c r="C405" s="281"/>
      <c r="D405" s="281"/>
      <c r="E405" s="281"/>
      <c r="F405" s="281"/>
    </row>
    <row r="406" spans="1:6" x14ac:dyDescent="0.25">
      <c r="A406" s="190">
        <f>B11</f>
        <v>0</v>
      </c>
      <c r="B406" s="6"/>
      <c r="C406" s="7"/>
      <c r="D406" s="6"/>
    </row>
    <row r="407" spans="1:6" ht="16.5" x14ac:dyDescent="0.25">
      <c r="A407" s="284" t="s">
        <v>19</v>
      </c>
      <c r="B407" s="285"/>
      <c r="C407" s="285"/>
      <c r="D407" s="285"/>
      <c r="E407" s="285"/>
      <c r="F407" s="28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0IEBcG/tIhlmwhVgOjLO5sB1zFj2eZ2k8E+ub6ogOD2uuClhWSeri442NLio+f0iwHnJpYrPF4MrweSklnCGcQ==" saltValue="7My3RM+heAj4K+6HUkrLn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62" zoomScale="50" zoomScaleNormal="50" workbookViewId="0">
      <selection activeCell="D189" activeCellId="15" sqref="D17:F21 D26:F31 D36:F40 D45:F50 D55:F61 D67:E68 D66:F82 D87:F100 D106:F116 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95" t="s">
        <v>52</v>
      </c>
      <c r="B6" s="295"/>
      <c r="C6" s="295"/>
      <c r="D6" s="295"/>
      <c r="E6" s="295"/>
      <c r="F6" s="295"/>
      <c r="G6" s="214"/>
      <c r="H6" s="214"/>
      <c r="I6" s="214"/>
    </row>
    <row r="7" spans="1:9" s="36" customFormat="1" ht="21.75" customHeight="1" x14ac:dyDescent="0.5">
      <c r="A7" s="296" t="str">
        <f>'A1 Exploitation'!A8:F8</f>
        <v>Hyper marché la Marsa</v>
      </c>
      <c r="B7" s="296"/>
      <c r="C7" s="296"/>
      <c r="D7" s="296"/>
      <c r="E7" s="296"/>
      <c r="F7" s="296"/>
      <c r="G7" s="214"/>
      <c r="H7" s="214"/>
      <c r="I7" s="214"/>
    </row>
    <row r="8" spans="1:9" s="36" customFormat="1" ht="24.75" x14ac:dyDescent="0.5">
      <c r="A8" s="38" t="s">
        <v>44</v>
      </c>
      <c r="B8" s="312">
        <f>'A3 Exploitation'!B9:F9</f>
        <v>0</v>
      </c>
      <c r="C8" s="312"/>
      <c r="D8" s="312"/>
      <c r="E8" s="312"/>
      <c r="F8" s="312"/>
      <c r="G8" s="214"/>
      <c r="H8" s="214"/>
      <c r="I8" s="214"/>
    </row>
    <row r="9" spans="1:9" s="36" customFormat="1" ht="24.75" x14ac:dyDescent="0.5">
      <c r="A9" s="39" t="s">
        <v>46</v>
      </c>
      <c r="B9" s="313">
        <f>'A3 Exploitation'!B10:F10</f>
        <v>0</v>
      </c>
      <c r="C9" s="313"/>
      <c r="D9" s="313"/>
      <c r="E9" s="313"/>
      <c r="F9" s="313"/>
      <c r="G9" s="214"/>
      <c r="H9" s="214"/>
      <c r="I9" s="214"/>
    </row>
    <row r="10" spans="1:9" s="36" customFormat="1" ht="24.75" x14ac:dyDescent="0.5">
      <c r="A10" s="38" t="s">
        <v>45</v>
      </c>
      <c r="B10" s="310">
        <f>'A3 Exploitation'!B11:F11</f>
        <v>0</v>
      </c>
      <c r="C10" s="310"/>
      <c r="D10" s="310"/>
      <c r="E10" s="310"/>
      <c r="F10" s="310"/>
      <c r="G10" s="214"/>
      <c r="H10" s="214"/>
      <c r="I10" s="214"/>
    </row>
    <row r="11" spans="1:9" s="36" customFormat="1" ht="24.75" x14ac:dyDescent="0.5">
      <c r="A11" s="38" t="s">
        <v>341</v>
      </c>
      <c r="B11" s="314">
        <f>D198</f>
        <v>0</v>
      </c>
      <c r="C11" s="314"/>
      <c r="D11" s="314"/>
      <c r="E11" s="314"/>
      <c r="F11" s="314"/>
      <c r="G11" s="214"/>
      <c r="H11" s="214"/>
      <c r="I11" s="214"/>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69" t="s">
        <v>36</v>
      </c>
      <c r="C14" s="69"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17" t="s">
        <v>38</v>
      </c>
      <c r="B22" s="304"/>
      <c r="C22" s="305"/>
      <c r="D22" s="213">
        <f>SUM(B17:C21)</f>
        <v>0</v>
      </c>
    </row>
    <row r="23" spans="1:6" x14ac:dyDescent="0.3">
      <c r="A23" s="301" t="s">
        <v>342</v>
      </c>
      <c r="B23" s="302"/>
      <c r="C23" s="303"/>
      <c r="D23" s="64">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1" t="s">
        <v>38</v>
      </c>
      <c r="B32" s="302"/>
      <c r="C32" s="303"/>
      <c r="D32" s="212">
        <f>SUM(B26:C31)</f>
        <v>0</v>
      </c>
    </row>
    <row r="33" spans="1:7" x14ac:dyDescent="0.3">
      <c r="A33" s="301" t="s">
        <v>342</v>
      </c>
      <c r="B33" s="302"/>
      <c r="C33" s="303"/>
      <c r="D33" s="64">
        <f>D32/(COUNT(B26:C31)*2)</f>
        <v>0</v>
      </c>
    </row>
    <row r="34" spans="1:7" s="50" customFormat="1" x14ac:dyDescent="0.3">
      <c r="A34" s="54"/>
      <c r="B34" s="55"/>
      <c r="C34" s="55"/>
      <c r="D34" s="56"/>
    </row>
    <row r="35" spans="1:7" s="50" customFormat="1" ht="19.5" x14ac:dyDescent="0.4">
      <c r="A35" s="299" t="s">
        <v>246</v>
      </c>
      <c r="B35" s="300"/>
      <c r="C35" s="300"/>
      <c r="D35" s="300"/>
      <c r="E35" s="300"/>
      <c r="F35" s="300"/>
    </row>
    <row r="36" spans="1:7" s="50" customFormat="1" ht="18" x14ac:dyDescent="0.35">
      <c r="A36" s="75" t="s">
        <v>107</v>
      </c>
      <c r="B36" s="219" t="s">
        <v>34</v>
      </c>
      <c r="C36" s="246" t="str">
        <f>IF(B36=0, -5, "0")</f>
        <v>0</v>
      </c>
      <c r="D36" s="220"/>
      <c r="E36" s="219"/>
      <c r="F36" s="219"/>
      <c r="G36" s="237"/>
    </row>
    <row r="37" spans="1:7" s="50" customFormat="1" x14ac:dyDescent="0.3">
      <c r="A37" s="41" t="s">
        <v>264</v>
      </c>
      <c r="B37" s="219">
        <v>0</v>
      </c>
      <c r="C37" s="219"/>
      <c r="D37" s="220"/>
      <c r="E37" s="219"/>
      <c r="F37" s="219"/>
      <c r="G37" s="237"/>
    </row>
    <row r="38" spans="1:7" s="50" customFormat="1" x14ac:dyDescent="0.3">
      <c r="A38" s="41" t="s">
        <v>328</v>
      </c>
      <c r="B38" s="219">
        <v>0</v>
      </c>
      <c r="C38" s="219"/>
      <c r="D38" s="220"/>
      <c r="E38" s="219"/>
      <c r="F38" s="219"/>
      <c r="G38" s="237"/>
    </row>
    <row r="39" spans="1:7" s="50" customFormat="1" x14ac:dyDescent="0.3">
      <c r="A39" s="41" t="s">
        <v>91</v>
      </c>
      <c r="B39" s="41">
        <v>0</v>
      </c>
      <c r="C39" s="41"/>
      <c r="D39" s="223"/>
      <c r="E39" s="219"/>
      <c r="F39" s="219"/>
    </row>
    <row r="40" spans="1:7" s="50" customFormat="1" x14ac:dyDescent="0.3">
      <c r="A40" s="41" t="s">
        <v>340</v>
      </c>
      <c r="B40" s="41">
        <v>0</v>
      </c>
      <c r="C40" s="41"/>
      <c r="D40" s="223"/>
      <c r="E40" s="219"/>
      <c r="F40" s="219"/>
    </row>
    <row r="41" spans="1:7" s="50" customFormat="1" x14ac:dyDescent="0.3">
      <c r="A41" s="301" t="s">
        <v>38</v>
      </c>
      <c r="B41" s="302"/>
      <c r="C41" s="303"/>
      <c r="D41" s="212">
        <f>SUM(B36:C40)</f>
        <v>0</v>
      </c>
      <c r="E41" s="37"/>
      <c r="F41" s="37"/>
    </row>
    <row r="42" spans="1:7" s="50" customFormat="1" x14ac:dyDescent="0.3">
      <c r="A42" s="301" t="s">
        <v>342</v>
      </c>
      <c r="B42" s="302"/>
      <c r="C42" s="303"/>
      <c r="D42" s="64">
        <f>D41/(COUNT(B36:C40)*2)</f>
        <v>0</v>
      </c>
      <c r="E42" s="37"/>
      <c r="F42" s="37"/>
    </row>
    <row r="43" spans="1:7" s="50" customFormat="1" x14ac:dyDescent="0.3">
      <c r="A43" s="89"/>
      <c r="B43" s="90"/>
      <c r="C43" s="90"/>
      <c r="D43" s="91"/>
    </row>
    <row r="44" spans="1:7" ht="19.5" x14ac:dyDescent="0.4">
      <c r="A44" s="308" t="s">
        <v>21</v>
      </c>
      <c r="B44" s="309"/>
      <c r="C44" s="309"/>
      <c r="D44" s="309"/>
      <c r="E44" s="309"/>
      <c r="F44" s="309"/>
    </row>
    <row r="45" spans="1:7" x14ac:dyDescent="0.3">
      <c r="A45" s="41" t="s">
        <v>317</v>
      </c>
      <c r="B45" s="219">
        <v>0</v>
      </c>
      <c r="C45" s="219"/>
      <c r="D45" s="223"/>
      <c r="E45" s="219"/>
      <c r="F45" s="219"/>
    </row>
    <row r="46" spans="1:7" x14ac:dyDescent="0.3">
      <c r="A46" s="41" t="s">
        <v>92</v>
      </c>
      <c r="B46" s="219">
        <v>0</v>
      </c>
      <c r="C46" s="219"/>
      <c r="D46" s="223"/>
      <c r="E46" s="219"/>
      <c r="F46" s="219"/>
    </row>
    <row r="47" spans="1:7" x14ac:dyDescent="0.3">
      <c r="A47" s="41" t="s">
        <v>262</v>
      </c>
      <c r="B47" s="219">
        <v>0</v>
      </c>
      <c r="C47" s="219"/>
      <c r="D47" s="220"/>
      <c r="E47" s="219"/>
      <c r="F47" s="219"/>
    </row>
    <row r="48" spans="1:7"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1" t="s">
        <v>38</v>
      </c>
      <c r="B51" s="302"/>
      <c r="C51" s="303"/>
      <c r="D51" s="212">
        <f>SUM(B45:C50)</f>
        <v>0</v>
      </c>
    </row>
    <row r="52" spans="1:6" x14ac:dyDescent="0.3">
      <c r="A52" s="301" t="s">
        <v>342</v>
      </c>
      <c r="B52" s="302"/>
      <c r="C52" s="303"/>
      <c r="D52" s="64">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1" t="s">
        <v>38</v>
      </c>
      <c r="B62" s="302"/>
      <c r="C62" s="303"/>
      <c r="D62" s="212">
        <f>SUM(B55:C61)</f>
        <v>0</v>
      </c>
    </row>
    <row r="63" spans="1:6" x14ac:dyDescent="0.3">
      <c r="A63" s="301" t="s">
        <v>342</v>
      </c>
      <c r="B63" s="302"/>
      <c r="C63" s="303"/>
      <c r="D63" s="64">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1" t="s">
        <v>38</v>
      </c>
      <c r="B83" s="302"/>
      <c r="C83" s="303"/>
      <c r="D83" s="212">
        <f>SUM(B66:C82)</f>
        <v>0</v>
      </c>
    </row>
    <row r="84" spans="1:6" x14ac:dyDescent="0.3">
      <c r="A84" s="301" t="s">
        <v>342</v>
      </c>
      <c r="B84" s="302"/>
      <c r="C84" s="303"/>
      <c r="D84" s="64">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1" t="s">
        <v>38</v>
      </c>
      <c r="B101" s="302"/>
      <c r="C101" s="303"/>
      <c r="D101" s="212">
        <f>SUM(B87:C100)</f>
        <v>0</v>
      </c>
    </row>
    <row r="102" spans="1:6" x14ac:dyDescent="0.3">
      <c r="A102" s="301" t="s">
        <v>342</v>
      </c>
      <c r="B102" s="302"/>
      <c r="C102" s="303"/>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299" t="s">
        <v>238</v>
      </c>
      <c r="B105" s="300"/>
      <c r="C105" s="300"/>
      <c r="D105" s="300"/>
      <c r="E105" s="300"/>
      <c r="F105" s="30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1" t="s">
        <v>38</v>
      </c>
      <c r="B117" s="302"/>
      <c r="C117" s="303"/>
      <c r="D117" s="212">
        <f>SUM(B106:C116)</f>
        <v>0</v>
      </c>
      <c r="E117" s="37"/>
      <c r="F117" s="37"/>
    </row>
    <row r="118" spans="1:6" s="50" customFormat="1" x14ac:dyDescent="0.3">
      <c r="A118" s="301" t="s">
        <v>342</v>
      </c>
      <c r="B118" s="302"/>
      <c r="C118" s="303"/>
      <c r="D118" s="64">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1" t="s">
        <v>38</v>
      </c>
      <c r="B132" s="302"/>
      <c r="C132" s="303"/>
      <c r="D132" s="212">
        <f>SUM(B121:C131)</f>
        <v>0</v>
      </c>
    </row>
    <row r="133" spans="1:6" x14ac:dyDescent="0.3">
      <c r="A133" s="301" t="s">
        <v>342</v>
      </c>
      <c r="B133" s="302"/>
      <c r="C133" s="303"/>
      <c r="D133" s="62">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1" t="s">
        <v>38</v>
      </c>
      <c r="B148" s="302"/>
      <c r="C148" s="303"/>
      <c r="D148" s="212">
        <f>SUM(B136:C147)</f>
        <v>0</v>
      </c>
    </row>
    <row r="149" spans="1:6" x14ac:dyDescent="0.3">
      <c r="A149" s="301" t="s">
        <v>342</v>
      </c>
      <c r="B149" s="302"/>
      <c r="C149" s="303"/>
      <c r="D149" s="64">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1" t="s">
        <v>38</v>
      </c>
      <c r="B160" s="304"/>
      <c r="C160" s="305"/>
      <c r="D160" s="213">
        <f>SUM(B152:C159)</f>
        <v>0</v>
      </c>
    </row>
    <row r="161" spans="1:6" x14ac:dyDescent="0.3">
      <c r="A161" s="301" t="s">
        <v>342</v>
      </c>
      <c r="B161" s="302"/>
      <c r="C161" s="303"/>
      <c r="D161" s="64">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1" t="s">
        <v>38</v>
      </c>
      <c r="B168" s="302"/>
      <c r="C168" s="303"/>
      <c r="D168" s="212">
        <f>SUM(B164:C167)</f>
        <v>0</v>
      </c>
    </row>
    <row r="169" spans="1:6" x14ac:dyDescent="0.3">
      <c r="A169" s="301" t="s">
        <v>342</v>
      </c>
      <c r="B169" s="302"/>
      <c r="C169" s="303"/>
      <c r="D169" s="64">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1" t="s">
        <v>38</v>
      </c>
      <c r="B176" s="302"/>
      <c r="C176" s="303"/>
      <c r="D176" s="212">
        <f>SUM(B172:C175)</f>
        <v>0</v>
      </c>
    </row>
    <row r="177" spans="1:6" x14ac:dyDescent="0.3">
      <c r="A177" s="301" t="s">
        <v>342</v>
      </c>
      <c r="B177" s="302"/>
      <c r="C177" s="303"/>
      <c r="D177" s="64">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1" t="s">
        <v>38</v>
      </c>
      <c r="B185" s="302"/>
      <c r="C185" s="303"/>
      <c r="D185" s="212">
        <f>SUM(B180:C184)</f>
        <v>0</v>
      </c>
    </row>
    <row r="186" spans="1:6" x14ac:dyDescent="0.3">
      <c r="A186" s="301" t="s">
        <v>342</v>
      </c>
      <c r="B186" s="302"/>
      <c r="C186" s="303"/>
      <c r="D186" s="64">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1" t="s">
        <v>38</v>
      </c>
      <c r="B193" s="302"/>
      <c r="C193" s="303"/>
      <c r="D193" s="96">
        <f>SUM(B189:C192)</f>
        <v>0</v>
      </c>
    </row>
    <row r="194" spans="1:4" x14ac:dyDescent="0.3">
      <c r="A194" s="301" t="s">
        <v>342</v>
      </c>
      <c r="B194" s="302"/>
      <c r="C194" s="303"/>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5OuOkbOG9rlAy1D1l4Zo4O1ty5uMUxNQeYJHvIE2zEUoQSm+TSM2qOM2jDi5PdP6AqQ58ZdlZdL7UDt+IJrhIQ==" saltValue="i16fDa4CbxM4C0Zli04d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77" zoomScale="50" zoomScaleNormal="50" workbookViewId="0">
      <selection activeCell="D496" activeCellId="7" sqref="D408:F414 D419:F427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4"/>
      <c r="E1" s="294"/>
      <c r="F1" s="294"/>
      <c r="G1" s="294"/>
      <c r="H1" s="294"/>
      <c r="I1" s="29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5" t="s">
        <v>201</v>
      </c>
      <c r="B7" s="295"/>
      <c r="C7" s="295"/>
      <c r="D7" s="295"/>
      <c r="E7" s="295"/>
      <c r="F7" s="295"/>
      <c r="G7" s="211"/>
      <c r="H7" s="211"/>
      <c r="I7" s="211"/>
    </row>
    <row r="8" spans="1:9" ht="29.25" x14ac:dyDescent="0.5">
      <c r="A8" s="296" t="str">
        <f>'Page de garde'!D18</f>
        <v>Hyper La Marsa</v>
      </c>
      <c r="B8" s="296"/>
      <c r="C8" s="296"/>
      <c r="D8" s="296"/>
      <c r="E8" s="296"/>
      <c r="F8" s="296"/>
      <c r="G8" s="214"/>
      <c r="H8" s="214"/>
      <c r="I8" s="211"/>
    </row>
    <row r="9" spans="1:9" ht="24.75" x14ac:dyDescent="0.5">
      <c r="A9" s="38" t="s">
        <v>44</v>
      </c>
      <c r="B9" s="297"/>
      <c r="C9" s="297"/>
      <c r="D9" s="297"/>
      <c r="E9" s="297"/>
      <c r="F9" s="297"/>
      <c r="G9" s="214"/>
      <c r="H9" s="214"/>
      <c r="I9" s="211"/>
    </row>
    <row r="10" spans="1:9" ht="24.75" x14ac:dyDescent="0.5">
      <c r="A10" s="39" t="s">
        <v>46</v>
      </c>
      <c r="B10" s="298"/>
      <c r="C10" s="298"/>
      <c r="D10" s="298"/>
      <c r="E10" s="298"/>
      <c r="F10" s="298"/>
      <c r="G10" s="214"/>
      <c r="H10" s="214"/>
      <c r="I10" s="211"/>
    </row>
    <row r="11" spans="1:9" ht="24.75" x14ac:dyDescent="0.5">
      <c r="A11" s="38" t="s">
        <v>45</v>
      </c>
      <c r="B11" s="293"/>
      <c r="C11" s="293"/>
      <c r="D11" s="293"/>
      <c r="E11" s="293"/>
      <c r="F11" s="293"/>
      <c r="G11" s="214"/>
      <c r="H11" s="214"/>
      <c r="I11" s="211"/>
    </row>
    <row r="12" spans="1:9" ht="24.75" x14ac:dyDescent="0.5">
      <c r="A12" s="38" t="s">
        <v>276</v>
      </c>
      <c r="B12" s="286">
        <f>D505</f>
        <v>0</v>
      </c>
      <c r="C12" s="286"/>
      <c r="D12" s="286"/>
      <c r="E12" s="286"/>
      <c r="F12" s="286"/>
      <c r="G12" s="214"/>
      <c r="H12" s="214"/>
      <c r="I12" s="211"/>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6" t="s">
        <v>36</v>
      </c>
      <c r="C15" s="76" t="s">
        <v>35</v>
      </c>
      <c r="D15" s="289"/>
      <c r="E15" s="290"/>
      <c r="F15" s="289"/>
      <c r="G15" s="36"/>
      <c r="H15" s="36"/>
    </row>
    <row r="16" spans="1:9" ht="18" x14ac:dyDescent="0.35">
      <c r="A16" s="281" t="s">
        <v>0</v>
      </c>
      <c r="B16" s="281"/>
      <c r="C16" s="281"/>
      <c r="D16" s="281"/>
      <c r="E16" s="281"/>
      <c r="F16" s="281"/>
      <c r="G16" s="36"/>
      <c r="H16" s="36"/>
    </row>
    <row r="17" spans="1:8" ht="18" x14ac:dyDescent="0.3">
      <c r="A17" s="180">
        <f>B11</f>
        <v>0</v>
      </c>
      <c r="B17" s="36"/>
      <c r="C17" s="36"/>
      <c r="D17" s="36"/>
      <c r="E17" s="36"/>
      <c r="F17" s="36"/>
      <c r="G17" s="36"/>
      <c r="H17" s="36"/>
    </row>
    <row r="18" spans="1:8" ht="18" x14ac:dyDescent="0.25">
      <c r="A18" s="291" t="s">
        <v>1</v>
      </c>
      <c r="B18" s="292"/>
      <c r="C18" s="292"/>
      <c r="D18" s="292"/>
      <c r="E18" s="292"/>
      <c r="F18" s="292"/>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1">
        <f>B11</f>
        <v>0</v>
      </c>
      <c r="B44" s="6"/>
      <c r="C44" s="7"/>
      <c r="D44" s="6"/>
    </row>
    <row r="45" spans="1:7" ht="16.5" x14ac:dyDescent="0.25">
      <c r="A45" s="284" t="s">
        <v>63</v>
      </c>
      <c r="B45" s="285"/>
      <c r="C45" s="285"/>
      <c r="D45" s="285"/>
      <c r="E45" s="285"/>
      <c r="F45" s="28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1">
        <f>B11</f>
        <v>0</v>
      </c>
      <c r="B100" s="6"/>
      <c r="C100" s="7"/>
      <c r="D100" s="6"/>
    </row>
    <row r="101" spans="1:6" ht="16.5" x14ac:dyDescent="0.25">
      <c r="A101" s="284" t="s">
        <v>63</v>
      </c>
      <c r="B101" s="285"/>
      <c r="C101" s="285"/>
      <c r="D101" s="285"/>
      <c r="E101" s="285"/>
      <c r="F101" s="28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1">
        <f>B11</f>
        <v>0</v>
      </c>
      <c r="B153" s="6"/>
      <c r="C153" s="7"/>
      <c r="D153" s="59"/>
    </row>
    <row r="154" spans="1:6" ht="16.5" x14ac:dyDescent="0.25">
      <c r="A154" s="284" t="s">
        <v>63</v>
      </c>
      <c r="B154" s="285"/>
      <c r="C154" s="285"/>
      <c r="D154" s="285"/>
      <c r="E154" s="285"/>
      <c r="F154" s="28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1">
        <f>B11</f>
        <v>0</v>
      </c>
      <c r="B353" s="6"/>
      <c r="C353" s="7"/>
      <c r="D353" s="59"/>
    </row>
    <row r="354" spans="1:6" ht="16.5" x14ac:dyDescent="0.25">
      <c r="A354" s="284" t="s">
        <v>113</v>
      </c>
      <c r="B354" s="285"/>
      <c r="C354" s="285"/>
      <c r="D354" s="285"/>
      <c r="E354" s="285"/>
      <c r="F354" s="28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2">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1" t="s">
        <v>125</v>
      </c>
      <c r="B405" s="281"/>
      <c r="C405" s="281"/>
      <c r="D405" s="281"/>
      <c r="E405" s="281"/>
      <c r="F405" s="281"/>
    </row>
    <row r="406" spans="1:6" x14ac:dyDescent="0.25">
      <c r="A406" s="190">
        <f>B11</f>
        <v>0</v>
      </c>
      <c r="B406" s="6"/>
      <c r="C406" s="7"/>
      <c r="D406" s="6"/>
    </row>
    <row r="407" spans="1:6" ht="16.5" x14ac:dyDescent="0.25">
      <c r="A407" s="284" t="s">
        <v>19</v>
      </c>
      <c r="B407" s="285"/>
      <c r="C407" s="285"/>
      <c r="D407" s="285"/>
      <c r="E407" s="285"/>
      <c r="F407" s="28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95" t="s">
        <v>52</v>
      </c>
      <c r="B6" s="295"/>
      <c r="C6" s="295"/>
      <c r="D6" s="295"/>
      <c r="E6" s="295"/>
      <c r="F6" s="295"/>
      <c r="G6" s="214"/>
      <c r="H6" s="214"/>
      <c r="I6" s="214"/>
    </row>
    <row r="7" spans="1:9" s="36" customFormat="1" ht="21.75" customHeight="1" x14ac:dyDescent="0.5">
      <c r="A7" s="296" t="str">
        <f>'A1 Exploitation'!A8:F8</f>
        <v>Hyper marché la Marsa</v>
      </c>
      <c r="B7" s="296"/>
      <c r="C7" s="296"/>
      <c r="D7" s="296"/>
      <c r="E7" s="296"/>
      <c r="F7" s="296"/>
      <c r="G7" s="214"/>
      <c r="H7" s="214"/>
      <c r="I7" s="214"/>
    </row>
    <row r="8" spans="1:9" s="36" customFormat="1" ht="24.75" x14ac:dyDescent="0.5">
      <c r="A8" s="38" t="s">
        <v>44</v>
      </c>
      <c r="B8" s="312">
        <f>'A4 Exploitation'!B9:F9</f>
        <v>0</v>
      </c>
      <c r="C8" s="312"/>
      <c r="D8" s="312"/>
      <c r="E8" s="312"/>
      <c r="F8" s="312"/>
      <c r="G8" s="214"/>
      <c r="H8" s="214"/>
      <c r="I8" s="214"/>
    </row>
    <row r="9" spans="1:9" s="36" customFormat="1" ht="24.75" x14ac:dyDescent="0.5">
      <c r="A9" s="39" t="s">
        <v>46</v>
      </c>
      <c r="B9" s="313">
        <f>'A4 Exploitation'!B10:F10</f>
        <v>0</v>
      </c>
      <c r="C9" s="313"/>
      <c r="D9" s="313"/>
      <c r="E9" s="313"/>
      <c r="F9" s="313"/>
      <c r="G9" s="214"/>
      <c r="H9" s="214"/>
      <c r="I9" s="214"/>
    </row>
    <row r="10" spans="1:9" s="36" customFormat="1" ht="24.75" x14ac:dyDescent="0.5">
      <c r="A10" s="38" t="s">
        <v>45</v>
      </c>
      <c r="B10" s="310">
        <f>'A4 Exploitation'!B11:F11</f>
        <v>0</v>
      </c>
      <c r="C10" s="310"/>
      <c r="D10" s="310"/>
      <c r="E10" s="310"/>
      <c r="F10" s="310"/>
      <c r="G10" s="214"/>
      <c r="H10" s="214"/>
      <c r="I10" s="214"/>
    </row>
    <row r="11" spans="1:9" s="36" customFormat="1" ht="24.75" x14ac:dyDescent="0.5">
      <c r="A11" s="38" t="s">
        <v>341</v>
      </c>
      <c r="B11" s="320">
        <f>D198</f>
        <v>0</v>
      </c>
      <c r="C11" s="320"/>
      <c r="D11" s="320"/>
      <c r="E11" s="320"/>
      <c r="F11" s="320"/>
      <c r="G11" s="214"/>
      <c r="H11" s="214"/>
      <c r="I11" s="214"/>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69" t="s">
        <v>36</v>
      </c>
      <c r="C14" s="69"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17" t="s">
        <v>38</v>
      </c>
      <c r="B22" s="304"/>
      <c r="C22" s="305"/>
      <c r="D22" s="213">
        <f>SUM(B17:C21)</f>
        <v>0</v>
      </c>
    </row>
    <row r="23" spans="1:6" x14ac:dyDescent="0.3">
      <c r="A23" s="301" t="s">
        <v>342</v>
      </c>
      <c r="B23" s="302"/>
      <c r="C23" s="303"/>
      <c r="D23" s="64">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1" t="s">
        <v>38</v>
      </c>
      <c r="B32" s="302"/>
      <c r="C32" s="303"/>
      <c r="D32" s="212">
        <f>SUM(B26:C31)</f>
        <v>0</v>
      </c>
    </row>
    <row r="33" spans="1:6" x14ac:dyDescent="0.3">
      <c r="A33" s="301" t="s">
        <v>342</v>
      </c>
      <c r="B33" s="302"/>
      <c r="C33" s="303"/>
      <c r="D33" s="64">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1" t="s">
        <v>38</v>
      </c>
      <c r="B41" s="302"/>
      <c r="C41" s="303"/>
      <c r="D41" s="212">
        <f>SUM(B36:C40)</f>
        <v>0</v>
      </c>
      <c r="E41" s="37"/>
      <c r="F41" s="37"/>
    </row>
    <row r="42" spans="1:6" s="50" customFormat="1" x14ac:dyDescent="0.3">
      <c r="A42" s="301" t="s">
        <v>342</v>
      </c>
      <c r="B42" s="302"/>
      <c r="C42" s="303"/>
      <c r="D42" s="64">
        <f>D41/(COUNT(B36:C40)*2)</f>
        <v>0</v>
      </c>
      <c r="E42" s="37"/>
      <c r="F42" s="37"/>
    </row>
    <row r="43" spans="1:6" s="50" customFormat="1" x14ac:dyDescent="0.3">
      <c r="A43" s="89"/>
      <c r="B43" s="90"/>
      <c r="C43" s="90"/>
      <c r="D43" s="91"/>
    </row>
    <row r="44" spans="1:6" ht="19.5" x14ac:dyDescent="0.4">
      <c r="A44" s="308" t="s">
        <v>21</v>
      </c>
      <c r="B44" s="309"/>
      <c r="C44" s="309"/>
      <c r="D44" s="309"/>
      <c r="E44" s="309"/>
      <c r="F44" s="309"/>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1" t="s">
        <v>38</v>
      </c>
      <c r="B51" s="302"/>
      <c r="C51" s="303"/>
      <c r="D51" s="212">
        <f>SUM(B45:C50)</f>
        <v>0</v>
      </c>
    </row>
    <row r="52" spans="1:6" x14ac:dyDescent="0.3">
      <c r="A52" s="301" t="s">
        <v>342</v>
      </c>
      <c r="B52" s="302"/>
      <c r="C52" s="303"/>
      <c r="D52" s="64">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1" t="s">
        <v>38</v>
      </c>
      <c r="B62" s="302"/>
      <c r="C62" s="303"/>
      <c r="D62" s="212">
        <f>SUM(B55:C61)</f>
        <v>0</v>
      </c>
    </row>
    <row r="63" spans="1:6" x14ac:dyDescent="0.3">
      <c r="A63" s="301" t="s">
        <v>342</v>
      </c>
      <c r="B63" s="302"/>
      <c r="C63" s="303"/>
      <c r="D63" s="64">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1" t="s">
        <v>38</v>
      </c>
      <c r="B83" s="302"/>
      <c r="C83" s="303"/>
      <c r="D83" s="212">
        <f>SUM(B66:C82)</f>
        <v>0</v>
      </c>
    </row>
    <row r="84" spans="1:6" x14ac:dyDescent="0.3">
      <c r="A84" s="301" t="s">
        <v>342</v>
      </c>
      <c r="B84" s="302"/>
      <c r="C84" s="303"/>
      <c r="D84" s="64">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1" t="s">
        <v>38</v>
      </c>
      <c r="B101" s="302"/>
      <c r="C101" s="303"/>
      <c r="D101" s="212">
        <f>SUM(B87:C100)</f>
        <v>0</v>
      </c>
    </row>
    <row r="102" spans="1:6" x14ac:dyDescent="0.3">
      <c r="A102" s="301" t="s">
        <v>342</v>
      </c>
      <c r="B102" s="302"/>
      <c r="C102" s="303"/>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299" t="s">
        <v>238</v>
      </c>
      <c r="B105" s="300"/>
      <c r="C105" s="300"/>
      <c r="D105" s="300"/>
      <c r="E105" s="300"/>
      <c r="F105" s="30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1" t="s">
        <v>38</v>
      </c>
      <c r="B117" s="302"/>
      <c r="C117" s="303"/>
      <c r="D117" s="212">
        <f>SUM(B106:C116)</f>
        <v>0</v>
      </c>
      <c r="E117" s="37"/>
      <c r="F117" s="37"/>
    </row>
    <row r="118" spans="1:6" s="50" customFormat="1" x14ac:dyDescent="0.3">
      <c r="A118" s="301" t="s">
        <v>342</v>
      </c>
      <c r="B118" s="302"/>
      <c r="C118" s="303"/>
      <c r="D118" s="64">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1" t="s">
        <v>38</v>
      </c>
      <c r="B132" s="302"/>
      <c r="C132" s="303"/>
      <c r="D132" s="212">
        <f>SUM(B121:C131)</f>
        <v>0</v>
      </c>
    </row>
    <row r="133" spans="1:6" x14ac:dyDescent="0.3">
      <c r="A133" s="301" t="s">
        <v>342</v>
      </c>
      <c r="B133" s="302"/>
      <c r="C133" s="303"/>
      <c r="D133" s="62">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1" t="s">
        <v>38</v>
      </c>
      <c r="B148" s="302"/>
      <c r="C148" s="303"/>
      <c r="D148" s="212">
        <f>SUM(B136:C147)</f>
        <v>0</v>
      </c>
    </row>
    <row r="149" spans="1:6" x14ac:dyDescent="0.3">
      <c r="A149" s="301" t="s">
        <v>342</v>
      </c>
      <c r="B149" s="302"/>
      <c r="C149" s="303"/>
      <c r="D149" s="64">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1" t="s">
        <v>38</v>
      </c>
      <c r="B160" s="304"/>
      <c r="C160" s="305"/>
      <c r="D160" s="213">
        <f>SUM(B152:C159)</f>
        <v>0</v>
      </c>
    </row>
    <row r="161" spans="1:6" x14ac:dyDescent="0.3">
      <c r="A161" s="301" t="s">
        <v>342</v>
      </c>
      <c r="B161" s="302"/>
      <c r="C161" s="303"/>
      <c r="D161" s="64">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1" t="s">
        <v>38</v>
      </c>
      <c r="B168" s="302"/>
      <c r="C168" s="303"/>
      <c r="D168" s="258">
        <f>SUM(B164:C167)</f>
        <v>0</v>
      </c>
      <c r="E168" s="36"/>
      <c r="F168" s="36"/>
    </row>
    <row r="169" spans="1:6" x14ac:dyDescent="0.3">
      <c r="A169" s="301" t="s">
        <v>342</v>
      </c>
      <c r="B169" s="302"/>
      <c r="C169" s="303"/>
      <c r="D169" s="64">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1" t="s">
        <v>38</v>
      </c>
      <c r="B176" s="302"/>
      <c r="C176" s="303"/>
      <c r="D176" s="212">
        <f>SUM(B172:C175)</f>
        <v>0</v>
      </c>
    </row>
    <row r="177" spans="1:6" x14ac:dyDescent="0.3">
      <c r="A177" s="301" t="s">
        <v>342</v>
      </c>
      <c r="B177" s="302"/>
      <c r="C177" s="303"/>
      <c r="D177" s="64">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1" t="s">
        <v>38</v>
      </c>
      <c r="B185" s="302"/>
      <c r="C185" s="303"/>
      <c r="D185" s="212">
        <f>SUM(B180:C184)</f>
        <v>0</v>
      </c>
    </row>
    <row r="186" spans="1:6" x14ac:dyDescent="0.3">
      <c r="A186" s="301" t="s">
        <v>342</v>
      </c>
      <c r="B186" s="302"/>
      <c r="C186" s="303"/>
      <c r="D186" s="64">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1" t="s">
        <v>38</v>
      </c>
      <c r="B193" s="302"/>
      <c r="C193" s="303"/>
      <c r="D193" s="96">
        <f>SUM(B189:C192)</f>
        <v>0</v>
      </c>
    </row>
    <row r="194" spans="1:4" x14ac:dyDescent="0.3">
      <c r="A194" s="301" t="s">
        <v>342</v>
      </c>
      <c r="B194" s="302"/>
      <c r="C194" s="303"/>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2017-03-06T13:48:17Z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