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HM Gabes\2019\5\"/>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99" i="38" l="1"/>
  <c r="B10" i="39" l="1"/>
  <c r="B9" i="39"/>
  <c r="B8" i="39"/>
  <c r="J44" i="29" l="1"/>
  <c r="J33" i="29"/>
  <c r="B48" i="29" l="1"/>
  <c r="B45" i="29"/>
  <c r="B27" i="29"/>
  <c r="B24" i="29"/>
  <c r="A137" i="36" l="1"/>
  <c r="C95" i="42" l="1"/>
  <c r="C94" i="42"/>
  <c r="C93" i="42"/>
  <c r="C95" i="40"/>
  <c r="C94" i="40"/>
  <c r="C93" i="40"/>
  <c r="C95" i="38"/>
  <c r="C94" i="38"/>
  <c r="C93" i="38"/>
  <c r="C95" i="36"/>
  <c r="C94" i="36"/>
  <c r="C93" i="36"/>
  <c r="E129" i="40" l="1"/>
  <c r="F43" i="38"/>
  <c r="E43" i="38"/>
  <c r="E197" i="39"/>
  <c r="D43" i="36"/>
  <c r="B43" i="36" s="1"/>
  <c r="D26" i="36"/>
  <c r="D27" i="36" s="1"/>
  <c r="C34" i="36"/>
  <c r="A7" i="37" l="1"/>
  <c r="A8" i="36" l="1"/>
  <c r="F197" i="43" l="1"/>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C116" i="43"/>
  <c r="C115" i="43"/>
  <c r="C112" i="43"/>
  <c r="C100" i="43"/>
  <c r="C99" i="43"/>
  <c r="C94" i="43"/>
  <c r="C93" i="43"/>
  <c r="C82" i="43"/>
  <c r="C80" i="43"/>
  <c r="C77" i="43"/>
  <c r="C76" i="43"/>
  <c r="C75" i="43"/>
  <c r="C61" i="43"/>
  <c r="D63" i="43" s="1"/>
  <c r="D64" i="43" s="1"/>
  <c r="C60" i="43"/>
  <c r="C56" i="43"/>
  <c r="D52" i="43"/>
  <c r="D53" i="43" s="1"/>
  <c r="C51" i="43"/>
  <c r="C37" i="43"/>
  <c r="D42" i="43" s="1"/>
  <c r="D43" i="43" s="1"/>
  <c r="C26" i="43"/>
  <c r="D33" i="43" s="1"/>
  <c r="D34" i="43" s="1"/>
  <c r="D22" i="43"/>
  <c r="D23" i="43" s="1"/>
  <c r="B10" i="43"/>
  <c r="B9" i="43"/>
  <c r="B8" i="43"/>
  <c r="A7" i="43"/>
  <c r="F721" i="42"/>
  <c r="E721" i="42"/>
  <c r="F700" i="42"/>
  <c r="E700" i="42"/>
  <c r="F668" i="42"/>
  <c r="E668" i="42"/>
  <c r="F605" i="42"/>
  <c r="E605" i="42"/>
  <c r="F565" i="42"/>
  <c r="E565" i="42"/>
  <c r="D565" i="42" s="1"/>
  <c r="B565" i="42" s="1"/>
  <c r="D566" i="42" s="1"/>
  <c r="F525" i="42"/>
  <c r="E525" i="42"/>
  <c r="D525" i="42" s="1"/>
  <c r="B525" i="42" s="1"/>
  <c r="F471" i="42"/>
  <c r="E471" i="42"/>
  <c r="F424" i="42"/>
  <c r="D424" i="42" s="1"/>
  <c r="B424" i="42" s="1"/>
  <c r="E424" i="42"/>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A574" i="42"/>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3" i="41"/>
  <c r="D22" i="41"/>
  <c r="B10" i="41"/>
  <c r="B9" i="41"/>
  <c r="B8" i="41"/>
  <c r="A7" i="41"/>
  <c r="F721" i="40"/>
  <c r="E721" i="40"/>
  <c r="F700" i="40"/>
  <c r="E700" i="40"/>
  <c r="F668" i="40"/>
  <c r="E668" i="40"/>
  <c r="F605" i="40"/>
  <c r="E605" i="40"/>
  <c r="D605" i="40" s="1"/>
  <c r="B605" i="40" s="1"/>
  <c r="F565" i="40"/>
  <c r="E565" i="40"/>
  <c r="F525" i="40"/>
  <c r="E525" i="40"/>
  <c r="F471" i="40"/>
  <c r="D471" i="40" s="1"/>
  <c r="B471" i="40" s="1"/>
  <c r="E471" i="40"/>
  <c r="F424" i="40"/>
  <c r="E424" i="40"/>
  <c r="F366" i="40"/>
  <c r="E366" i="40"/>
  <c r="F299" i="40"/>
  <c r="E299" i="40"/>
  <c r="F244" i="40"/>
  <c r="D244" i="40" s="1"/>
  <c r="B244" i="40" s="1"/>
  <c r="F244" i="38"/>
  <c r="E244" i="40" s="1"/>
  <c r="F185" i="40"/>
  <c r="E185" i="40"/>
  <c r="F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700" i="36"/>
  <c r="B525"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D721" i="36"/>
  <c r="D728" i="36" s="1"/>
  <c r="D700" i="36"/>
  <c r="D668" i="36"/>
  <c r="B668" i="36" s="1"/>
  <c r="D525" i="36"/>
  <c r="D424" i="36"/>
  <c r="B424" i="36" s="1"/>
  <c r="D299" i="36"/>
  <c r="B299" i="36" s="1"/>
  <c r="D185" i="36"/>
  <c r="B185" i="36" s="1"/>
  <c r="D424" i="40" l="1"/>
  <c r="B424" i="40" s="1"/>
  <c r="D149" i="39"/>
  <c r="D150" i="39" s="1"/>
  <c r="D650" i="38"/>
  <c r="D651" i="38" s="1"/>
  <c r="D366" i="40"/>
  <c r="B366" i="40" s="1"/>
  <c r="D367" i="40" s="1"/>
  <c r="D368" i="40" s="1"/>
  <c r="D245" i="38"/>
  <c r="D246" i="38" s="1"/>
  <c r="D203" i="38"/>
  <c r="D204" i="38" s="1"/>
  <c r="D299" i="40"/>
  <c r="B299" i="40" s="1"/>
  <c r="D300" i="40" s="1"/>
  <c r="D301" i="40" s="1"/>
  <c r="D721" i="40"/>
  <c r="D344" i="40"/>
  <c r="D345" i="40" s="1"/>
  <c r="D525" i="40"/>
  <c r="B525" i="40" s="1"/>
  <c r="D526" i="40" s="1"/>
  <c r="D527" i="40" s="1"/>
  <c r="B127" i="29" s="1"/>
  <c r="E244" i="42"/>
  <c r="D102" i="43"/>
  <c r="D103" i="43" s="1"/>
  <c r="D118" i="39"/>
  <c r="D119" i="39" s="1"/>
  <c r="D627" i="40"/>
  <c r="D588" i="42"/>
  <c r="D589" i="42" s="1"/>
  <c r="D84" i="43"/>
  <c r="D85" i="43" s="1"/>
  <c r="D118" i="43"/>
  <c r="D119" i="43" s="1"/>
  <c r="D84" i="41"/>
  <c r="D85" i="41" s="1"/>
  <c r="D526" i="42"/>
  <c r="D527" i="42" s="1"/>
  <c r="B128" i="29" s="1"/>
  <c r="D130" i="42"/>
  <c r="D131" i="42" s="1"/>
  <c r="B65" i="29" s="1"/>
  <c r="D161" i="39"/>
  <c r="D162" i="39" s="1"/>
  <c r="D227" i="40"/>
  <c r="D228" i="40" s="1"/>
  <c r="D133" i="41"/>
  <c r="D134" i="41" s="1"/>
  <c r="D669" i="42"/>
  <c r="D670" i="42" s="1"/>
  <c r="D390" i="40"/>
  <c r="D391" i="40" s="1"/>
  <c r="D650" i="40"/>
  <c r="D651" i="40" s="1"/>
  <c r="D63" i="41"/>
  <c r="D64" i="41" s="1"/>
  <c r="D102" i="41"/>
  <c r="D103" i="41" s="1"/>
  <c r="D227" i="42"/>
  <c r="D228" i="42" s="1"/>
  <c r="D63" i="39"/>
  <c r="D64" i="39" s="1"/>
  <c r="D102" i="39"/>
  <c r="D103" i="39" s="1"/>
  <c r="D245" i="40"/>
  <c r="D246" i="40" s="1"/>
  <c r="D133" i="43"/>
  <c r="D134" i="43" s="1"/>
  <c r="B721" i="36"/>
  <c r="D197" i="43"/>
  <c r="D195" i="43"/>
  <c r="D721" i="42"/>
  <c r="B721" i="42" s="1"/>
  <c r="D722" i="42" s="1"/>
  <c r="D700" i="42"/>
  <c r="B700" i="42" s="1"/>
  <c r="D701" i="42" s="1"/>
  <c r="D702" i="42" s="1"/>
  <c r="B165" i="29" s="1"/>
  <c r="D605" i="42"/>
  <c r="B605" i="42" s="1"/>
  <c r="D606" i="42" s="1"/>
  <c r="D607" i="42" s="1"/>
  <c r="D471" i="42"/>
  <c r="B471" i="42" s="1"/>
  <c r="D472" i="42" s="1"/>
  <c r="D366" i="42"/>
  <c r="B366" i="42" s="1"/>
  <c r="D367" i="42" s="1"/>
  <c r="D245" i="42"/>
  <c r="D246" i="42" s="1"/>
  <c r="D186" i="42"/>
  <c r="D187" i="42" s="1"/>
  <c r="B74" i="29" s="1"/>
  <c r="D266" i="42"/>
  <c r="D569" i="42"/>
  <c r="D570" i="42" s="1"/>
  <c r="B137" i="29" s="1"/>
  <c r="D567" i="42"/>
  <c r="D672" i="42"/>
  <c r="D673" i="42" s="1"/>
  <c r="B155" i="29" s="1"/>
  <c r="D300" i="42"/>
  <c r="D301" i="42" s="1"/>
  <c r="D425" i="42"/>
  <c r="D44" i="42"/>
  <c r="D628" i="42"/>
  <c r="D195" i="41"/>
  <c r="D700" i="40"/>
  <c r="B700" i="40" s="1"/>
  <c r="D701" i="40" s="1"/>
  <c r="D702" i="40" s="1"/>
  <c r="B164" i="29" s="1"/>
  <c r="D668" i="40"/>
  <c r="B668" i="40" s="1"/>
  <c r="D669" i="40" s="1"/>
  <c r="D670" i="40" s="1"/>
  <c r="D565" i="40"/>
  <c r="B565" i="40" s="1"/>
  <c r="D566" i="40" s="1"/>
  <c r="D569" i="40" s="1"/>
  <c r="D570" i="40" s="1"/>
  <c r="B136" i="29" s="1"/>
  <c r="D425" i="40"/>
  <c r="D426" i="40" s="1"/>
  <c r="D185" i="40"/>
  <c r="B185" i="40" s="1"/>
  <c r="D186" i="40" s="1"/>
  <c r="D187" i="40" s="1"/>
  <c r="B73" i="29" s="1"/>
  <c r="D130" i="40"/>
  <c r="D131" i="40" s="1"/>
  <c r="B64" i="29" s="1"/>
  <c r="D43" i="40"/>
  <c r="B43" i="40" s="1"/>
  <c r="D44" i="40" s="1"/>
  <c r="D628" i="40"/>
  <c r="D472" i="40"/>
  <c r="D609" i="40"/>
  <c r="D610" i="40" s="1"/>
  <c r="B145" i="29" s="1"/>
  <c r="D606" i="40"/>
  <c r="D607" i="40" s="1"/>
  <c r="D588" i="40"/>
  <c r="D589" i="40" s="1"/>
  <c r="D266" i="40"/>
  <c r="B721" i="40"/>
  <c r="D722" i="40" s="1"/>
  <c r="D84" i="39"/>
  <c r="D85" i="39" s="1"/>
  <c r="D133" i="39"/>
  <c r="D134" i="39" s="1"/>
  <c r="D195" i="39"/>
  <c r="D227" i="38"/>
  <c r="D228" i="38" s="1"/>
  <c r="D344" i="38"/>
  <c r="D345" i="38" s="1"/>
  <c r="D627" i="38"/>
  <c r="D721" i="38"/>
  <c r="D700" i="38"/>
  <c r="B700" i="38" s="1"/>
  <c r="D701" i="38" s="1"/>
  <c r="D702" i="38" s="1"/>
  <c r="B163" i="29" s="1"/>
  <c r="D668" i="38"/>
  <c r="B668" i="38" s="1"/>
  <c r="D669" i="38" s="1"/>
  <c r="D670" i="38" s="1"/>
  <c r="D605" i="38"/>
  <c r="B605" i="38" s="1"/>
  <c r="D609" i="38" s="1"/>
  <c r="D610" i="38" s="1"/>
  <c r="B144" i="29" s="1"/>
  <c r="D565" i="38"/>
  <c r="B565" i="38" s="1"/>
  <c r="D566" i="38" s="1"/>
  <c r="D525" i="38"/>
  <c r="B525" i="38" s="1"/>
  <c r="D526" i="38" s="1"/>
  <c r="D527" i="38" s="1"/>
  <c r="B126" i="29" s="1"/>
  <c r="D471" i="38"/>
  <c r="B471" i="38" s="1"/>
  <c r="D472" i="38" s="1"/>
  <c r="D424" i="38"/>
  <c r="B424" i="38" s="1"/>
  <c r="D425" i="38" s="1"/>
  <c r="D366" i="38"/>
  <c r="B366" i="38" s="1"/>
  <c r="D367" i="38" s="1"/>
  <c r="D300" i="38"/>
  <c r="D185" i="38"/>
  <c r="D129" i="38"/>
  <c r="D43" i="38"/>
  <c r="D266" i="38"/>
  <c r="D588" i="38"/>
  <c r="D589" i="38" s="1"/>
  <c r="D248" i="40" l="1"/>
  <c r="D249" i="40" s="1"/>
  <c r="B82" i="29" s="1"/>
  <c r="D606" i="38"/>
  <c r="D607" i="38" s="1"/>
  <c r="D370" i="40"/>
  <c r="D371" i="40" s="1"/>
  <c r="B100" i="29" s="1"/>
  <c r="D198" i="39"/>
  <c r="D199" i="39" s="1"/>
  <c r="B11" i="39" s="1"/>
  <c r="B721" i="38"/>
  <c r="D722" i="38" s="1"/>
  <c r="D567" i="38"/>
  <c r="D569" i="38"/>
  <c r="D570" i="38" s="1"/>
  <c r="B135" i="29" s="1"/>
  <c r="D301" i="38"/>
  <c r="D303" i="38"/>
  <c r="D304" i="38" s="1"/>
  <c r="B90" i="29" s="1"/>
  <c r="D368" i="38"/>
  <c r="D370" i="38"/>
  <c r="D371" i="38" s="1"/>
  <c r="B99" i="29" s="1"/>
  <c r="D426" i="38"/>
  <c r="D428" i="38"/>
  <c r="D429" i="38" s="1"/>
  <c r="B108" i="29" s="1"/>
  <c r="D473" i="38"/>
  <c r="D475" i="38"/>
  <c r="D476" i="38" s="1"/>
  <c r="B117" i="29" s="1"/>
  <c r="B129" i="38"/>
  <c r="D130" i="38" s="1"/>
  <c r="D131" i="38" s="1"/>
  <c r="B63" i="29" s="1"/>
  <c r="D672" i="38"/>
  <c r="D673" i="38" s="1"/>
  <c r="B153" i="29" s="1"/>
  <c r="D198" i="41"/>
  <c r="D199" i="41" s="1"/>
  <c r="D186" i="38"/>
  <c r="D187" i="38" s="1"/>
  <c r="B72" i="29" s="1"/>
  <c r="B185" i="38"/>
  <c r="D303" i="40"/>
  <c r="D304" i="40" s="1"/>
  <c r="B91" i="29" s="1"/>
  <c r="D248" i="38"/>
  <c r="D249" i="38" s="1"/>
  <c r="B81" i="29" s="1"/>
  <c r="D198" i="43"/>
  <c r="D199" i="43" s="1"/>
  <c r="D609" i="42"/>
  <c r="D610" i="42" s="1"/>
  <c r="B146" i="29" s="1"/>
  <c r="B43" i="38"/>
  <c r="D44" i="38" s="1"/>
  <c r="D47" i="38" s="1"/>
  <c r="D48" i="38" s="1"/>
  <c r="B54" i="29" s="1"/>
  <c r="D728" i="38"/>
  <c r="B46" i="29" s="1"/>
  <c r="D473" i="42"/>
  <c r="D475" i="42"/>
  <c r="D476" i="42" s="1"/>
  <c r="B119" i="29" s="1"/>
  <c r="D368" i="42"/>
  <c r="D370" i="42"/>
  <c r="D371" i="42" s="1"/>
  <c r="B101" i="29" s="1"/>
  <c r="D728" i="42"/>
  <c r="D248" i="42"/>
  <c r="D249" i="42" s="1"/>
  <c r="B83" i="29" s="1"/>
  <c r="D725" i="42"/>
  <c r="D723" i="42"/>
  <c r="D47" i="42"/>
  <c r="D48" i="42" s="1"/>
  <c r="B56" i="29" s="1"/>
  <c r="D45" i="42"/>
  <c r="D428" i="42"/>
  <c r="D429" i="42" s="1"/>
  <c r="B110" i="29" s="1"/>
  <c r="D426" i="42"/>
  <c r="D303" i="42"/>
  <c r="D304" i="42" s="1"/>
  <c r="B92" i="29" s="1"/>
  <c r="D728" i="40"/>
  <c r="B47" i="29" s="1"/>
  <c r="D567" i="40"/>
  <c r="D428" i="40"/>
  <c r="D429" i="40" s="1"/>
  <c r="B109" i="29" s="1"/>
  <c r="D45" i="40"/>
  <c r="D47" i="40"/>
  <c r="D48" i="40" s="1"/>
  <c r="B55" i="29" s="1"/>
  <c r="D725" i="40"/>
  <c r="D723" i="40"/>
  <c r="D473" i="40"/>
  <c r="D475" i="40"/>
  <c r="D476" i="40" s="1"/>
  <c r="B118" i="29" s="1"/>
  <c r="D672" i="40"/>
  <c r="D673" i="40" s="1"/>
  <c r="B154" i="29" s="1"/>
  <c r="D628" i="38"/>
  <c r="B181" i="29" l="1"/>
  <c r="D725" i="38"/>
  <c r="D726" i="38" s="1"/>
  <c r="B172" i="29" s="1"/>
  <c r="D723" i="38"/>
  <c r="B11" i="43"/>
  <c r="B183" i="29"/>
  <c r="B11" i="41"/>
  <c r="B182" i="29"/>
  <c r="D729" i="38"/>
  <c r="D730" i="38" s="1"/>
  <c r="B25" i="29" s="1"/>
  <c r="D45" i="38"/>
  <c r="D729" i="42"/>
  <c r="D730" i="42" s="1"/>
  <c r="D726" i="42"/>
  <c r="B174" i="29" s="1"/>
  <c r="D726" i="40"/>
  <c r="B173" i="29" s="1"/>
  <c r="D729" i="40"/>
  <c r="D730" i="40" s="1"/>
  <c r="B26" i="29" s="1"/>
  <c r="B12" i="42" l="1"/>
  <c r="B37" i="29"/>
  <c r="B35" i="29"/>
  <c r="B12" i="38"/>
  <c r="B12" i="40"/>
  <c r="B3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1" i="29" s="1"/>
  <c r="C90" i="36" l="1"/>
  <c r="C102" i="36"/>
  <c r="C114" i="36"/>
  <c r="C106" i="36"/>
  <c r="C516" i="36" l="1"/>
  <c r="D526" i="36" s="1"/>
  <c r="D527" i="36" s="1"/>
  <c r="B125" i="29" s="1"/>
  <c r="D722" i="36" l="1"/>
  <c r="C712" i="36"/>
  <c r="D715" i="36" s="1"/>
  <c r="D716" i="36" s="1"/>
  <c r="D723" i="36" l="1"/>
  <c r="D725" i="36"/>
  <c r="C550" i="36"/>
  <c r="D566" i="36" s="1"/>
  <c r="C540" i="36"/>
  <c r="D542" i="36" s="1"/>
  <c r="D543" i="36" s="1"/>
  <c r="A574" i="36"/>
  <c r="C583" i="36"/>
  <c r="C585" i="36"/>
  <c r="C593" i="36"/>
  <c r="C596" i="36"/>
  <c r="D606" i="36" l="1"/>
  <c r="D607" i="36" s="1"/>
  <c r="D726" i="36"/>
  <c r="B171" i="29" s="1"/>
  <c r="D588" i="36"/>
  <c r="D589" i="36" s="1"/>
  <c r="D609" i="36"/>
  <c r="D610" i="36" s="1"/>
  <c r="B143" i="29" s="1"/>
  <c r="D569" i="36"/>
  <c r="D570" i="36" s="1"/>
  <c r="B134" i="29" s="1"/>
  <c r="D567" i="36"/>
  <c r="C407" i="36"/>
  <c r="C337" i="36"/>
  <c r="C331" i="36"/>
  <c r="C219" i="36"/>
  <c r="C218" i="36"/>
  <c r="C216" i="36"/>
  <c r="C101" i="36"/>
  <c r="C80" i="36"/>
  <c r="C35" i="36"/>
  <c r="D44" i="36" s="1"/>
  <c r="C688" i="36"/>
  <c r="D701" i="36" s="1"/>
  <c r="D702" i="36" s="1"/>
  <c r="B162" i="29" s="1"/>
  <c r="D47" i="36" l="1"/>
  <c r="D45" i="36"/>
  <c r="C626" i="36"/>
  <c r="D48" i="36" l="1"/>
  <c r="B53"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9" i="29" s="1"/>
  <c r="D248" i="36"/>
  <c r="D204" i="36"/>
  <c r="D249" i="36" l="1"/>
  <c r="B80"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2" i="29" s="1"/>
  <c r="A51" i="36"/>
  <c r="A16" i="36"/>
  <c r="D23" i="37" l="1"/>
  <c r="D670" i="36"/>
  <c r="D672" i="36"/>
  <c r="D473" i="36"/>
  <c r="D475" i="36"/>
  <c r="D476" i="36" s="1"/>
  <c r="B116" i="29" s="1"/>
  <c r="D428" i="36"/>
  <c r="D429" i="36" s="1"/>
  <c r="B107" i="29" s="1"/>
  <c r="D391" i="36"/>
  <c r="D368" i="36"/>
  <c r="D370" i="36"/>
  <c r="D161" i="37"/>
  <c r="D162" i="37" s="1"/>
  <c r="D133" i="37"/>
  <c r="D134" i="37" s="1"/>
  <c r="D149" i="37"/>
  <c r="D150" i="37" s="1"/>
  <c r="D118" i="37"/>
  <c r="D119" i="37" s="1"/>
  <c r="D102" i="37"/>
  <c r="D103" i="37" s="1"/>
  <c r="D84" i="37"/>
  <c r="D85" i="37" s="1"/>
  <c r="D63" i="37"/>
  <c r="D64" i="37" s="1"/>
  <c r="D195" i="37"/>
  <c r="D198" i="37" l="1"/>
  <c r="D199" i="37" s="1"/>
  <c r="B180" i="29" s="1"/>
  <c r="D673" i="36"/>
  <c r="B152" i="29" s="1"/>
  <c r="D729" i="36"/>
  <c r="D730" i="36" s="1"/>
  <c r="D371" i="36"/>
  <c r="B98" i="29" s="1"/>
  <c r="B11" i="37" l="1"/>
  <c r="B34" i="29"/>
  <c r="B12" i="36"/>
  <c r="J179" i="29" l="1"/>
  <c r="J170" i="29"/>
  <c r="J161" i="29"/>
  <c r="J151" i="29"/>
  <c r="J142" i="29"/>
  <c r="J133" i="29"/>
  <c r="J124" i="29"/>
  <c r="J115" i="29"/>
  <c r="J106" i="29"/>
  <c r="J97" i="29"/>
  <c r="J88" i="29"/>
  <c r="J79" i="29"/>
  <c r="J70" i="29"/>
  <c r="J61" i="29"/>
  <c r="J52" i="29"/>
  <c r="J23" i="29"/>
</calcChain>
</file>

<file path=xl/sharedStrings.xml><?xml version="1.0" encoding="utf-8"?>
<sst xmlns="http://schemas.openxmlformats.org/spreadsheetml/2006/main" count="5317" uniqueCount="730">
  <si>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</si>
  <si>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</si>
  <si>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</si>
  <si>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</si>
  <si>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</si>
  <si>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</si>
  <si>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</si>
  <si>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</si>
  <si>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</si>
  <si>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</si>
  <si>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</si>
  <si>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</si>
  <si>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</si>
  <si>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</si>
  <si>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</si>
  <si>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</si>
  <si>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</si>
  <si>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</si>
  <si>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</si>
  <si>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</si>
  <si>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</si>
  <si>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</si>
  <si>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</si>
  <si>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</si>
  <si>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</si>
  <si>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</si>
  <si>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</si>
  <si>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</si>
  <si>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</si>
  <si>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</si>
  <si>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</si>
  <si>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</si>
  <si>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</si>
  <si>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</si>
  <si>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</si>
  <si>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</si>
  <si>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</si>
  <si>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</si>
  <si>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</si>
  <si>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</si>
  <si>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</si>
  <si>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</si>
  <si>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</si>
  <si>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</si>
  <si>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</si>
  <si>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</si>
  <si>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</si>
  <si>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</si>
  <si>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</si>
  <si>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</si>
  <si>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</si>
  <si>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</si>
  <si>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</si>
  <si>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</si>
  <si>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</si>
  <si>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</si>
  <si>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</si>
  <si>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</si>
  <si>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</si>
  <si>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</si>
  <si>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</si>
  <si>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</si>
  <si>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</si>
  <si>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</si>
  <si>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</si>
  <si>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</si>
  <si>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</si>
  <si>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</si>
  <si>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</si>
  <si>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</si>
  <si>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</si>
  <si>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</si>
  <si>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</si>
  <si>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</si>
  <si>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</si>
  <si>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</si>
  <si>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</si>
  <si>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</si>
  <si>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</si>
  <si>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</si>
  <si>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</si>
  <si>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</si>
  <si>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</si>
  <si>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</si>
  <si>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</si>
  <si>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</si>
  <si>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</si>
  <si>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</si>
  <si>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</si>
  <si>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</si>
  <si>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</si>
  <si>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</si>
  <si>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</si>
  <si>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</si>
  <si>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</si>
  <si>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</si>
  <si>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</si>
  <si>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</si>
  <si>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</si>
  <si>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</si>
  <si>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</si>
  <si>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</si>
  <si>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</si>
  <si>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</si>
  <si>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</si>
  <si>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</si>
  <si>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</si>
  <si>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</si>
  <si>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</si>
  <si>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</si>
  <si>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</si>
  <si>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</si>
  <si>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</si>
  <si>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</si>
  <si>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</si>
  <si>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</si>
  <si>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</si>
  <si>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</si>
  <si>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</si>
  <si>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</si>
  <si>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</si>
  <si>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</si>
  <si>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</si>
  <si>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</si>
  <si>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</si>
  <si>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</si>
  <si>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</si>
  <si>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</si>
  <si>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</si>
  <si>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</si>
  <si>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</si>
  <si>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</si>
  <si>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</si>
  <si>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</si>
  <si>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</si>
  <si>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</si>
  <si>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</si>
  <si>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</si>
  <si>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</si>
  <si>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</si>
  <si>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</si>
  <si>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</si>
  <si>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</si>
  <si>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</si>
  <si>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</si>
  <si>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</si>
  <si>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</si>
  <si>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</si>
  <si>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</si>
  <si>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</si>
  <si>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</si>
  <si>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</si>
  <si>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</si>
  <si>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</si>
  <si>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</si>
  <si>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</si>
  <si>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</si>
  <si>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</si>
  <si>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</si>
  <si>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</si>
  <si>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</si>
  <si>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</si>
  <si>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</si>
  <si>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</si>
  <si>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</si>
  <si>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</si>
  <si>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</si>
  <si>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</si>
  <si>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</si>
  <si>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</si>
  <si>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</si>
  <si>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</si>
  <si>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</si>
  <si>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</si>
  <si>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</si>
  <si>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</si>
  <si>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</si>
  <si>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</si>
  <si>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</si>
  <si>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</si>
  <si>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</si>
  <si>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</si>
  <si>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</si>
  <si>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</si>
  <si>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</si>
  <si>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</si>
  <si>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</si>
  <si>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</si>
  <si>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</si>
  <si>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</si>
  <si>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</si>
  <si>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</si>
  <si>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</si>
  <si>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</si>
  <si>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</si>
  <si>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</si>
  <si>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</si>
  <si>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</si>
  <si>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</si>
  <si>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</si>
  <si>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</si>
  <si>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</si>
  <si>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</si>
  <si>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</si>
  <si>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</si>
  <si>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</si>
  <si>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</si>
  <si>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</si>
  <si>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</si>
  <si>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</si>
  <si>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</si>
  <si>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</si>
  <si>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</si>
  <si>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</si>
  <si>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</si>
  <si>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</si>
  <si>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</si>
  <si>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</si>
  <si>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</si>
  <si>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</si>
  <si>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</si>
  <si>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</si>
  <si>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</si>
  <si>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</si>
  <si>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</si>
  <si>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</si>
  <si>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</si>
  <si>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</si>
  <si>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</si>
  <si>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</si>
  <si>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</si>
  <si>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</si>
  <si>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</si>
  <si>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</si>
  <si>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</si>
  <si>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</si>
  <si>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</si>
  <si>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</si>
  <si>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</si>
  <si>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</si>
  <si>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</si>
  <si>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</si>
  <si>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</si>
  <si>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</si>
  <si>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</si>
  <si>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</si>
  <si>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</si>
  <si>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</si>
  <si>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</si>
  <si>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</si>
  <si>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</si>
  <si>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</si>
  <si>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</si>
  <si>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</si>
  <si>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</si>
  <si>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</si>
  <si>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</si>
  <si>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</si>
  <si>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</si>
  <si>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</si>
  <si>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</si>
  <si>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</si>
  <si>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</si>
  <si>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</si>
  <si>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</si>
  <si>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</si>
  <si>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</si>
  <si>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</si>
  <si>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</si>
  <si>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</si>
  <si>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</si>
  <si>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</si>
  <si>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</si>
  <si>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</si>
  <si>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</si>
  <si>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</si>
  <si>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</si>
  <si>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</si>
  <si>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</si>
  <si>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</si>
  <si>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</si>
  <si>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</si>
  <si>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</si>
  <si>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</si>
  <si>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</si>
  <si>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</si>
  <si>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</si>
  <si>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</si>
  <si>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</si>
  <si>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</si>
  <si>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</si>
  <si>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</si>
  <si>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</si>
  <si>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</si>
  <si>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</si>
  <si>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</si>
  <si>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</si>
  <si>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</si>
  <si>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</si>
  <si>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</si>
  <si>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</si>
  <si>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</si>
  <si>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</si>
  <si>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</si>
  <si>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</si>
  <si>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</si>
  <si>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</si>
  <si>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</si>
  <si>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</si>
  <si>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</si>
  <si>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</si>
  <si>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</si>
  <si>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</si>
  <si>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</si>
  <si>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</si>
  <si>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</si>
  <si>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</si>
  <si>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</si>
  <si>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</si>
  <si>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</si>
  <si>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</si>
  <si>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</si>
  <si>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</si>
  <si>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</si>
  <si>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</si>
  <si>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</si>
  <si>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</si>
  <si>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</si>
  <si>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</si>
  <si>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</si>
  <si>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</si>
  <si>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</si>
  <si>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</si>
  <si>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</si>
  <si>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</si>
  <si>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</si>
  <si>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</si>
  <si>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</si>
  <si>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</si>
  <si>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</si>
  <si>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</si>
  <si>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</si>
  <si>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</si>
  <si>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</si>
  <si>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</si>
  <si>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</si>
  <si>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</si>
  <si>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</si>
  <si>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</si>
  <si>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</si>
  <si>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</si>
  <si>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</si>
  <si>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</si>
  <si>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</si>
  <si>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</si>
  <si>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</si>
  <si>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</si>
  <si>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</si>
  <si>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</si>
  <si>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</si>
  <si>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</si>
  <si>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</si>
  <si>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</si>
  <si>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</si>
  <si>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</si>
  <si>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</si>
  <si>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</si>
  <si>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</si>
  <si>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</si>
  <si>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</si>
  <si>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</si>
  <si>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</si>
  <si>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</si>
  <si>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</si>
  <si>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</si>
  <si>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</si>
  <si>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</si>
  <si>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</si>
  <si>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</si>
  <si>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</si>
  <si>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</si>
  <si>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</si>
  <si>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</si>
  <si>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</si>
  <si>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</si>
  <si>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</si>
  <si>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</si>
  <si>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</si>
  <si>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</si>
  <si>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</si>
  <si>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</si>
  <si>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</si>
  <si>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</si>
  <si>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</si>
  <si>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</si>
  <si>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</si>
  <si>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</si>
  <si>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</si>
  <si>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</si>
  <si>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</si>
  <si>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</si>
  <si>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</si>
  <si>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</si>
  <si>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</si>
  <si>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</si>
  <si>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</si>
  <si>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</si>
  <si>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</si>
  <si>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</si>
  <si>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</si>
  <si>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</si>
  <si>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</si>
  <si>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</si>
  <si>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</si>
  <si>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</si>
  <si>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</si>
  <si>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</si>
  <si>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</si>
  <si>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</si>
  <si>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</si>
  <si>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</si>
  <si>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</si>
  <si>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</si>
  <si>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</si>
  <si>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</si>
  <si>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</si>
  <si>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</si>
  <si>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</si>
  <si>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</si>
  <si>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</si>
  <si>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</si>
  <si>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</si>
  <si>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</si>
  <si>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</si>
  <si>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</si>
  <si>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</si>
  <si>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</si>
  <si>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</si>
  <si>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</si>
  <si>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</si>
  <si>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</si>
  <si>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</si>
  <si>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</si>
  <si>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</si>
  <si>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</si>
  <si>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</si>
  <si>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</si>
  <si>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</si>
  <si>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</si>
  <si>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</si>
  <si>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</si>
  <si>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</si>
  <si>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</si>
  <si>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</si>
  <si>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</si>
  <si>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</si>
  <si>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</si>
  <si>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</si>
  <si>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</si>
  <si>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</si>
  <si>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</si>
  <si>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</si>
  <si>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</si>
  <si>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</si>
  <si>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</si>
  <si>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</si>
  <si>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</si>
  <si>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</si>
  <si>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</si>
  <si>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</si>
  <si>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</si>
  <si>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</si>
  <si>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</si>
  <si>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Carrefour</t>
  </si>
  <si>
    <t xml:space="preserve">Respect de la tenues de travail  des marchandise  et des intérimaires </t>
  </si>
  <si>
    <t>GABES</t>
  </si>
  <si>
    <t>Dr Hatem KARAA</t>
  </si>
  <si>
    <t>Chefs de rayons</t>
  </si>
  <si>
    <t>Zone de réceptions et couloirs sont assez encombrés</t>
  </si>
  <si>
    <t xml:space="preserve">Date d'entame n'est pas indiquée sur un seau de glaçage à la réserve </t>
  </si>
  <si>
    <t>Stockage des denrées alimentaires contre le mur au niveau de la réserve</t>
  </si>
  <si>
    <t>Eviter le stockage des denrées alimentaires contre le mur au niveau de la réserve</t>
  </si>
  <si>
    <t>Indiquer la date d'entame de toute matière première en cours d'utilisation</t>
  </si>
  <si>
    <t>Eviter l'entreposage de la génoise à température ambiante</t>
  </si>
  <si>
    <t xml:space="preserve">Absence de papietr essui mains </t>
  </si>
  <si>
    <t xml:space="preserve">Assurer en continu la présence du papier essui mains </t>
  </si>
  <si>
    <t>Renforcer les opérarions de nettoyage derrière les équipements de production</t>
  </si>
  <si>
    <t>Renforcer les opérations de nettoyage de la balance</t>
  </si>
  <si>
    <t>Absence de papier essui mains</t>
  </si>
  <si>
    <t>Assurer en continu la présence du papier essui mains</t>
  </si>
  <si>
    <t>Manque l'indication de l'amande sur l'étiquetage des gateaux soirées et le mini cake</t>
  </si>
  <si>
    <t>un sachet de croquette non protégé en chambre froide négative</t>
  </si>
  <si>
    <t>Stockage contre l'évaporateur en chambre froide négative (carton de pizza)</t>
  </si>
  <si>
    <t>renforcer les opérations de nettoyage du meuble sandwich</t>
  </si>
  <si>
    <t>Accumulation de souillures au niveau du regard d'évcuation des eaux usées au laboratoire</t>
  </si>
  <si>
    <t>Renforcer les opérations de nettoyage de la partie haute de la porte de la chambre froide</t>
  </si>
  <si>
    <t>Mozzarella fioré entammée non identifiée par la date de sa première utilisation</t>
  </si>
  <si>
    <t>Renforcer les opérations de nettoyage du linéaire</t>
  </si>
  <si>
    <t>dépassement des durées de vie après découpe des articles suivants:
01 jambon de bœuf Chahia découpé depuis le 27 février 2019 (durée supérieure à 15 jours)
01 primo sale di fiore découpé depuis le 27 janvier 2019 (durée suopérieure à un mois)</t>
  </si>
  <si>
    <t>Respecter les durées de vie après découpe et ce conformément à l'instruction INS-10-01 janvier 2019</t>
  </si>
  <si>
    <t>Traçabilité irrégulière (cas du paleron découpé le 13 mars et non retrouvé sur les fiches de la traçabilité</t>
  </si>
  <si>
    <t>assurer un nettoyage régulier après les opérations de découpe et l'ouverture du rayon</t>
  </si>
  <si>
    <t>Absence d'égouttoir pour les abats exposés au rayon</t>
  </si>
  <si>
    <t>Plusieurs étiquettes collées sur la caisse du poulpe</t>
  </si>
  <si>
    <t>Ne laisser sur les caisses que les étiquettes du produit stocké</t>
  </si>
  <si>
    <t>les bacs plastique des produits surgelés sont endommagés</t>
  </si>
  <si>
    <t>un paquet d'œuf de seiche présenté à la vente sans étiquette du fournisseur
Merlan présenté à la vente manquait de fraicheur</t>
  </si>
  <si>
    <t>Renforcer le glaçage des produits présentés à la vente (cas du chien de mer qui était à +8°C)</t>
  </si>
  <si>
    <t>les fiches de réception en rayon ne sont pas signées</t>
  </si>
  <si>
    <t xml:space="preserve">renforcer le tris des clémentines </t>
  </si>
  <si>
    <t>renforcer le tris des tomates cerises</t>
  </si>
  <si>
    <t>Eviter de poser les caisses de légumes à même le sol</t>
  </si>
  <si>
    <t xml:space="preserve">Dépassement de la date limite des articles suivants:
01  paquet de thym frais SODEA DLUO: 13/03/2019
05 paquets de pois chiche ORTO DLC:14/03/2019 </t>
  </si>
  <si>
    <t>Autocontrôle de nettoyage non enregistré le mercredi 13 mars 2019</t>
  </si>
  <si>
    <t>pas de suivi des températures pour les journées du 27 et 28 février 2019</t>
  </si>
  <si>
    <t>Renforcer les opérations de nettoyage du sol et du meuble décoratif</t>
  </si>
  <si>
    <t>renforcer les opérations de dépoussièrage des linéaires (conserves)</t>
  </si>
  <si>
    <t>Dépoussièrer les produits exposés (graines soufflées)</t>
  </si>
  <si>
    <t>Accumulation de grande quantité de givre sur les crèmes glacées</t>
  </si>
  <si>
    <t>Renforcer les opérations de nettoyage de la fenetre des femmes</t>
  </si>
  <si>
    <t>plaques de génoise cuites depuis le 12 mars et entreposées à température ambiante</t>
  </si>
  <si>
    <t>En commun avec le rayon FLEG</t>
  </si>
  <si>
    <t>A mettre en place</t>
  </si>
  <si>
    <t>Pas de lave mains dédié au rayon</t>
  </si>
  <si>
    <t>les agrumes sont pressés à la demande des clients</t>
  </si>
  <si>
    <t>les oranges qui étaient en chambre froide sont présentées à température ambiante</t>
  </si>
  <si>
    <t>Décollement du revetement du sol à plusieurs endroits</t>
  </si>
  <si>
    <t xml:space="preserve">Décollement du sol en face de la chambre froide </t>
  </si>
  <si>
    <t>Réparer le sol en face de la chambre froide</t>
  </si>
  <si>
    <t>Meuble écaillé</t>
  </si>
  <si>
    <t>Plusieurs éléments sont endommagés</t>
  </si>
  <si>
    <t>température affichée +3,2°C
température mesurée +3,9°C</t>
  </si>
  <si>
    <t>Repeindre le plafond de la boulangerie</t>
  </si>
  <si>
    <t>Condensation des vapeurs de cuisson en face des fours de la boulangerie</t>
  </si>
  <si>
    <t>température affichée 4,2°C
température mesurée 4,8°C</t>
  </si>
  <si>
    <t>meuble sandwich: répartition du froid non homogène</t>
  </si>
  <si>
    <t>température à cœur des produits est élevée:salade mechouia était à 9,4°C  (voir photo)</t>
  </si>
  <si>
    <t>revoir le fonctionnement du meuble sandwich</t>
  </si>
  <si>
    <t>traces d'oxydation sur les panneaux de la plonge</t>
  </si>
  <si>
    <t>traces de rouille au sol de la chambre froide</t>
  </si>
  <si>
    <t>Rabotter els planches de découpe en rayon</t>
  </si>
  <si>
    <t>température affichée +3,2°C
Température mesurée +4,2°C</t>
  </si>
  <si>
    <t>Bac en plastique pour la vente des produits surgelés sont endommagés</t>
  </si>
  <si>
    <t>Présence du merlan qui manquait de faricheur (corps flasque et yeux affaissés)</t>
  </si>
  <si>
    <t>revoir la fraicheur des poissons</t>
  </si>
  <si>
    <t xml:space="preserve">Présence de givre sur les crèmes glacées </t>
  </si>
  <si>
    <t>Citron fourni par la société ORTO ne mentionne pas de DLC</t>
  </si>
  <si>
    <t>Présence de givre en chambre froide négative et sur les crèmes glacées au linéiares produits surgelés</t>
  </si>
  <si>
    <t>Salade mechouia au rayon ayant une température de 9,4°C</t>
  </si>
  <si>
    <t>M. Dia Mechlaoui - Dr Mejed Heni</t>
  </si>
  <si>
    <t>Chefs rayons et directeur magasin</t>
  </si>
  <si>
    <t>Absence des certificats de salubrité des journées de réception 07 et 27/04/2019 (Produits de volailles , poulet frais )</t>
  </si>
  <si>
    <t>Exiger les documents sanitaires pour les produits et maintenir les copies dans la réception.</t>
  </si>
  <si>
    <t>Seuls les fournisseurs et les produits étaient enregistrés pour la journée du 07/04.</t>
  </si>
  <si>
    <t>Port de chaussures personnelles par 3 membres du personnel</t>
  </si>
  <si>
    <t>Rouille (voit technique)</t>
  </si>
  <si>
    <t>Respecter la durée de vie des préparations</t>
  </si>
  <si>
    <t>Les crèmes mousseline fabriquée le jour J et assemblées le jour J, sont emballées le jour J+1 alors que la durée de vie est limitée à J fab</t>
  </si>
  <si>
    <t>Un bac de fraises non lavées contenait aussi des moitiés de pommes décontaminées. Des fraises étaient également moisies (photo)</t>
  </si>
  <si>
    <t>Absence de brosse pour le nettoyage du laminoir</t>
  </si>
  <si>
    <t>Prévoir la brosse spécifique.</t>
  </si>
  <si>
    <t>Test Tarte amande X1: Vendu 341 et tracés 400 pièces
Test Tarte 6/8 ananas: vendues + casse 12 et tracées 9.</t>
  </si>
  <si>
    <t>Assurer l'enregistrement des détails pour la traçabilité</t>
  </si>
  <si>
    <t>La chambre de pousse de droite présente des traces de développement de moisissures au niveau des coins</t>
  </si>
  <si>
    <t>Assurer un nettoyage rigoureux.</t>
  </si>
  <si>
    <t>Les emballages étaient stockés dans leurs cartons au niveau du laboratoire.</t>
  </si>
  <si>
    <t>Décartonner les emballages.</t>
  </si>
  <si>
    <t>Exiger la conformité de l'étiquetage de chaque produit avant sa mise en vente.</t>
  </si>
  <si>
    <t xml:space="preserve">Les barquettes de biscuits caramel (Maison du boulanger) ne précisent pas la présence de la poudre de coco.
Idem pour la "khobzet fekia"
Les produits artisanaux "zlebya, maqroudh …" ne sont pas commercialisés avec des étiquettes précisant leurs ingrédients. Exemple: le "mehchi tataouin" qui farci aux des fruits secs qui sont allergènes. </t>
  </si>
  <si>
    <t>Tous les morceaux de viandes de bœuf n'étaient pas étiquetés
Idem pour une caisse de volailles</t>
  </si>
  <si>
    <t>Assurer un contrôle rigoureux des produits et la séparation des produits casse</t>
  </si>
  <si>
    <t>Les DLC des produits n'étaient pas rangées dans l'ordre. Le FEFO n'était pas maîtrisé.</t>
  </si>
  <si>
    <t>Respecter l'ordre chronologique lors du stockage.</t>
  </si>
  <si>
    <t>Le nettoyage doit être renforcé à ce niveau</t>
  </si>
  <si>
    <t>Le hachoir n'était pas propre depuis la veille et plus. 
Les billots sont usés et sales</t>
  </si>
  <si>
    <t>Eliminer les déchets dans les poubelles immédiatement après leur collecte.</t>
  </si>
  <si>
    <r>
      <t xml:space="preserve">Assurer l'étiquetage des produits
</t>
    </r>
    <r>
      <rPr>
        <b/>
        <sz val="14"/>
        <color theme="1"/>
        <rFont val="Comic Sans MS"/>
        <family val="4"/>
      </rPr>
      <t>Exiger la détermination exacte de la DLC des agneaux importés d'Espagne</t>
    </r>
    <r>
      <rPr>
        <sz val="14"/>
        <color theme="1"/>
        <rFont val="Comic Sans MS"/>
        <family val="4"/>
      </rPr>
      <t>.</t>
    </r>
  </si>
  <si>
    <t>Remplir tous les tableaux de traçabilité au détail.</t>
  </si>
  <si>
    <t>Sabot troué et sabot personnel</t>
  </si>
  <si>
    <t>Fournir la tenue nécessaire</t>
  </si>
  <si>
    <t>L'utilisation des grattoirs métallique est interdite.</t>
  </si>
  <si>
    <t>Dépassement de la durée de vie de plusieurs produits:
Haut de cuisse 1 caisse depuis le 13/05
Haut de cuisse 3 caisses depuis le 12/05
Escalope de dinde 5 caisses depuis le 13/05
Selon le dernier certificat de salubrité du bœuf, la date d'abattage remonte au 07/05, donc la DLC est le 13/05. Les produits sont considérés comme périmés.</t>
  </si>
  <si>
    <t>Absence de l'ancien rapport d'audit et de son plan d'action</t>
  </si>
  <si>
    <t>Afficher le rapport et son plan d'action</t>
  </si>
  <si>
    <t>De janvier à avril, seul 2 meubles sur 6 étaient surveillés.</t>
  </si>
  <si>
    <t>Vérifier que tous les meubles sont surveillés.</t>
  </si>
  <si>
    <t>Absence du certificat de salubrité de des cuisses de dine el mazraa 07/04</t>
  </si>
  <si>
    <t>Remplacer par un autre ou par un outils dur.</t>
  </si>
  <si>
    <t>Les nèfles étaient vertes, les pommes tachetés au rouge et les agrumes présentaient des traces brunâtres.</t>
  </si>
  <si>
    <t>Renforcer le tri</t>
  </si>
  <si>
    <t>Les oignons étaient moisis</t>
  </si>
  <si>
    <t>Les dattes fournies par ULC et emballées par un film étirable n'étaient pas étiquetées.
Les petites pommes de terres Grenailles de Orto étaient vertes.</t>
  </si>
  <si>
    <t>Exiger l'étiquetage de tous les produits préemballés et renforcer le tri</t>
  </si>
  <si>
    <t>Dépassement de la durée de vie d'une barquette de champignon pleurote depuis le 13/05</t>
  </si>
  <si>
    <t>Assurer un contrôle rigoureux.</t>
  </si>
  <si>
    <t>Manque de louches pour les produits secs.</t>
  </si>
  <si>
    <t>Renforcer le nettoyage</t>
  </si>
  <si>
    <t>Fournir les louches</t>
  </si>
  <si>
    <t>Le meuble des salaisons n'était pas propre. Des restes de liquides étaient constatés en dessous.
Les caisses de produits secs n'étaient pas propres</t>
  </si>
  <si>
    <t>1 balance dans le rayon fleg n'était pas poinçonnée</t>
  </si>
  <si>
    <t>Assurer le poinçonnage</t>
  </si>
  <si>
    <t>Non enregistré</t>
  </si>
  <si>
    <t>Enregistrer les résultats des surveillances sur le GTC sur le papier correspondant.</t>
  </si>
  <si>
    <t>Absence de toute trace de formation</t>
  </si>
  <si>
    <t>Classer les enregistrements</t>
  </si>
  <si>
    <t>L'opératrice El Mazraa, absence de dossier formation BPH et certificat médical</t>
  </si>
  <si>
    <t>Exiger un dossier complet.</t>
  </si>
  <si>
    <t xml:space="preserve">Absence de la procédure. Les produits rejetés dans le local poubelle n'étaient pas détruits (photo) </t>
  </si>
  <si>
    <t>Télécharger la procédure la classer, la diffuser et l'appliquer.</t>
  </si>
  <si>
    <t>Développement de rouille sur certains casiers.</t>
  </si>
  <si>
    <t>Entretient nécessaire</t>
  </si>
  <si>
    <t>Rangement des tenues sales en masse dans le casier d'un opérateur de pâtisserie (photo)</t>
  </si>
  <si>
    <t>Ranger les casiers et débarrasser les tenues sales.</t>
  </si>
  <si>
    <t>Des parties au sol étaient abîmées (photo) à plusieurs niveaux</t>
  </si>
  <si>
    <t>Colmatage nécessaire</t>
  </si>
  <si>
    <t>Le plancher du meuble est rugueux</t>
  </si>
  <si>
    <t>Remplacer le plancher</t>
  </si>
  <si>
    <t>Même chambre froide</t>
  </si>
  <si>
    <t>Plusieurs bacs d'exposition étaient abîmés. Les couvercles deviennent difficiles à nettoyer</t>
  </si>
  <si>
    <t>remplacer les éléments abîmés</t>
  </si>
  <si>
    <t>Un coup de peinture est nécessaire</t>
  </si>
  <si>
    <t>La séparation entre les types de viandes n'était pas totale; le muret n'atteint pas le plafond.</t>
  </si>
  <si>
    <t>Prévoir une séparation totale</t>
  </si>
  <si>
    <t>Remplacer ces éléments</t>
  </si>
  <si>
    <t>Entretenir les traces d'usure</t>
  </si>
  <si>
    <t>Absence de distributeur de savon dans la boulangerie
Les col de signe de plusieurs lave-mains étaient oxydés</t>
  </si>
  <si>
    <t>La séparation n'est pas assurée. Les espaces sont insuffisants.</t>
  </si>
  <si>
    <t>Traiter ces surfaces</t>
  </si>
  <si>
    <t>Un DEIV est nécessaire à l'entrée de la boulangerie</t>
  </si>
  <si>
    <t>La porte du local ne tient pas fermée, Des caisses sont installées pour la maintenir fermée</t>
  </si>
  <si>
    <t>Installer un système de fermeture.</t>
  </si>
  <si>
    <t>Plusieurs points n'ont pas été traités.</t>
  </si>
  <si>
    <t>Procéder au traitement des écarts</t>
  </si>
  <si>
    <t>Usure avancée au niveau des billots
Les supports des billots permettent la stagnation de l'eau en dessous.</t>
  </si>
  <si>
    <t>Remplacer ces éléments
Perforer le fond du plancher pour évacuer les eaux de nettoyage</t>
  </si>
  <si>
    <t>Installer un distributeur et remplacer les cols de signe</t>
  </si>
  <si>
    <t>Prévoir des casiers plus larges et avec d'autres compartiments</t>
  </si>
  <si>
    <t>Développement de rouille sur le laminoir et le plancher du meuble neutre de la pâtisserie</t>
  </si>
  <si>
    <t>Un tas de viande hachée de la veille et des morceaux de bourguignon noircis, était entreposés à côté des parages et n'était pas rejeté à la poubelle.</t>
  </si>
  <si>
    <t>Chiken wings d'El Mazraaa; absence de trace de 2,4 kg réceptionné le 02/04. 
La traçabilité à la réception n'était pas enregistrée.</t>
  </si>
  <si>
    <t>Classer les documents sanitaires de tous les produits réceptionnés.</t>
  </si>
  <si>
    <t>Enregistrer tous les paramètres du tableau</t>
  </si>
  <si>
    <t>Respecter l'ordre de séparation des produits et renforcer le tri.</t>
  </si>
  <si>
    <t>Prévoir les chaussures nécessaires</t>
  </si>
  <si>
    <t>L'étiquetage des steaks de dinde épicés ne mentionne pas les ingrédients</t>
  </si>
  <si>
    <t>Exiger l'étiquetage complet du produit.</t>
  </si>
  <si>
    <t>Absence de la vérification du thermomètre.</t>
  </si>
  <si>
    <t>Procéder au changement de l'huile de friture.
Respecter la fréquence de changement de l'huile de friture.</t>
  </si>
  <si>
    <t>Renforcer le nettoyage des meubles.</t>
  </si>
  <si>
    <t>La barbe de l'opérateur était mal rasée.</t>
  </si>
  <si>
    <t>Assurer un rasage complet de la barbe.</t>
  </si>
  <si>
    <t>Accumulation de matériel souillés dans la plonge du laboratoire.</t>
  </si>
  <si>
    <t>Respecter la plan de nettoyage et de désinfection du matériel.</t>
  </si>
  <si>
    <t>Les dates d’ouvertures n’étaient pas enregistrées sur les raviers de « salade mechouia et riz ».</t>
  </si>
  <si>
    <t>Identifier les raviers des plats cuisinés après ouverture.</t>
  </si>
  <si>
    <t>La propreté des meubles d'exposition n'était pas satisfaisante.
Les vitres des meubles d’exposition n’était pas propre</t>
  </si>
  <si>
    <t>La trancheuse manquait de propreté même après le nettoyage effectuée.</t>
  </si>
  <si>
    <t>Utiliser la poubelle à ouverture non manuelle seulement.</t>
  </si>
  <si>
    <t>Le stockage des cartons dans la CF + n’est pas toléré.</t>
  </si>
  <si>
    <t>Interdire le port des bijoux et respecter l'hygiène des mains.</t>
  </si>
  <si>
    <t>Renforcer le nettoyage à ce niveau.</t>
  </si>
  <si>
    <t>L'enregistrement des autocontrôles de nettoyage et de désinfection n'était pas quotidien.</t>
  </si>
  <si>
    <t>L'enregistrement des  autocontrôles de N/D est quotidien.</t>
  </si>
  <si>
    <t xml:space="preserve">Les bacs d’exposition des produits de la mer surgelés étaient endommagés. </t>
  </si>
  <si>
    <t>Entretenir ou remplacer ces bacs.</t>
  </si>
  <si>
    <t>Procéder à un nettoyage à fond des bacs.</t>
  </si>
  <si>
    <t>Stocker les sachets au froid.</t>
  </si>
  <si>
    <t>Correct.</t>
  </si>
  <si>
    <t>Conforme.</t>
  </si>
  <si>
    <t>Le nettoyage de la réserve est à renforcer.</t>
  </si>
  <si>
    <t>Renforcer le rangement de la réserve.</t>
  </si>
  <si>
    <t>La séparation entre les produits alimentaires et non alimentaires n'était pas satisfaisante.</t>
  </si>
  <si>
    <t>Le rayon des semoules manquait de propreté.</t>
  </si>
  <si>
    <t>Augmenter la fréquence de nettoyage de ce linéaire.</t>
  </si>
  <si>
    <t>Le référentiel qualité 2019 n'était pas affiché.</t>
  </si>
  <si>
    <t>Afficher le référentiel qualité.</t>
  </si>
  <si>
    <t>Le rangement de la zone casse n’était pas satisfaisant (voir photo).</t>
  </si>
  <si>
    <t>Renforcer le rangement de la zone casse.</t>
  </si>
  <si>
    <t>Attente prolongée à température ambiante des yaourts réceptionnés, la température mesurée était à 13°C&gt; 4°C</t>
  </si>
  <si>
    <t>Respecter la chaine du froid lors de la réception des produits PLS.</t>
  </si>
  <si>
    <t>Meuble d'exposition des barquettes de fromages à tartiner "Fraidoux, Président": non respect du concept FEFO.</t>
  </si>
  <si>
    <t>Respecter la FEFO.</t>
  </si>
  <si>
    <t>La zone « casse » n’était pas balisée.</t>
  </si>
  <si>
    <t>Un paquet de margarine entamé était stocké dans la CF</t>
  </si>
  <si>
    <t>Eliminer les produits non conformes.</t>
  </si>
  <si>
    <t>Eliminer le givre sur les pots des crèmes glacées.</t>
  </si>
  <si>
    <t>Développement excessif de givre au niveau des meubles des glaces.</t>
  </si>
  <si>
    <t>Hygrométrie mesurée: 40%</t>
  </si>
  <si>
    <t>Entretenir ces meubles.</t>
  </si>
  <si>
    <t>La température relevée dans le laboratoire était à 14°C.</t>
  </si>
  <si>
    <t>Maintenir la porte du laboratoire fermé afin de conserver le froid.</t>
  </si>
  <si>
    <t>Entretenir l'armoire.</t>
  </si>
  <si>
    <t>La porte de la rôtissoire ne tient pas fermée.</t>
  </si>
  <si>
    <t>Réparer la porte de la rôtissoire.</t>
  </si>
  <si>
    <t>La protection des meubles d’exposition était partielle.</t>
  </si>
  <si>
    <t>Fournir des vitres protectrices.</t>
  </si>
  <si>
    <t>Renforcer le nettoyage à ces niveaux.</t>
  </si>
  <si>
    <t>Procéder à un nettoyage à fond.</t>
  </si>
  <si>
    <t>Réparer ces éléments.</t>
  </si>
  <si>
    <t>Développement de corrosion dans la plonge de la boucherie et de la pâtisserie
Charcuterie/fromage: fixer le robinet au niveau du système 3 bacs.</t>
  </si>
  <si>
    <t>Remplacer les éléments corrodés.
Fixer le robinet.</t>
  </si>
  <si>
    <t>Procéder au balisage de cette zone.</t>
  </si>
  <si>
    <t>Stocker les emballages sur le meuble d'exposition ou autre emplacement loin des produits exposés.</t>
  </si>
  <si>
    <t>La vérification de l'équipement de mesure est indispensable.</t>
  </si>
  <si>
    <t>L'aspect visuel de l'huile de friture était insatisfaisant (couleur brunâtre sombre).</t>
  </si>
  <si>
    <t>Assurer un remplissage rigoureux des fiches de traçabilités et fiches de réceptions de la MP.</t>
  </si>
  <si>
    <t>L'opérateur porte un pantalon de ville.</t>
  </si>
  <si>
    <t>Porter le pantalon de travail UHD.</t>
  </si>
  <si>
    <t>Stockage des cartons de fromages au niveau de la CF positive.</t>
  </si>
  <si>
    <t>Respecter la procédure de nettoyage et désinfection des équipements.</t>
  </si>
  <si>
    <t>L'opératrice avait les ongles longs, et portait une bague.</t>
  </si>
  <si>
    <t>Certains meubles d'exposition étaient usés.</t>
  </si>
  <si>
    <t>Développement excessif de givre au niveau des meubles d'exposition négatifs des crème glacées.</t>
  </si>
  <si>
    <t>La grille d'aération de la hotte n'était pas propre.</t>
  </si>
  <si>
    <t>La propreté des comptoirs frigorifiques n'était pas satisfaisante.</t>
  </si>
  <si>
    <t>Renforcer le contrôle des durées de vie des boudins de charcuterie entamées.</t>
  </si>
  <si>
    <t>Exposition des boudins de charcuteries entamées dont la durée de vie était dépassée:
Jambon au paprika
Jambon de bœuf fumé (Chahia)
Jambon de bœuf fumé (Mliha)
Dépassement des 10 jours autorisé.</t>
  </si>
  <si>
    <t>Les bacs de la glace fondante n’étaient pas propre</t>
  </si>
  <si>
    <t>L’armoire de rangement était usée et rouillée.</t>
  </si>
  <si>
    <t>Les armoires de rangement n'étaient pas propres (voir photos).
Le four n'était pas propre.</t>
  </si>
  <si>
    <t>Assurer un nettoyage approfondi.</t>
  </si>
  <si>
    <t>Développement de moisissure à plusieurs niveaux. (voir photos).</t>
  </si>
  <si>
    <t>Stockage des emballages près des produits exposés.</t>
  </si>
  <si>
    <t xml:space="preserve">les quantités des produits réceptionnées n’étaient pas enregistrées sur les fiches de réception, les opérateurs collent les étiquettes des produits directement sur les fiches de réception. En l'absence de ces quantitées, le suivi de leur traçabilité est impossible.
Manque d'enregistrement des quantités exposées des produits sur les fiches de traçabilités.
</t>
  </si>
  <si>
    <t>Utilisation d’une poubelle à ouverture manuelle</t>
  </si>
  <si>
    <t>Mise en attente de deux sachets de poissons pour un client à température ambiante. (la mesure de la T° à cœur n'était pas possible, le client était près du linéaire).</t>
  </si>
  <si>
    <t>Certains chevalet deviennent oxydés</t>
  </si>
  <si>
    <t>Des traces d'usure commencent à apparaître.</t>
  </si>
  <si>
    <t>Les fixateurs des portes du comptoir frigorifique était démontés.</t>
  </si>
  <si>
    <t>Installer un DEIV</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</si>
</sst>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4"/>
      <color theme="0"/>
      <name val="Comic Sans MS"/>
      <family val="4"/>
    </font>
    <font>
      <b/>
      <i/>
      <u/>
      <sz val="14"/>
      <color theme="0"/>
      <name val="Comic Sans MS"/>
      <family val="4"/>
    </font>
    <font>
      <b/>
      <i/>
      <u/>
      <sz val="16"/>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0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1" fillId="7" borderId="3" xfId="0" applyFont="1" applyFill="1" applyBorder="1" applyAlignment="1" applyProtection="1">
      <alignment horizontal="center" vertical="center" wrapText="1"/>
      <protection hidden="1"/>
    </xf>
    <xf numFmtId="0" fontId="22" fillId="7" borderId="6" xfId="0" applyFont="1" applyFill="1" applyBorder="1" applyAlignment="1" applyProtection="1">
      <alignment horizontal="center"/>
      <protection hidden="1"/>
    </xf>
    <xf numFmtId="0" fontId="22" fillId="7" borderId="4" xfId="0" applyFont="1" applyFill="1" applyBorder="1" applyAlignment="1" applyProtection="1">
      <alignment horizontal="center"/>
      <protection hidden="1"/>
    </xf>
    <xf numFmtId="0" fontId="22" fillId="7" borderId="1" xfId="0" applyFont="1" applyFill="1" applyBorder="1" applyAlignment="1" applyProtection="1">
      <alignment horizontal="center"/>
      <protection hidden="1"/>
    </xf>
    <xf numFmtId="165" fontId="22"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8" fillId="0" borderId="0" xfId="2" applyNumberFormat="1" applyFont="1" applyAlignment="1">
      <alignment horizontal="center" vertical="center" wrapText="1"/>
    </xf>
    <xf numFmtId="10" fontId="28" fillId="0" borderId="0" xfId="2" applyNumberFormat="1" applyFont="1" applyAlignment="1">
      <alignment vertical="center" wrapText="1"/>
    </xf>
    <xf numFmtId="0" fontId="31" fillId="0" borderId="0" xfId="0" applyFont="1" applyAlignment="1">
      <alignment vertical="center"/>
    </xf>
    <xf numFmtId="0" fontId="23" fillId="0" borderId="0" xfId="0" applyFont="1" applyAlignment="1">
      <alignment wrapText="1"/>
    </xf>
    <xf numFmtId="0" fontId="25" fillId="0" borderId="0" xfId="0" applyFont="1" applyAlignment="1">
      <alignment wrapText="1"/>
    </xf>
    <xf numFmtId="0" fontId="26" fillId="8" borderId="5"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0" borderId="0" xfId="0" applyFont="1" applyAlignment="1">
      <alignment horizontal="center" vertical="center" wrapText="1"/>
    </xf>
    <xf numFmtId="0" fontId="30" fillId="0" borderId="0" xfId="0" applyFont="1" applyAlignment="1">
      <alignment vertical="center" wrapText="1"/>
    </xf>
    <xf numFmtId="0" fontId="31"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3"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2" fillId="5" borderId="5" xfId="0" applyFont="1" applyFill="1" applyBorder="1" applyAlignment="1" applyProtection="1">
      <alignment vertical="center"/>
      <protection hidden="1"/>
    </xf>
    <xf numFmtId="0" fontId="32"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2"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wrapText="1"/>
      <protection hidden="1"/>
    </xf>
    <xf numFmtId="0" fontId="21" fillId="6" borderId="4" xfId="0" applyFont="1" applyFill="1" applyBorder="1" applyAlignment="1" applyProtection="1">
      <alignment horizontal="left" wrapText="1"/>
      <protection hidden="1"/>
    </xf>
    <xf numFmtId="0" fontId="21" fillId="6" borderId="1" xfId="0" applyFont="1" applyFill="1" applyBorder="1" applyAlignment="1" applyProtection="1">
      <alignment horizontal="center" wrapText="1"/>
      <protection hidden="1"/>
    </xf>
    <xf numFmtId="165" fontId="21"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2"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2"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1" fillId="6" borderId="6" xfId="0" applyFont="1" applyFill="1" applyBorder="1" applyAlignment="1" applyProtection="1">
      <alignment horizontal="center" wrapText="1"/>
      <protection hidden="1"/>
    </xf>
    <xf numFmtId="0" fontId="21"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12" borderId="1" xfId="0" applyFont="1" applyFill="1" applyBorder="1"/>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2"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8"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2"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1" fillId="6" borderId="8" xfId="0" applyFont="1" applyFill="1" applyBorder="1" applyAlignment="1" applyProtection="1">
      <alignment horizontal="left" vertical="center" wrapText="1"/>
      <protection hidden="1"/>
    </xf>
    <xf numFmtId="0" fontId="21" fillId="6" borderId="9" xfId="0" applyFont="1" applyFill="1" applyBorder="1" applyAlignment="1" applyProtection="1">
      <alignment horizontal="center" wrapText="1"/>
      <protection hidden="1"/>
    </xf>
    <xf numFmtId="0" fontId="21" fillId="6" borderId="10" xfId="0" applyFont="1" applyFill="1" applyBorder="1" applyAlignment="1" applyProtection="1">
      <alignment horizontal="center" wrapText="1"/>
      <protection hidden="1"/>
    </xf>
    <xf numFmtId="165" fontId="21" fillId="6" borderId="2" xfId="0" applyNumberFormat="1" applyFont="1" applyFill="1" applyBorder="1" applyAlignment="1" applyProtection="1">
      <alignment horizont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2"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2"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6" fillId="0" borderId="0" xfId="0" applyFont="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2" fillId="15" borderId="1" xfId="0" applyFont="1" applyFill="1" applyBorder="1" applyAlignment="1" applyProtection="1">
      <alignment vertical="center" wrapText="1"/>
      <protection hidden="1"/>
    </xf>
    <xf numFmtId="0" fontId="32"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7"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1" fillId="10" borderId="3" xfId="0" applyFont="1" applyFill="1" applyBorder="1" applyAlignment="1" applyProtection="1">
      <alignment horizontal="left" vertical="center" wrapText="1"/>
      <protection hidden="1"/>
    </xf>
    <xf numFmtId="0" fontId="21"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 xfId="1" applyFont="1" applyBorder="1" applyAlignment="1">
      <alignment wrapText="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1"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7"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2"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4" fillId="17"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0" fontId="36" fillId="0" borderId="0" xfId="0" applyFont="1" applyAlignment="1" applyProtection="1">
      <alignment horizontal="center" vertical="center" wrapText="1"/>
      <protection hidden="1"/>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1" xfId="0" applyFont="1" applyFill="1" applyBorder="1" applyAlignment="1" applyProtection="1">
      <alignment horizontal="center" vertical="center" wrapText="1"/>
      <protection hidden="1"/>
    </xf>
    <xf numFmtId="0" fontId="32"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2"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7" borderId="0" xfId="1" applyFont="1" applyFill="1" applyAlignment="1">
      <alignment horizontal="left"/>
    </xf>
    <xf numFmtId="0" fontId="42" fillId="17" borderId="11" xfId="0" applyFont="1" applyFill="1" applyBorder="1" applyAlignment="1" applyProtection="1">
      <alignment vertical="center" wrapText="1"/>
      <protection hidden="1"/>
    </xf>
    <xf numFmtId="0" fontId="42" fillId="17" borderId="8" xfId="0" applyFont="1" applyFill="1" applyBorder="1" applyAlignment="1" applyProtection="1">
      <alignment horizontal="left" vertical="center" wrapText="1"/>
      <protection hidden="1"/>
    </xf>
    <xf numFmtId="0" fontId="32"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2" fillId="14" borderId="1" xfId="0" applyFont="1" applyFill="1" applyBorder="1" applyAlignment="1">
      <alignment horizontal="center"/>
    </xf>
    <xf numFmtId="0" fontId="34" fillId="4" borderId="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34" fillId="0" borderId="1" xfId="1" applyFont="1" applyBorder="1"/>
    <xf numFmtId="0" fontId="34" fillId="0" borderId="1" xfId="1" applyFont="1" applyBorder="1" applyAlignment="1">
      <alignment vertical="center"/>
    </xf>
    <xf numFmtId="0" fontId="41" fillId="0" borderId="1" xfId="1" applyFont="1" applyBorder="1"/>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4" fillId="3" borderId="1" xfId="1" applyFont="1" applyFill="1" applyBorder="1" applyAlignment="1">
      <alignment wrapText="1"/>
    </xf>
    <xf numFmtId="0" fontId="36" fillId="3" borderId="1" xfId="0" applyFont="1" applyFill="1" applyBorder="1"/>
    <xf numFmtId="0" fontId="34" fillId="18" borderId="1" xfId="0" applyFont="1" applyFill="1" applyBorder="1" applyAlignment="1" applyProtection="1">
      <alignment vertical="center" wrapText="1"/>
      <protection hidden="1"/>
    </xf>
    <xf numFmtId="0" fontId="36" fillId="18" borderId="1" xfId="0" applyFont="1" applyFill="1" applyBorder="1" applyAlignment="1" applyProtection="1">
      <alignment vertical="center" wrapText="1"/>
      <protection hidden="1"/>
    </xf>
    <xf numFmtId="0" fontId="34" fillId="18" borderId="3" xfId="0" applyFont="1" applyFill="1" applyBorder="1" applyAlignment="1" applyProtection="1">
      <alignment vertical="center" wrapText="1"/>
      <protection hidden="1"/>
    </xf>
    <xf numFmtId="0" fontId="34" fillId="19" borderId="1" xfId="0" applyFont="1" applyFill="1" applyBorder="1" applyAlignment="1" applyProtection="1">
      <alignment vertical="center" wrapText="1"/>
      <protection hidden="1"/>
    </xf>
    <xf numFmtId="0" fontId="32" fillId="19"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1" fillId="6" borderId="11" xfId="0" applyFont="1" applyFill="1" applyBorder="1" applyAlignment="1" applyProtection="1">
      <alignment horizontal="left" vertical="center" wrapText="1"/>
      <protection hidden="1"/>
    </xf>
    <xf numFmtId="0" fontId="21" fillId="6" borderId="5" xfId="0" applyFont="1" applyFill="1" applyBorder="1" applyAlignment="1" applyProtection="1">
      <alignment horizontal="center" wrapText="1"/>
      <protection hidden="1"/>
    </xf>
    <xf numFmtId="0" fontId="21"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6"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45" fillId="0" borderId="0" xfId="0" applyFont="1"/>
    <xf numFmtId="0" fontId="45" fillId="0" borderId="0" xfId="0" applyFont="1" applyProtection="1">
      <protection locked="0"/>
    </xf>
    <xf numFmtId="0" fontId="45" fillId="0" borderId="0" xfId="0" applyFont="1" applyAlignment="1" applyProtection="1">
      <alignment vertical="center"/>
      <protection locked="0"/>
    </xf>
    <xf numFmtId="0" fontId="46" fillId="0" borderId="0" xfId="0" applyFont="1" applyAlignment="1" applyProtection="1">
      <alignment horizontal="center"/>
      <protection locked="0"/>
    </xf>
    <xf numFmtId="0" fontId="46" fillId="0" borderId="0" xfId="0" applyFont="1" applyAlignment="1" applyProtection="1">
      <alignment horizontal="center" wrapText="1"/>
      <protection locked="0"/>
    </xf>
    <xf numFmtId="0" fontId="44" fillId="0" borderId="0" xfId="0" applyFont="1" applyAlignment="1" applyProtection="1">
      <alignment vertical="center"/>
      <protection locked="0"/>
    </xf>
    <xf numFmtId="0" fontId="44" fillId="0" borderId="0" xfId="0" applyFont="1" applyProtection="1">
      <protection locked="0"/>
    </xf>
    <xf numFmtId="0" fontId="47" fillId="0" borderId="0" xfId="0" applyFont="1" applyAlignment="1" applyProtection="1">
      <alignment horizontal="center"/>
      <protection locked="0"/>
    </xf>
    <xf numFmtId="0" fontId="47" fillId="0" borderId="0" xfId="0" applyFont="1" applyAlignment="1" applyProtection="1">
      <alignment horizontal="center" wrapText="1"/>
      <protection locked="0"/>
    </xf>
    <xf numFmtId="0" fontId="44" fillId="0" borderId="0" xfId="0" applyFont="1"/>
    <xf numFmtId="166" fontId="36" fillId="0" borderId="1" xfId="0" applyNumberFormat="1" applyFont="1" applyBorder="1" applyAlignment="1" applyProtection="1">
      <alignment wrapText="1"/>
      <protection locked="0"/>
    </xf>
    <xf numFmtId="0" fontId="32" fillId="0" borderId="1" xfId="0" applyFont="1" applyBorder="1" applyAlignment="1">
      <alignment wrapText="1"/>
    </xf>
    <xf numFmtId="0" fontId="34" fillId="0" borderId="1" xfId="1" applyFont="1" applyBorder="1" applyAlignment="1">
      <alignment vertical="center" wrapText="1"/>
    </xf>
    <xf numFmtId="0" fontId="41" fillId="0" borderId="1" xfId="1" applyFont="1" applyBorder="1" applyAlignment="1">
      <alignment wrapText="1"/>
    </xf>
    <xf numFmtId="0" fontId="34" fillId="0" borderId="0" xfId="1" applyFont="1" applyAlignment="1">
      <alignment horizontal="center" vertical="center" wrapText="1"/>
    </xf>
    <xf numFmtId="0" fontId="34" fillId="0" borderId="1" xfId="1" applyFont="1" applyBorder="1" applyAlignment="1">
      <alignment horizontal="center" vertical="center" wrapText="1"/>
    </xf>
    <xf numFmtId="0" fontId="36" fillId="0" borderId="2" xfId="0" applyFont="1" applyBorder="1" applyAlignment="1" applyProtection="1">
      <alignment wrapText="1"/>
      <protection locked="0"/>
    </xf>
    <xf numFmtId="0" fontId="36" fillId="0" borderId="5" xfId="0" applyFont="1" applyBorder="1" applyAlignment="1" applyProtection="1">
      <alignment wrapText="1"/>
      <protection locked="0"/>
    </xf>
    <xf numFmtId="0" fontId="11" fillId="2" borderId="0" xfId="0" applyFont="1" applyFill="1" applyAlignment="1">
      <alignment wrapText="1"/>
    </xf>
    <xf numFmtId="0" fontId="38" fillId="0" borderId="0" xfId="0" applyFont="1" applyAlignment="1">
      <alignment horizontal="left" vertical="center" wrapText="1"/>
    </xf>
    <xf numFmtId="165" fontId="6" fillId="14" borderId="1" xfId="0" applyNumberFormat="1" applyFont="1" applyFill="1" applyBorder="1" applyAlignment="1" applyProtection="1">
      <alignment wrapText="1"/>
      <protection locked="0"/>
    </xf>
    <xf numFmtId="0" fontId="22" fillId="7" borderId="1" xfId="0" applyFont="1" applyFill="1" applyBorder="1" applyAlignment="1" applyProtection="1">
      <alignment horizontal="center" wrapText="1"/>
      <protection hidden="1"/>
    </xf>
    <xf numFmtId="165" fontId="22" fillId="7" borderId="1" xfId="0" applyNumberFormat="1" applyFont="1" applyFill="1" applyBorder="1" applyAlignment="1" applyProtection="1">
      <alignment horizontal="center" wrapText="1"/>
      <protection hidden="1"/>
    </xf>
    <xf numFmtId="0" fontId="34" fillId="0" borderId="1" xfId="1" applyFont="1" applyBorder="1" applyAlignment="1">
      <alignment horizontal="left" vertical="center" wrapText="1"/>
    </xf>
    <xf numFmtId="0" fontId="44" fillId="0" borderId="0" xfId="0" applyFont="1" applyAlignment="1">
      <alignment wrapText="1"/>
    </xf>
    <xf numFmtId="10" fontId="0" fillId="0" borderId="5" xfId="0" applyNumberFormat="1" applyBorder="1" applyAlignment="1" applyProtection="1">
      <alignment horizontal="center" wrapText="1"/>
      <protection hidden="1"/>
    </xf>
    <xf numFmtId="0" fontId="20"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10" fontId="0" fillId="0" borderId="1" xfId="0" applyNumberFormat="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0" fontId="26" fillId="2" borderId="0" xfId="0" applyFont="1" applyFill="1" applyAlignment="1">
      <alignment horizontal="center" vertical="center" wrapText="1"/>
    </xf>
    <xf numFmtId="0" fontId="4" fillId="2" borderId="0" xfId="2" applyFont="1" applyFill="1"/>
    <xf numFmtId="0" fontId="0" fillId="2" borderId="0" xfId="0" applyFill="1"/>
    <xf numFmtId="0" fontId="36" fillId="0" borderId="2" xfId="0" applyFont="1" applyBorder="1" applyAlignment="1" applyProtection="1">
      <alignment horizontal="left" vertical="top" wrapText="1"/>
      <protection locked="0"/>
    </xf>
    <xf numFmtId="165" fontId="36" fillId="0" borderId="1" xfId="0" applyNumberFormat="1" applyFont="1" applyBorder="1" applyAlignment="1" applyProtection="1">
      <alignment horizontal="left" wrapText="1"/>
      <protection hidden="1"/>
    </xf>
    <xf numFmtId="0" fontId="34" fillId="0" borderId="1" xfId="0" applyFont="1" applyBorder="1" applyAlignment="1" applyProtection="1">
      <alignment horizontal="left" wrapText="1"/>
      <protection locked="0"/>
    </xf>
    <xf numFmtId="165" fontId="28" fillId="3" borderId="6" xfId="2" applyNumberFormat="1" applyFont="1" applyFill="1" applyBorder="1" applyAlignment="1">
      <alignment horizontal="center" vertical="center" wrapText="1"/>
    </xf>
    <xf numFmtId="10" fontId="27" fillId="8" borderId="5" xfId="2" applyNumberFormat="1" applyFont="1" applyFill="1" applyBorder="1" applyAlignment="1">
      <alignment horizontal="center" vertical="center" wrapText="1"/>
    </xf>
    <xf numFmtId="10" fontId="28" fillId="0" borderId="0" xfId="2" applyNumberFormat="1" applyFont="1" applyAlignment="1">
      <alignment horizontal="center" vertical="center" wrapText="1"/>
    </xf>
    <xf numFmtId="165" fontId="28" fillId="0" borderId="6" xfId="2" applyNumberFormat="1" applyFont="1" applyBorder="1" applyAlignment="1">
      <alignment horizontal="center" vertical="center" wrapText="1"/>
    </xf>
    <xf numFmtId="165" fontId="28" fillId="2" borderId="0" xfId="2" applyNumberFormat="1" applyFont="1" applyFill="1" applyAlignment="1">
      <alignment horizontal="center" vertical="center" wrapText="1"/>
    </xf>
    <xf numFmtId="10" fontId="29" fillId="8" borderId="5" xfId="2" applyNumberFormat="1" applyFont="1" applyFill="1" applyBorder="1" applyAlignment="1">
      <alignment horizontal="center" vertical="center" wrapText="1"/>
    </xf>
    <xf numFmtId="0" fontId="17" fillId="9" borderId="0" xfId="0" applyFont="1" applyFill="1" applyAlignment="1">
      <alignment horizontal="left" vertical="center" wrapText="1"/>
    </xf>
    <xf numFmtId="0" fontId="17" fillId="9" borderId="0" xfId="0" applyFont="1" applyFill="1" applyAlignment="1" applyProtection="1">
      <alignment horizontal="center" vertical="center"/>
      <protection locked="0"/>
    </xf>
    <xf numFmtId="0" fontId="24" fillId="4" borderId="0" xfId="0" applyFont="1" applyFill="1" applyAlignment="1">
      <alignment horizontal="left" vertical="center"/>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6" fillId="0" borderId="0" xfId="0" applyFont="1" applyAlignment="1" applyProtection="1">
      <alignment horizontal="center" vertical="center" wrapText="1"/>
      <protection locked="0"/>
    </xf>
    <xf numFmtId="0" fontId="34"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0" borderId="0" xfId="0" applyFont="1" applyAlignment="1" applyProtection="1">
      <alignment horizontal="center" vertical="center" wrapText="1"/>
      <protection locked="0"/>
    </xf>
    <xf numFmtId="0" fontId="34" fillId="0" borderId="0" xfId="0" applyFont="1" applyAlignment="1" applyProtection="1">
      <alignment horizontal="center" wrapText="1"/>
      <protection locked="0"/>
    </xf>
    <xf numFmtId="0" fontId="34" fillId="0" borderId="10" xfId="0" applyFont="1" applyBorder="1" applyAlignment="1" applyProtection="1">
      <alignment horizontal="center" vertical="center" wrapText="1"/>
      <protection hidden="1"/>
    </xf>
    <xf numFmtId="0" fontId="32" fillId="4" borderId="0" xfId="0" applyFont="1" applyFill="1" applyAlignment="1" applyProtection="1">
      <alignment horizontal="left" vertical="center" wrapText="1"/>
      <protection hidden="1"/>
    </xf>
    <xf numFmtId="0" fontId="36" fillId="4" borderId="0" xfId="0" applyFont="1" applyFill="1" applyAlignment="1" applyProtection="1">
      <alignment horizontal="center" vertical="center"/>
      <protection hidden="1"/>
    </xf>
    <xf numFmtId="0" fontId="36" fillId="4" borderId="0" xfId="0" applyFont="1" applyFill="1" applyAlignment="1" applyProtection="1">
      <alignment horizontal="center" vertical="center" wrapText="1"/>
      <protection hidden="1"/>
    </xf>
    <xf numFmtId="0" fontId="42" fillId="17" borderId="11" xfId="0" applyFont="1" applyFill="1" applyBorder="1" applyAlignment="1" applyProtection="1">
      <alignment horizontal="left" vertical="center" wrapText="1"/>
      <protection hidden="1"/>
    </xf>
    <xf numFmtId="0" fontId="42" fillId="17" borderId="5" xfId="0" applyFont="1" applyFill="1" applyBorder="1" applyAlignment="1" applyProtection="1">
      <alignment horizontal="left" vertical="center" wrapText="1"/>
      <protection hidden="1"/>
    </xf>
    <xf numFmtId="0" fontId="42" fillId="17" borderId="12" xfId="0" applyFont="1" applyFill="1" applyBorder="1" applyAlignment="1" applyProtection="1">
      <alignment horizontal="left" vertical="center" wrapText="1"/>
      <protection hidden="1"/>
    </xf>
    <xf numFmtId="0" fontId="34" fillId="4" borderId="1"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vertical="center" wrapText="1"/>
      <protection hidden="1"/>
    </xf>
    <xf numFmtId="0" fontId="21" fillId="6" borderId="4" xfId="0" applyFont="1" applyFill="1" applyBorder="1" applyAlignment="1" applyProtection="1">
      <alignment horizontal="left" vertical="center" wrapText="1"/>
      <protection hidden="1"/>
    </xf>
    <xf numFmtId="0" fontId="34" fillId="17" borderId="6" xfId="0" applyFont="1" applyFill="1" applyBorder="1" applyAlignment="1" applyProtection="1">
      <alignment horizontal="center" vertical="center" wrapText="1"/>
      <protection hidden="1"/>
    </xf>
    <xf numFmtId="0" fontId="34" fillId="17" borderId="4" xfId="0" applyFont="1" applyFill="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164" fontId="35" fillId="8" borderId="0" xfId="1" applyNumberFormat="1" applyFont="1" applyFill="1" applyAlignment="1" applyProtection="1">
      <alignment horizontal="left" wrapText="1"/>
      <protection hidden="1"/>
    </xf>
    <xf numFmtId="0" fontId="42" fillId="17" borderId="15" xfId="1" applyFont="1" applyFill="1" applyBorder="1" applyAlignment="1">
      <alignment horizontal="left"/>
    </xf>
    <xf numFmtId="0" fontId="42" fillId="17" borderId="16" xfId="1" applyFont="1" applyFill="1" applyBorder="1" applyAlignment="1">
      <alignment horizontal="left"/>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32" fillId="4" borderId="9" xfId="0" applyFont="1" applyFill="1" applyBorder="1" applyAlignment="1" applyProtection="1">
      <alignment horizontal="left" vertical="center" wrapText="1"/>
      <protection hidden="1"/>
    </xf>
    <xf numFmtId="0" fontId="42" fillId="17" borderId="0" xfId="0" applyFont="1" applyFill="1" applyAlignment="1" applyProtection="1">
      <alignment horizontal="left" vertical="top" wrapText="1"/>
      <protection hidden="1"/>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locked="0"/>
    </xf>
    <xf numFmtId="0" fontId="32"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43" fillId="17" borderId="11" xfId="0" applyFont="1" applyFill="1" applyBorder="1" applyAlignment="1">
      <alignment horizontal="left" wrapText="1"/>
    </xf>
    <xf numFmtId="0" fontId="43" fillId="17" borderId="5" xfId="0" applyFont="1" applyFill="1" applyBorder="1" applyAlignment="1">
      <alignment horizontal="left" wrapText="1"/>
    </xf>
    <xf numFmtId="0" fontId="43" fillId="17" borderId="12" xfId="0" applyFont="1" applyFill="1" applyBorder="1" applyAlignment="1">
      <alignment horizontal="left" wrapText="1"/>
    </xf>
    <xf numFmtId="0" fontId="32" fillId="4" borderId="8" xfId="0" applyFont="1" applyFill="1" applyBorder="1" applyAlignment="1" applyProtection="1">
      <alignment horizontal="left" vertical="center" wrapText="1"/>
      <protection hidden="1"/>
    </xf>
    <xf numFmtId="0" fontId="32" fillId="4" borderId="11" xfId="0" applyFont="1" applyFill="1" applyBorder="1" applyAlignment="1" applyProtection="1">
      <alignment horizontal="left" vertical="center" wrapText="1"/>
      <protection hidden="1"/>
    </xf>
    <xf numFmtId="0" fontId="36" fillId="4" borderId="9"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0" borderId="0" xfId="0" applyFont="1" applyAlignment="1" applyProtection="1">
      <alignment horizontal="center" wrapText="1"/>
      <protection locked="0"/>
    </xf>
    <xf numFmtId="0" fontId="35" fillId="0" borderId="8"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vertical="center" wrapText="1"/>
      <protection hidden="1"/>
    </xf>
    <xf numFmtId="0" fontId="34" fillId="0" borderId="13" xfId="0" applyFont="1" applyBorder="1" applyAlignment="1" applyProtection="1">
      <alignment horizontal="center" wrapText="1"/>
      <protection locked="0"/>
    </xf>
    <xf numFmtId="0" fontId="35" fillId="17" borderId="0" xfId="1" applyFont="1" applyFill="1" applyAlignment="1">
      <alignment horizontal="center"/>
    </xf>
    <xf numFmtId="0" fontId="42" fillId="3" borderId="7"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2" fillId="3" borderId="0" xfId="0" applyFont="1" applyFill="1" applyAlignment="1" applyProtection="1">
      <alignment horizontal="left" vertical="center" wrapText="1"/>
      <protection hidden="1"/>
    </xf>
    <xf numFmtId="0" fontId="42" fillId="5" borderId="0" xfId="0" applyFont="1" applyFill="1" applyAlignment="1" applyProtection="1">
      <alignment horizontal="left" vertical="center" wrapText="1"/>
      <protection hidden="1"/>
    </xf>
    <xf numFmtId="164" fontId="42" fillId="8" borderId="0" xfId="1" applyNumberFormat="1" applyFont="1" applyFill="1" applyAlignment="1" applyProtection="1">
      <alignment horizontal="left" wrapText="1"/>
      <protection hidden="1"/>
    </xf>
    <xf numFmtId="14" fontId="32" fillId="5" borderId="5" xfId="0" applyNumberFormat="1" applyFont="1" applyFill="1" applyBorder="1" applyAlignment="1" applyProtection="1">
      <alignment horizontal="center" vertical="center"/>
      <protection locked="0"/>
    </xf>
    <xf numFmtId="0" fontId="46" fillId="0" borderId="0" xfId="0" applyFont="1" applyAlignment="1" applyProtection="1">
      <alignment horizontal="center"/>
      <protection locked="0"/>
    </xf>
    <xf numFmtId="0" fontId="32" fillId="9" borderId="0" xfId="0" applyFont="1" applyFill="1" applyAlignment="1">
      <alignment horizontal="center" vertical="center" wrapText="1"/>
    </xf>
    <xf numFmtId="0" fontId="32" fillId="10" borderId="0" xfId="0" applyFont="1" applyFill="1" applyAlignment="1" applyProtection="1">
      <alignment horizontal="center" vertical="center"/>
      <protection locked="0"/>
    </xf>
    <xf numFmtId="0" fontId="32" fillId="5" borderId="5" xfId="0" applyFont="1" applyFill="1" applyBorder="1" applyAlignment="1" applyProtection="1">
      <alignment horizontal="center" vertical="center"/>
      <protection locked="0"/>
    </xf>
    <xf numFmtId="0" fontId="32" fillId="5" borderId="6" xfId="0" applyFont="1" applyFill="1" applyBorder="1" applyAlignment="1" applyProtection="1">
      <alignment horizontal="center" vertical="center"/>
      <protection locked="0"/>
    </xf>
    <xf numFmtId="165" fontId="32" fillId="5" borderId="5" xfId="0" applyNumberFormat="1" applyFont="1" applyFill="1" applyBorder="1" applyAlignment="1" applyProtection="1">
      <alignment horizontal="center"/>
      <protection hidden="1"/>
    </xf>
    <xf numFmtId="0" fontId="9" fillId="0" borderId="0" xfId="0" applyFont="1" applyAlignment="1" applyProtection="1">
      <alignment horizontal="center"/>
      <protection locked="0"/>
    </xf>
    <xf numFmtId="0" fontId="32" fillId="3" borderId="3" xfId="0" applyFont="1" applyFill="1" applyBorder="1" applyAlignment="1">
      <alignment horizontal="left" wrapText="1"/>
    </xf>
    <xf numFmtId="0" fontId="32" fillId="3" borderId="6" xfId="0" applyFont="1" applyFill="1" applyBorder="1" applyAlignment="1">
      <alignment horizontal="left" wrapText="1"/>
    </xf>
    <xf numFmtId="0" fontId="32" fillId="3" borderId="4" xfId="0" applyFont="1" applyFill="1" applyBorder="1" applyAlignment="1">
      <alignment horizontal="left" wrapText="1"/>
    </xf>
    <xf numFmtId="0" fontId="35" fillId="3" borderId="7" xfId="0" applyFont="1" applyFill="1" applyBorder="1" applyAlignment="1" applyProtection="1">
      <alignment horizontal="left" vertical="center" wrapText="1"/>
      <protection hidden="1"/>
    </xf>
    <xf numFmtId="0" fontId="35" fillId="17" borderId="0" xfId="0" applyFont="1" applyFill="1" applyAlignment="1" applyProtection="1">
      <alignment horizontal="left" vertical="center" wrapText="1"/>
      <protection hidden="1"/>
    </xf>
    <xf numFmtId="164" fontId="35" fillId="17" borderId="0" xfId="1" applyNumberFormat="1" applyFont="1" applyFill="1" applyAlignment="1" applyProtection="1">
      <alignment horizontal="left"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42" fillId="17" borderId="0" xfId="0" applyFont="1" applyFill="1" applyAlignment="1" applyProtection="1">
      <alignment horizontal="left" vertical="center" wrapText="1"/>
      <protection hidden="1"/>
    </xf>
    <xf numFmtId="0" fontId="34" fillId="0" borderId="13" xfId="0" applyFont="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3" fillId="8" borderId="13" xfId="1" applyFont="1" applyFill="1" applyBorder="1" applyAlignment="1" applyProtection="1">
      <alignment horizontal="center" wrapText="1"/>
      <protection hidden="1"/>
    </xf>
    <xf numFmtId="0" fontId="13" fillId="8" borderId="0" xfId="1" applyFont="1" applyFill="1" applyAlignment="1" applyProtection="1">
      <alignment horizontal="center" wrapText="1"/>
      <protection hidden="1"/>
    </xf>
    <xf numFmtId="0" fontId="13" fillId="8" borderId="11" xfId="1" applyFont="1" applyFill="1" applyBorder="1" applyAlignment="1" applyProtection="1">
      <alignment horizontal="center" wrapText="1"/>
      <protection hidden="1"/>
    </xf>
    <xf numFmtId="0" fontId="13"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3" fillId="8" borderId="13" xfId="1" applyNumberFormat="1" applyFont="1" applyFill="1" applyBorder="1" applyAlignment="1" applyProtection="1">
      <alignment horizontal="center" wrapText="1"/>
      <protection hidden="1"/>
    </xf>
    <xf numFmtId="164" fontId="13"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3" fillId="8" borderId="11" xfId="0" applyFont="1" applyFill="1" applyBorder="1" applyAlignment="1" applyProtection="1">
      <alignment horizontal="center" wrapText="1"/>
      <protection hidden="1"/>
    </xf>
    <xf numFmtId="0" fontId="13"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14" fontId="7" fillId="5" borderId="6" xfId="0" applyNumberFormat="1" applyFont="1" applyFill="1" applyBorder="1" applyAlignment="1">
      <alignment horizontal="center"/>
    </xf>
    <xf numFmtId="0" fontId="47" fillId="0" borderId="0" xfId="0" applyFont="1" applyAlignment="1" applyProtection="1">
      <alignment horizontal="center"/>
      <protection locked="0"/>
    </xf>
    <xf numFmtId="0" fontId="17" fillId="9" borderId="0" xfId="0" applyFont="1" applyFill="1" applyAlignment="1">
      <alignment horizontal="center" vertical="center" wrapText="1"/>
    </xf>
    <xf numFmtId="0" fontId="12"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36" fillId="0" borderId="3" xfId="0" applyFont="1" applyBorder="1" applyAlignment="1" applyProtection="1">
      <alignment horizontal="left" wrapText="1"/>
      <protection locked="0"/>
    </xf>
    <xf numFmtId="0" fontId="36" fillId="0" borderId="4" xfId="0" applyFont="1" applyBorder="1" applyAlignment="1" applyProtection="1">
      <alignment horizontal="left" wrapText="1"/>
      <protection locked="0"/>
    </xf>
    <xf numFmtId="0" fontId="35" fillId="3" borderId="11" xfId="0" applyFont="1" applyFill="1" applyBorder="1" applyAlignment="1" applyProtection="1">
      <alignment horizontal="left" vertical="center" wrapText="1"/>
      <protection hidden="1"/>
    </xf>
    <xf numFmtId="0" fontId="35"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garde'!$A$53:$A$58</c:f>
              <c:strCache>
                <c:ptCount val="6"/>
                <c:pt idx="0">
                  <c:v>A1</c:v>
                </c:pt>
                <c:pt idx="1">
                  <c:v>A2</c:v>
                </c:pt>
                <c:pt idx="2">
                  <c:v>A3</c:v>
                </c:pt>
                <c:pt idx="3">
                  <c:v>A4</c:v>
                </c:pt>
                <c:pt idx="4">
                  <c:v>A5</c:v>
                </c:pt>
                <c:pt idx="5">
                  <c:v>A6</c:v>
                </c:pt>
              </c:strCache>
            </c:strRef>
          </c:cat>
          <c:val>
            <c:numRef>
              <c:f>'Page de garde'!$B$53:$B$58</c:f>
              <c:numCache>
                <c:formatCode>0.0%</c:formatCode>
                <c:ptCount val="6"/>
                <c:pt idx="0">
                  <c:v>0.94117647058823528</c:v>
                </c:pt>
                <c:pt idx="1">
                  <c:v>0.55555555555555558</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garde'!$A$53:$A$58</c:f>
              <c:strCache>
                <c:ptCount val="6"/>
                <c:pt idx="0">
                  <c:v>A1</c:v>
                </c:pt>
                <c:pt idx="1">
                  <c:v>A2</c:v>
                </c:pt>
                <c:pt idx="2">
                  <c:v>A3</c:v>
                </c:pt>
                <c:pt idx="3">
                  <c:v>A4</c:v>
                </c:pt>
                <c:pt idx="4">
                  <c:v>A5</c:v>
                </c:pt>
                <c:pt idx="5">
                  <c:v>A6</c:v>
                </c:pt>
              </c:strCache>
            </c:strRef>
          </c:cat>
          <c:val>
            <c:numRef>
              <c:f>'Page de garde'!$C$53:$C$58</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2064608"/>
        <c:axId val="72070592"/>
      </c:barChart>
      <c:catAx>
        <c:axId val="7206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070592"/>
        <c:crosses val="autoZero"/>
        <c:auto val="1"/>
        <c:lblAlgn val="ctr"/>
        <c:lblOffset val="100"/>
        <c:noMultiLvlLbl val="0"/>
      </c:catAx>
      <c:valAx>
        <c:axId val="7207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06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garde'!$A$134:$A$139</c:f>
              <c:strCache>
                <c:ptCount val="6"/>
                <c:pt idx="0">
                  <c:v>A1</c:v>
                </c:pt>
                <c:pt idx="1">
                  <c:v>A2</c:v>
                </c:pt>
                <c:pt idx="2">
                  <c:v>A3</c:v>
                </c:pt>
                <c:pt idx="3">
                  <c:v>A4</c:v>
                </c:pt>
                <c:pt idx="4">
                  <c:v>A5</c:v>
                </c:pt>
                <c:pt idx="5">
                  <c:v>A6</c:v>
                </c:pt>
              </c:strCache>
            </c:strRef>
          </c:cat>
          <c:val>
            <c:numRef>
              <c:f>'Page de garde'!$B$134:$B$139</c:f>
              <c:numCache>
                <c:formatCode>0.0%</c:formatCode>
                <c:ptCount val="6"/>
                <c:pt idx="0">
                  <c:v>0.91666666666666663</c:v>
                </c:pt>
                <c:pt idx="1">
                  <c:v>0.89130434782608692</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garde'!$A$134:$A$139</c:f>
              <c:strCache>
                <c:ptCount val="6"/>
                <c:pt idx="0">
                  <c:v>A1</c:v>
                </c:pt>
                <c:pt idx="1">
                  <c:v>A2</c:v>
                </c:pt>
                <c:pt idx="2">
                  <c:v>A3</c:v>
                </c:pt>
                <c:pt idx="3">
                  <c:v>A4</c:v>
                </c:pt>
                <c:pt idx="4">
                  <c:v>A5</c:v>
                </c:pt>
                <c:pt idx="5">
                  <c:v>A6</c:v>
                </c:pt>
              </c:strCache>
            </c:strRef>
          </c:cat>
          <c:val>
            <c:numRef>
              <c:f>'Page de garde'!$C$134:$C$139</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926307776"/>
        <c:axId val="1926309408"/>
      </c:barChart>
      <c:catAx>
        <c:axId val="1926307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309408"/>
        <c:crosses val="autoZero"/>
        <c:auto val="1"/>
        <c:lblAlgn val="ctr"/>
        <c:lblOffset val="100"/>
        <c:noMultiLvlLbl val="0"/>
      </c:catAx>
      <c:valAx>
        <c:axId val="192630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307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garde'!$A$143:$A$148</c:f>
              <c:strCache>
                <c:ptCount val="6"/>
                <c:pt idx="0">
                  <c:v>A1</c:v>
                </c:pt>
                <c:pt idx="1">
                  <c:v>A2</c:v>
                </c:pt>
                <c:pt idx="2">
                  <c:v>A3</c:v>
                </c:pt>
                <c:pt idx="3">
                  <c:v>A4</c:v>
                </c:pt>
                <c:pt idx="4">
                  <c:v>A5</c:v>
                </c:pt>
                <c:pt idx="5">
                  <c:v>A6</c:v>
                </c:pt>
              </c:strCache>
            </c:strRef>
          </c:cat>
          <c:val>
            <c:numRef>
              <c:f>'Page de garde'!$B$143:$B$148</c:f>
              <c:numCache>
                <c:formatCode>0.0%</c:formatCode>
                <c:ptCount val="6"/>
                <c:pt idx="0">
                  <c:v>0.91304347826086951</c:v>
                </c:pt>
                <c:pt idx="1">
                  <c:v>0.67391304347826086</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garde'!$A$143:$A$148</c:f>
              <c:strCache>
                <c:ptCount val="6"/>
                <c:pt idx="0">
                  <c:v>A1</c:v>
                </c:pt>
                <c:pt idx="1">
                  <c:v>A2</c:v>
                </c:pt>
                <c:pt idx="2">
                  <c:v>A3</c:v>
                </c:pt>
                <c:pt idx="3">
                  <c:v>A4</c:v>
                </c:pt>
                <c:pt idx="4">
                  <c:v>A5</c:v>
                </c:pt>
                <c:pt idx="5">
                  <c:v>A6</c:v>
                </c:pt>
              </c:strCache>
            </c:strRef>
          </c:cat>
          <c:val>
            <c:numRef>
              <c:f>'Page de garde'!$C$143:$C$148</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35820400"/>
        <c:axId val="2135821488"/>
      </c:barChart>
      <c:catAx>
        <c:axId val="213582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821488"/>
        <c:crosses val="autoZero"/>
        <c:auto val="1"/>
        <c:lblAlgn val="ctr"/>
        <c:lblOffset val="100"/>
        <c:noMultiLvlLbl val="0"/>
      </c:catAx>
      <c:valAx>
        <c:axId val="2135821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82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garde'!$A$152:$A$157</c:f>
              <c:strCache>
                <c:ptCount val="6"/>
                <c:pt idx="0">
                  <c:v>A1</c:v>
                </c:pt>
                <c:pt idx="1">
                  <c:v>A2</c:v>
                </c:pt>
                <c:pt idx="2">
                  <c:v>A3</c:v>
                </c:pt>
                <c:pt idx="3">
                  <c:v>A4</c:v>
                </c:pt>
                <c:pt idx="4">
                  <c:v>A5</c:v>
                </c:pt>
                <c:pt idx="5">
                  <c:v>A6</c:v>
                </c:pt>
              </c:strCache>
            </c:strRef>
          </c:cat>
          <c:val>
            <c:numRef>
              <c:f>'Page de garde'!$B$152:$B$157</c:f>
              <c:numCache>
                <c:formatCode>0.0%</c:formatCode>
                <c:ptCount val="6"/>
                <c:pt idx="0">
                  <c:v>0.98648648648648651</c:v>
                </c:pt>
                <c:pt idx="1">
                  <c:v>0.7432432432432432</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garde'!$A$152:$A$157</c:f>
              <c:strCache>
                <c:ptCount val="6"/>
                <c:pt idx="0">
                  <c:v>A1</c:v>
                </c:pt>
                <c:pt idx="1">
                  <c:v>A2</c:v>
                </c:pt>
                <c:pt idx="2">
                  <c:v>A3</c:v>
                </c:pt>
                <c:pt idx="3">
                  <c:v>A4</c:v>
                </c:pt>
                <c:pt idx="4">
                  <c:v>A5</c:v>
                </c:pt>
                <c:pt idx="5">
                  <c:v>A6</c:v>
                </c:pt>
              </c:strCache>
            </c:strRef>
          </c:cat>
          <c:val>
            <c:numRef>
              <c:f>'Page de garde'!$C$152:$C$157</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35810608"/>
        <c:axId val="2135808976"/>
      </c:barChart>
      <c:catAx>
        <c:axId val="2135810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5808976"/>
        <c:crosses val="autoZero"/>
        <c:auto val="1"/>
        <c:lblAlgn val="ctr"/>
        <c:lblOffset val="100"/>
        <c:noMultiLvlLbl val="0"/>
      </c:catAx>
      <c:valAx>
        <c:axId val="213580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5810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garde'!$A$162:$A$167</c:f>
              <c:strCache>
                <c:ptCount val="6"/>
                <c:pt idx="0">
                  <c:v>A1</c:v>
                </c:pt>
                <c:pt idx="1">
                  <c:v>A2</c:v>
                </c:pt>
                <c:pt idx="2">
                  <c:v>A3</c:v>
                </c:pt>
                <c:pt idx="3">
                  <c:v>A4</c:v>
                </c:pt>
                <c:pt idx="4">
                  <c:v>A5</c:v>
                </c:pt>
                <c:pt idx="5">
                  <c:v>A6</c:v>
                </c:pt>
              </c:strCache>
            </c:strRef>
          </c:cat>
          <c:val>
            <c:numRef>
              <c:f>'Page de garde'!$B$162:$B$167</c:f>
              <c:numCache>
                <c:formatCode>0.0%</c:formatCode>
                <c:ptCount val="6"/>
                <c:pt idx="0">
                  <c:v>1</c:v>
                </c:pt>
                <c:pt idx="1">
                  <c:v>0.55263157894736847</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garde'!$A$162:$A$167</c:f>
              <c:strCache>
                <c:ptCount val="6"/>
                <c:pt idx="0">
                  <c:v>A1</c:v>
                </c:pt>
                <c:pt idx="1">
                  <c:v>A2</c:v>
                </c:pt>
                <c:pt idx="2">
                  <c:v>A3</c:v>
                </c:pt>
                <c:pt idx="3">
                  <c:v>A4</c:v>
                </c:pt>
                <c:pt idx="4">
                  <c:v>A5</c:v>
                </c:pt>
                <c:pt idx="5">
                  <c:v>A6</c:v>
                </c:pt>
              </c:strCache>
            </c:strRef>
          </c:cat>
          <c:val>
            <c:numRef>
              <c:f>'Page de garde'!$C$162:$C$167</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41527296"/>
        <c:axId val="2141529472"/>
      </c:barChart>
      <c:catAx>
        <c:axId val="214152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41529472"/>
        <c:crosses val="autoZero"/>
        <c:auto val="1"/>
        <c:lblAlgn val="ctr"/>
        <c:lblOffset val="100"/>
        <c:noMultiLvlLbl val="0"/>
      </c:catAx>
      <c:valAx>
        <c:axId val="2141529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4152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garde'!$A$171:$A$176</c:f>
              <c:strCache>
                <c:ptCount val="6"/>
                <c:pt idx="0">
                  <c:v>A1</c:v>
                </c:pt>
                <c:pt idx="1">
                  <c:v>A2</c:v>
                </c:pt>
                <c:pt idx="2">
                  <c:v>A3</c:v>
                </c:pt>
                <c:pt idx="3">
                  <c:v>A4</c:v>
                </c:pt>
                <c:pt idx="4">
                  <c:v>A5</c:v>
                </c:pt>
                <c:pt idx="5">
                  <c:v>A6</c:v>
                </c:pt>
              </c:strCache>
            </c:strRef>
          </c:cat>
          <c:val>
            <c:numRef>
              <c:f>'Page de garde'!$B$171:$B$176</c:f>
              <c:numCache>
                <c:formatCode>0.0%</c:formatCode>
                <c:ptCount val="6"/>
                <c:pt idx="0">
                  <c:v>0.9285714285714286</c:v>
                </c:pt>
                <c:pt idx="1">
                  <c:v>0.9375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garde'!$A$171:$A$176</c:f>
              <c:strCache>
                <c:ptCount val="6"/>
                <c:pt idx="0">
                  <c:v>A1</c:v>
                </c:pt>
                <c:pt idx="1">
                  <c:v>A2</c:v>
                </c:pt>
                <c:pt idx="2">
                  <c:v>A3</c:v>
                </c:pt>
                <c:pt idx="3">
                  <c:v>A4</c:v>
                </c:pt>
                <c:pt idx="4">
                  <c:v>A5</c:v>
                </c:pt>
                <c:pt idx="5">
                  <c:v>A6</c:v>
                </c:pt>
              </c:strCache>
            </c:strRef>
          </c:cat>
          <c:val>
            <c:numRef>
              <c:f>'Page de garde'!$C$171:$C$176</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90297696"/>
        <c:axId val="1890302048"/>
      </c:barChart>
      <c:catAx>
        <c:axId val="189029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0302048"/>
        <c:crosses val="autoZero"/>
        <c:auto val="1"/>
        <c:lblAlgn val="ctr"/>
        <c:lblOffset val="100"/>
        <c:noMultiLvlLbl val="0"/>
      </c:catAx>
      <c:valAx>
        <c:axId val="189030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9029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garde'!$A$180:$A$185</c:f>
              <c:strCache>
                <c:ptCount val="6"/>
                <c:pt idx="0">
                  <c:v>A1</c:v>
                </c:pt>
                <c:pt idx="1">
                  <c:v>A2</c:v>
                </c:pt>
                <c:pt idx="2">
                  <c:v>A3</c:v>
                </c:pt>
                <c:pt idx="3">
                  <c:v>A4</c:v>
                </c:pt>
                <c:pt idx="4">
                  <c:v>A5</c:v>
                </c:pt>
                <c:pt idx="5">
                  <c:v>A6</c:v>
                </c:pt>
              </c:strCache>
            </c:strRef>
          </c:cat>
          <c:val>
            <c:numRef>
              <c:f>'Page de garde'!$B$180:$B$185</c:f>
              <c:numCache>
                <c:formatCode>0.0%</c:formatCode>
                <c:ptCount val="6"/>
                <c:pt idx="0">
                  <c:v>0.81967213114754101</c:v>
                </c:pt>
                <c:pt idx="1">
                  <c:v>0.79090909090909089</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garde'!$A$180:$A$185</c:f>
              <c:strCache>
                <c:ptCount val="6"/>
                <c:pt idx="0">
                  <c:v>A1</c:v>
                </c:pt>
                <c:pt idx="1">
                  <c:v>A2</c:v>
                </c:pt>
                <c:pt idx="2">
                  <c:v>A3</c:v>
                </c:pt>
                <c:pt idx="3">
                  <c:v>A4</c:v>
                </c:pt>
                <c:pt idx="4">
                  <c:v>A5</c:v>
                </c:pt>
                <c:pt idx="5">
                  <c:v>A6</c:v>
                </c:pt>
              </c:strCache>
            </c:strRef>
          </c:cat>
          <c:val>
            <c:numRef>
              <c:f>'Page de garde'!$C$180:$C$185</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2145632"/>
        <c:axId val="202152160"/>
      </c:barChart>
      <c:catAx>
        <c:axId val="20214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152160"/>
        <c:crosses val="autoZero"/>
        <c:auto val="1"/>
        <c:lblAlgn val="ctr"/>
        <c:lblOffset val="100"/>
        <c:noMultiLvlLbl val="0"/>
      </c:catAx>
      <c:valAx>
        <c:axId val="20215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14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0.84681372549019607</c:v>
                </c:pt>
                <c:pt idx="1">
                  <c:v>0.73056994818652854</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2146176"/>
        <c:axId val="202143456"/>
      </c:barChart>
      <c:catAx>
        <c:axId val="202146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143456"/>
        <c:crosses val="autoZero"/>
        <c:auto val="1"/>
        <c:lblAlgn val="ctr"/>
        <c:lblOffset val="100"/>
        <c:noMultiLvlLbl val="0"/>
      </c:catAx>
      <c:valAx>
        <c:axId val="202143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146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0.83324292831886848</c:v>
                </c:pt>
                <c:pt idx="1">
                  <c:v>0.76073951954780972</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2146720"/>
        <c:axId val="202149440"/>
        <c:extLst xmlns:c16r2="http://schemas.microsoft.com/office/drawing/2015/06/chart"/>
      </c:barChart>
      <c:catAx>
        <c:axId val="2021467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149440"/>
        <c:crosses val="autoZero"/>
        <c:auto val="1"/>
        <c:lblAlgn val="ctr"/>
        <c:lblOffset val="100"/>
        <c:noMultiLvlLbl val="0"/>
      </c:catAx>
      <c:valAx>
        <c:axId val="2021494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214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garde'!$A$45:$A$50</c:f>
              <c:strCache>
                <c:ptCount val="6"/>
                <c:pt idx="0">
                  <c:v>A1</c:v>
                </c:pt>
                <c:pt idx="1">
                  <c:v>A2</c:v>
                </c:pt>
                <c:pt idx="2">
                  <c:v>A3</c:v>
                </c:pt>
                <c:pt idx="3">
                  <c:v>A4</c:v>
                </c:pt>
                <c:pt idx="4">
                  <c:v>A5</c:v>
                </c:pt>
                <c:pt idx="5">
                  <c:v>A6</c:v>
                </c:pt>
              </c:strCache>
            </c:strRef>
          </c:cat>
          <c:val>
            <c:numRef>
              <c:f>'Page de garde'!$B$45:$B$50</c:f>
              <c:numCache>
                <c:formatCode>0.0%</c:formatCode>
                <c:ptCount val="6"/>
                <c:pt idx="0">
                  <c:v>0.60499999999999998</c:v>
                </c:pt>
                <c:pt idx="1">
                  <c:v>0.4096176046176046</c:v>
                </c:pt>
                <c:pt idx="2">
                  <c:v>0</c:v>
                </c:pt>
                <c:pt idx="3">
                  <c:v>0</c:v>
                </c:pt>
              </c:numCache>
            </c:numRef>
          </c:val>
          <c:extLst xmlns:c16r2="http://schemas.microsoft.com/office/drawing/2015/06/chart">
            <c:ext xmlns:c16="http://schemas.microsoft.com/office/drawing/2014/chart" uri="{C3380CC4-5D6E-409C-BE32-E72D297353CC}">
              <c16:uniqueId val="{00000006-3F9F-4817-AF6A-1EA3B5D1E70E}"/>
            </c:ext>
          </c:extLst>
        </c:ser>
        <c:ser>
          <c:idx val="1"/>
          <c:order val="1"/>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garde'!$A$45:$A$50</c:f>
              <c:strCache>
                <c:ptCount val="6"/>
                <c:pt idx="0">
                  <c:v>A1</c:v>
                </c:pt>
                <c:pt idx="1">
                  <c:v>A2</c:v>
                </c:pt>
                <c:pt idx="2">
                  <c:v>A3</c:v>
                </c:pt>
                <c:pt idx="3">
                  <c:v>A4</c:v>
                </c:pt>
                <c:pt idx="4">
                  <c:v>A5</c:v>
                </c:pt>
                <c:pt idx="5">
                  <c:v>A6</c:v>
                </c:pt>
              </c:strCache>
            </c:strRef>
          </c:cat>
          <c:val>
            <c:numRef>
              <c:f>'Page de garde'!$C$45:$C$50</c:f>
              <c:numCache>
                <c:formatCode>0.0%</c:formatCode>
                <c:ptCount val="6"/>
              </c:numCache>
            </c:numRef>
          </c:val>
          <c:extLst xmlns:c16r2="http://schemas.microsoft.com/office/drawing/2015/06/chart">
            <c:ext xmlns:c16="http://schemas.microsoft.com/office/drawing/2014/chart" uri="{C3380CC4-5D6E-409C-BE32-E72D297353CC}">
              <c16:uniqueId val="{00000007-3F9F-4817-AF6A-1EA3B5D1E70E}"/>
            </c:ext>
          </c:extLst>
        </c:ser>
        <c:dLbls>
          <c:showLegendKey val="0"/>
          <c:showVal val="1"/>
          <c:showCatName val="0"/>
          <c:showSerName val="0"/>
          <c:showPercent val="0"/>
          <c:showBubbleSize val="0"/>
        </c:dLbls>
        <c:gapWidth val="65"/>
        <c:axId val="202147264"/>
        <c:axId val="202154336"/>
        <c:extLst xmlns:c16r2="http://schemas.microsoft.com/office/drawing/2015/06/chart"/>
      </c:barChart>
      <c:catAx>
        <c:axId val="202147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154336"/>
        <c:crosses val="autoZero"/>
        <c:auto val="1"/>
        <c:lblAlgn val="ctr"/>
        <c:lblOffset val="100"/>
        <c:noMultiLvlLbl val="0"/>
      </c:catAx>
      <c:valAx>
        <c:axId val="202154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2147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garde'!$A$62:$A$67</c:f>
              <c:strCache>
                <c:ptCount val="6"/>
                <c:pt idx="0">
                  <c:v>A1</c:v>
                </c:pt>
                <c:pt idx="1">
                  <c:v>A2</c:v>
                </c:pt>
                <c:pt idx="2">
                  <c:v>A3</c:v>
                </c:pt>
                <c:pt idx="3">
                  <c:v>A4</c:v>
                </c:pt>
                <c:pt idx="4">
                  <c:v>A5</c:v>
                </c:pt>
                <c:pt idx="5">
                  <c:v>A6</c:v>
                </c:pt>
              </c:strCache>
            </c:strRef>
          </c:cat>
          <c:val>
            <c:numRef>
              <c:f>'Page de garde'!$B$62:$B$67</c:f>
              <c:numCache>
                <c:formatCode>0.0%</c:formatCode>
                <c:ptCount val="6"/>
                <c:pt idx="0">
                  <c:v>0.79365079365079361</c:v>
                </c:pt>
                <c:pt idx="1">
                  <c:v>0.8046875</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garde'!$A$62:$A$67</c:f>
              <c:strCache>
                <c:ptCount val="6"/>
                <c:pt idx="0">
                  <c:v>A1</c:v>
                </c:pt>
                <c:pt idx="1">
                  <c:v>A2</c:v>
                </c:pt>
                <c:pt idx="2">
                  <c:v>A3</c:v>
                </c:pt>
                <c:pt idx="3">
                  <c:v>A4</c:v>
                </c:pt>
                <c:pt idx="4">
                  <c:v>A5</c:v>
                </c:pt>
                <c:pt idx="5">
                  <c:v>A6</c:v>
                </c:pt>
              </c:strCache>
            </c:strRef>
          </c:cat>
          <c:val>
            <c:numRef>
              <c:f>'Page de garde'!$C$62:$C$67</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72059712"/>
        <c:axId val="72058080"/>
      </c:barChart>
      <c:catAx>
        <c:axId val="7205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058080"/>
        <c:crosses val="autoZero"/>
        <c:auto val="1"/>
        <c:lblAlgn val="ctr"/>
        <c:lblOffset val="100"/>
        <c:noMultiLvlLbl val="0"/>
      </c:catAx>
      <c:valAx>
        <c:axId val="7205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05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garde'!$A$71:$A$76</c:f>
              <c:strCache>
                <c:ptCount val="6"/>
                <c:pt idx="0">
                  <c:v>A1</c:v>
                </c:pt>
                <c:pt idx="1">
                  <c:v>A2</c:v>
                </c:pt>
                <c:pt idx="2">
                  <c:v>A3</c:v>
                </c:pt>
                <c:pt idx="3">
                  <c:v>A4</c:v>
                </c:pt>
                <c:pt idx="4">
                  <c:v>A5</c:v>
                </c:pt>
                <c:pt idx="5">
                  <c:v>A6</c:v>
                </c:pt>
              </c:strCache>
            </c:strRef>
          </c:cat>
          <c:val>
            <c:numRef>
              <c:f>'Page de garde'!$B$71:$B$76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garde'!$A$71:$A$76</c:f>
              <c:strCache>
                <c:ptCount val="6"/>
                <c:pt idx="0">
                  <c:v>A1</c:v>
                </c:pt>
                <c:pt idx="1">
                  <c:v>A2</c:v>
                </c:pt>
                <c:pt idx="2">
                  <c:v>A3</c:v>
                </c:pt>
                <c:pt idx="3">
                  <c:v>A4</c:v>
                </c:pt>
                <c:pt idx="4">
                  <c:v>A5</c:v>
                </c:pt>
                <c:pt idx="5">
                  <c:v>A6</c:v>
                </c:pt>
              </c:strCache>
            </c:strRef>
          </c:cat>
          <c:val>
            <c:numRef>
              <c:f>'Page de garde'!$C$71:$C$76</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2068960"/>
        <c:axId val="72060800"/>
      </c:barChart>
      <c:catAx>
        <c:axId val="7206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060800"/>
        <c:crosses val="autoZero"/>
        <c:auto val="1"/>
        <c:lblAlgn val="ctr"/>
        <c:lblOffset val="100"/>
        <c:noMultiLvlLbl val="0"/>
      </c:catAx>
      <c:valAx>
        <c:axId val="7206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06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garde'!$A$80:$A$85</c:f>
              <c:strCache>
                <c:ptCount val="6"/>
                <c:pt idx="0">
                  <c:v>A1</c:v>
                </c:pt>
                <c:pt idx="1">
                  <c:v>A2</c:v>
                </c:pt>
                <c:pt idx="2">
                  <c:v>A3</c:v>
                </c:pt>
                <c:pt idx="3">
                  <c:v>A4</c:v>
                </c:pt>
                <c:pt idx="4">
                  <c:v>A5</c:v>
                </c:pt>
                <c:pt idx="5">
                  <c:v>A6</c:v>
                </c:pt>
              </c:strCache>
            </c:strRef>
          </c:cat>
          <c:val>
            <c:numRef>
              <c:f>'Page de garde'!$B$80:$B$85</c:f>
              <c:numCache>
                <c:formatCode>0.0%</c:formatCode>
                <c:ptCount val="6"/>
                <c:pt idx="0">
                  <c:v>0.91463414634146345</c:v>
                </c:pt>
                <c:pt idx="1">
                  <c:v>0.7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garde'!$A$80:$A$85</c:f>
              <c:strCache>
                <c:ptCount val="6"/>
                <c:pt idx="0">
                  <c:v>A1</c:v>
                </c:pt>
                <c:pt idx="1">
                  <c:v>A2</c:v>
                </c:pt>
                <c:pt idx="2">
                  <c:v>A3</c:v>
                </c:pt>
                <c:pt idx="3">
                  <c:v>A4</c:v>
                </c:pt>
                <c:pt idx="4">
                  <c:v>A5</c:v>
                </c:pt>
                <c:pt idx="5">
                  <c:v>A6</c:v>
                </c:pt>
              </c:strCache>
            </c:strRef>
          </c:cat>
          <c:val>
            <c:numRef>
              <c:f>'Page de garde'!$C$80:$C$85</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2072224"/>
        <c:axId val="72061344"/>
      </c:barChart>
      <c:catAx>
        <c:axId val="72072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2061344"/>
        <c:crosses val="autoZero"/>
        <c:auto val="1"/>
        <c:lblAlgn val="ctr"/>
        <c:lblOffset val="100"/>
        <c:noMultiLvlLbl val="0"/>
      </c:catAx>
      <c:valAx>
        <c:axId val="7206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2072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garde'!$A$89:$A$94</c:f>
              <c:strCache>
                <c:ptCount val="6"/>
                <c:pt idx="0">
                  <c:v>A1</c:v>
                </c:pt>
                <c:pt idx="1">
                  <c:v>A2</c:v>
                </c:pt>
                <c:pt idx="2">
                  <c:v>A3</c:v>
                </c:pt>
                <c:pt idx="3">
                  <c:v>A4</c:v>
                </c:pt>
                <c:pt idx="4">
                  <c:v>A5</c:v>
                </c:pt>
                <c:pt idx="5">
                  <c:v>A6</c:v>
                </c:pt>
              </c:strCache>
            </c:strRef>
          </c:cat>
          <c:val>
            <c:numRef>
              <c:f>'Page de garde'!$B$89:$B$94</c:f>
              <c:numCache>
                <c:formatCode>0.0%</c:formatCode>
                <c:ptCount val="6"/>
                <c:pt idx="0">
                  <c:v>0.90540540540540537</c:v>
                </c:pt>
                <c:pt idx="1">
                  <c:v>0.73684210526315785</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garde'!$A$89:$A$94</c:f>
              <c:strCache>
                <c:ptCount val="6"/>
                <c:pt idx="0">
                  <c:v>A1</c:v>
                </c:pt>
                <c:pt idx="1">
                  <c:v>A2</c:v>
                </c:pt>
                <c:pt idx="2">
                  <c:v>A3</c:v>
                </c:pt>
                <c:pt idx="3">
                  <c:v>A4</c:v>
                </c:pt>
                <c:pt idx="4">
                  <c:v>A5</c:v>
                </c:pt>
                <c:pt idx="5">
                  <c:v>A6</c:v>
                </c:pt>
              </c:strCache>
            </c:strRef>
          </c:cat>
          <c:val>
            <c:numRef>
              <c:f>'Page de garde'!$C$89:$C$94</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73508288"/>
        <c:axId val="2073508832"/>
      </c:barChart>
      <c:catAx>
        <c:axId val="2073508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508832"/>
        <c:crosses val="autoZero"/>
        <c:auto val="1"/>
        <c:lblAlgn val="ctr"/>
        <c:lblOffset val="100"/>
        <c:noMultiLvlLbl val="0"/>
      </c:catAx>
      <c:valAx>
        <c:axId val="207350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508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garde'!$A$98:$A$103</c:f>
              <c:strCache>
                <c:ptCount val="6"/>
                <c:pt idx="0">
                  <c:v>A1</c:v>
                </c:pt>
                <c:pt idx="1">
                  <c:v>A2</c:v>
                </c:pt>
                <c:pt idx="2">
                  <c:v>A3</c:v>
                </c:pt>
                <c:pt idx="3">
                  <c:v>A4</c:v>
                </c:pt>
                <c:pt idx="4">
                  <c:v>A5</c:v>
                </c:pt>
                <c:pt idx="5">
                  <c:v>A6</c:v>
                </c:pt>
              </c:strCache>
            </c:strRef>
          </c:cat>
          <c:val>
            <c:numRef>
              <c:f>'Page de garde'!$B$98:$B$103</c:f>
              <c:numCache>
                <c:formatCode>0.0%</c:formatCode>
                <c:ptCount val="6"/>
                <c:pt idx="0">
                  <c:v>0.86956521739130432</c:v>
                </c:pt>
                <c:pt idx="1">
                  <c:v>0.56382978723404253</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garde'!$A$98:$A$103</c:f>
              <c:strCache>
                <c:ptCount val="6"/>
                <c:pt idx="0">
                  <c:v>A1</c:v>
                </c:pt>
                <c:pt idx="1">
                  <c:v>A2</c:v>
                </c:pt>
                <c:pt idx="2">
                  <c:v>A3</c:v>
                </c:pt>
                <c:pt idx="3">
                  <c:v>A4</c:v>
                </c:pt>
                <c:pt idx="4">
                  <c:v>A5</c:v>
                </c:pt>
                <c:pt idx="5">
                  <c:v>A6</c:v>
                </c:pt>
              </c:strCache>
            </c:strRef>
          </c:cat>
          <c:val>
            <c:numRef>
              <c:f>'Page de garde'!$C$98:$C$103</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73499584"/>
        <c:axId val="2073494688"/>
      </c:barChart>
      <c:catAx>
        <c:axId val="207349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494688"/>
        <c:crosses val="autoZero"/>
        <c:auto val="1"/>
        <c:lblAlgn val="ctr"/>
        <c:lblOffset val="100"/>
        <c:noMultiLvlLbl val="0"/>
      </c:catAx>
      <c:valAx>
        <c:axId val="207349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49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garde'!$A$107:$A$112</c:f>
              <c:strCache>
                <c:ptCount val="6"/>
                <c:pt idx="0">
                  <c:v>A1</c:v>
                </c:pt>
                <c:pt idx="1">
                  <c:v>A2</c:v>
                </c:pt>
                <c:pt idx="2">
                  <c:v>A3</c:v>
                </c:pt>
                <c:pt idx="3">
                  <c:v>A4</c:v>
                </c:pt>
                <c:pt idx="4">
                  <c:v>A5</c:v>
                </c:pt>
                <c:pt idx="5">
                  <c:v>A6</c:v>
                </c:pt>
              </c:strCache>
            </c:strRef>
          </c:cat>
          <c:val>
            <c:numRef>
              <c:f>'Page de garde'!$B$107:$B$112</c:f>
              <c:numCache>
                <c:formatCode>0.0%</c:formatCode>
                <c:ptCount val="6"/>
                <c:pt idx="0">
                  <c:v>0.78205128205128205</c:v>
                </c:pt>
                <c:pt idx="1">
                  <c:v>0.94871794871794868</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garde'!$A$107:$A$112</c:f>
              <c:strCache>
                <c:ptCount val="6"/>
                <c:pt idx="0">
                  <c:v>A1</c:v>
                </c:pt>
                <c:pt idx="1">
                  <c:v>A2</c:v>
                </c:pt>
                <c:pt idx="2">
                  <c:v>A3</c:v>
                </c:pt>
                <c:pt idx="3">
                  <c:v>A4</c:v>
                </c:pt>
                <c:pt idx="4">
                  <c:v>A5</c:v>
                </c:pt>
                <c:pt idx="5">
                  <c:v>A6</c:v>
                </c:pt>
              </c:strCache>
            </c:strRef>
          </c:cat>
          <c:val>
            <c:numRef>
              <c:f>'Page de garde'!$C$107:$C$112</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73499040"/>
        <c:axId val="2073500128"/>
      </c:barChart>
      <c:catAx>
        <c:axId val="207349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500128"/>
        <c:crosses val="autoZero"/>
        <c:auto val="1"/>
        <c:lblAlgn val="ctr"/>
        <c:lblOffset val="100"/>
        <c:noMultiLvlLbl val="0"/>
      </c:catAx>
      <c:valAx>
        <c:axId val="207350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49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garde'!$A$116:$A$121</c:f>
              <c:strCache>
                <c:ptCount val="6"/>
                <c:pt idx="0">
                  <c:v>A1</c:v>
                </c:pt>
                <c:pt idx="1">
                  <c:v>A2</c:v>
                </c:pt>
                <c:pt idx="2">
                  <c:v>A3</c:v>
                </c:pt>
                <c:pt idx="3">
                  <c:v>A4</c:v>
                </c:pt>
                <c:pt idx="4">
                  <c:v>A5</c:v>
                </c:pt>
                <c:pt idx="5">
                  <c:v>A6</c:v>
                </c:pt>
              </c:strCache>
            </c:strRef>
          </c:cat>
          <c:val>
            <c:numRef>
              <c:f>'Page de garde'!$B$116:$B$121</c:f>
              <c:numCache>
                <c:formatCode>0.0%</c:formatCode>
                <c:ptCount val="6"/>
                <c:pt idx="0">
                  <c:v>0.65</c:v>
                </c:pt>
                <c:pt idx="1">
                  <c:v>0.65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garde'!$A$116:$A$121</c:f>
              <c:strCache>
                <c:ptCount val="6"/>
                <c:pt idx="0">
                  <c:v>A1</c:v>
                </c:pt>
                <c:pt idx="1">
                  <c:v>A2</c:v>
                </c:pt>
                <c:pt idx="2">
                  <c:v>A3</c:v>
                </c:pt>
                <c:pt idx="3">
                  <c:v>A4</c:v>
                </c:pt>
                <c:pt idx="4">
                  <c:v>A5</c:v>
                </c:pt>
                <c:pt idx="5">
                  <c:v>A6</c:v>
                </c:pt>
              </c:strCache>
            </c:strRef>
          </c:cat>
          <c:val>
            <c:numRef>
              <c:f>'Page de garde'!$C$116:$C$121</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926303968"/>
        <c:axId val="1926312672"/>
      </c:barChart>
      <c:catAx>
        <c:axId val="1926303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312672"/>
        <c:crosses val="autoZero"/>
        <c:auto val="1"/>
        <c:lblAlgn val="ctr"/>
        <c:lblOffset val="100"/>
        <c:noMultiLvlLbl val="0"/>
      </c:catAx>
      <c:valAx>
        <c:axId val="1926312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303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garde'!$A$125:$A$130</c:f>
              <c:strCache>
                <c:ptCount val="6"/>
                <c:pt idx="0">
                  <c:v>A1</c:v>
                </c:pt>
                <c:pt idx="1">
                  <c:v>A2</c:v>
                </c:pt>
                <c:pt idx="2">
                  <c:v>A3</c:v>
                </c:pt>
                <c:pt idx="3">
                  <c:v>A4</c:v>
                </c:pt>
                <c:pt idx="4">
                  <c:v>A5</c:v>
                </c:pt>
                <c:pt idx="5">
                  <c:v>A6</c:v>
                </c:pt>
              </c:strCache>
            </c:strRef>
          </c:cat>
          <c:val>
            <c:numRef>
              <c:f>'Page de garde'!$B$125:$B$130</c:f>
              <c:numCache>
                <c:formatCode>0.0%</c:formatCode>
                <c:ptCount val="6"/>
                <c:pt idx="0">
                  <c:v>0.54</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garde'!$A$125:$A$130</c:f>
              <c:strCache>
                <c:ptCount val="6"/>
                <c:pt idx="0">
                  <c:v>A1</c:v>
                </c:pt>
                <c:pt idx="1">
                  <c:v>A2</c:v>
                </c:pt>
                <c:pt idx="2">
                  <c:v>A3</c:v>
                </c:pt>
                <c:pt idx="3">
                  <c:v>A4</c:v>
                </c:pt>
                <c:pt idx="4">
                  <c:v>A5</c:v>
                </c:pt>
                <c:pt idx="5">
                  <c:v>A6</c:v>
                </c:pt>
              </c:strCache>
            </c:strRef>
          </c:cat>
          <c:val>
            <c:numRef>
              <c:f>'Page de garde'!$C$125:$C$130</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926311040"/>
        <c:axId val="1926303424"/>
      </c:barChart>
      <c:catAx>
        <c:axId val="1926311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303424"/>
        <c:crosses val="autoZero"/>
        <c:auto val="1"/>
        <c:lblAlgn val="ctr"/>
        <c:lblOffset val="100"/>
        <c:noMultiLvlLbl val="0"/>
      </c:catAx>
      <c:valAx>
        <c:axId val="192630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31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51</xdr:row>
      <xdr:rowOff>4762</xdr:rowOff>
    </xdr:from>
    <xdr:to>
      <xdr:col>9</xdr:col>
      <xdr:colOff>9525</xdr:colOff>
      <xdr:row>58</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60</xdr:row>
      <xdr:rowOff>14287</xdr:rowOff>
    </xdr:from>
    <xdr:to>
      <xdr:col>8</xdr:col>
      <xdr:colOff>752475</xdr:colOff>
      <xdr:row>67</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69</xdr:row>
      <xdr:rowOff>14287</xdr:rowOff>
    </xdr:from>
    <xdr:to>
      <xdr:col>9</xdr:col>
      <xdr:colOff>0</xdr:colOff>
      <xdr:row>76</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78</xdr:row>
      <xdr:rowOff>14287</xdr:rowOff>
    </xdr:from>
    <xdr:to>
      <xdr:col>9</xdr:col>
      <xdr:colOff>0</xdr:colOff>
      <xdr:row>85</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87</xdr:row>
      <xdr:rowOff>14287</xdr:rowOff>
    </xdr:from>
    <xdr:to>
      <xdr:col>9</xdr:col>
      <xdr:colOff>0</xdr:colOff>
      <xdr:row>94</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96</xdr:row>
      <xdr:rowOff>4762</xdr:rowOff>
    </xdr:from>
    <xdr:to>
      <xdr:col>9</xdr:col>
      <xdr:colOff>0</xdr:colOff>
      <xdr:row>103</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105</xdr:row>
      <xdr:rowOff>4762</xdr:rowOff>
    </xdr:from>
    <xdr:to>
      <xdr:col>8</xdr:col>
      <xdr:colOff>752475</xdr:colOff>
      <xdr:row>112</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114</xdr:row>
      <xdr:rowOff>4762</xdr:rowOff>
    </xdr:from>
    <xdr:to>
      <xdr:col>9</xdr:col>
      <xdr:colOff>0</xdr:colOff>
      <xdr:row>121</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123</xdr:row>
      <xdr:rowOff>4762</xdr:rowOff>
    </xdr:from>
    <xdr:to>
      <xdr:col>9</xdr:col>
      <xdr:colOff>0</xdr:colOff>
      <xdr:row>130</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132</xdr:row>
      <xdr:rowOff>27894</xdr:rowOff>
    </xdr:from>
    <xdr:to>
      <xdr:col>9</xdr:col>
      <xdr:colOff>0</xdr:colOff>
      <xdr:row>139</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141</xdr:row>
      <xdr:rowOff>4762</xdr:rowOff>
    </xdr:from>
    <xdr:to>
      <xdr:col>9</xdr:col>
      <xdr:colOff>9525</xdr:colOff>
      <xdr:row>148</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150</xdr:row>
      <xdr:rowOff>4762</xdr:rowOff>
    </xdr:from>
    <xdr:to>
      <xdr:col>9</xdr:col>
      <xdr:colOff>0</xdr:colOff>
      <xdr:row>157</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160</xdr:row>
      <xdr:rowOff>0</xdr:rowOff>
    </xdr:from>
    <xdr:to>
      <xdr:col>9</xdr:col>
      <xdr:colOff>0</xdr:colOff>
      <xdr:row>167</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169</xdr:row>
      <xdr:rowOff>4762</xdr:rowOff>
    </xdr:from>
    <xdr:to>
      <xdr:col>9</xdr:col>
      <xdr:colOff>0</xdr:colOff>
      <xdr:row>176</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178</xdr:row>
      <xdr:rowOff>4762</xdr:rowOff>
    </xdr:from>
    <xdr:to>
      <xdr:col>9</xdr:col>
      <xdr:colOff>0</xdr:colOff>
      <xdr:row>185</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42</xdr:row>
      <xdr:rowOff>227239</xdr:rowOff>
    </xdr:from>
    <xdr:to>
      <xdr:col>9</xdr:col>
      <xdr:colOff>0</xdr:colOff>
      <xdr:row>49</xdr:row>
      <xdr:rowOff>371474</xdr:rowOff>
    </xdr:to>
    <xdr:graphicFrame macro="">
      <xdr:nvGraphicFramePr>
        <xdr:cNvPr id="24" name="Graphique 23">
          <a:extLst>
            <a:ext uri="{FF2B5EF4-FFF2-40B4-BE49-F238E27FC236}">
              <a16:creationId xmlns="" xmlns:a16="http://schemas.microsoft.com/office/drawing/2014/main" id="{54F3760D-031E-483C-BCDE-AD06459438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457200</xdr:colOff>
      <xdr:row>1</xdr:row>
      <xdr:rowOff>19051</xdr:rowOff>
    </xdr:from>
    <xdr:to>
      <xdr:col>7</xdr:col>
      <xdr:colOff>76200</xdr:colOff>
      <xdr:row>5</xdr:row>
      <xdr:rowOff>171451</xdr:rowOff>
    </xdr:to>
    <xdr:pic>
      <xdr:nvPicPr>
        <xdr:cNvPr id="25" name="Image 24">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152775" y="209551"/>
          <a:ext cx="26670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xdr:colOff>
      <xdr:row>0</xdr:row>
      <xdr:rowOff>68036</xdr:rowOff>
    </xdr:from>
    <xdr:to>
      <xdr:col>2</xdr:col>
      <xdr:colOff>1061357</xdr:colOff>
      <xdr:row>5</xdr:row>
      <xdr:rowOff>122465</xdr:rowOff>
    </xdr:to>
    <xdr:pic>
      <xdr:nvPicPr>
        <xdr:cNvPr id="4" name="Image 3">
          <a:extLst>
            <a:ext uri="{FF2B5EF4-FFF2-40B4-BE49-F238E27FC236}">
              <a16:creationId xmlns="" xmlns:a16="http://schemas.microsoft.com/office/drawing/2014/main" id="{A0410EB3-B30A-4DC8-B3B0-E52B4932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5536" y="68036"/>
          <a:ext cx="2667000" cy="1483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3" name="Image 2">
          <a:extLst>
            <a:ext uri="{FF2B5EF4-FFF2-40B4-BE49-F238E27FC236}">
              <a16:creationId xmlns="" xmlns:a16="http://schemas.microsoft.com/office/drawing/2014/main" id="{E90E28CC-B118-4C1A-985C-DC3F3C4D9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8843" cy="9763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301625</xdr:colOff>
      <xdr:row>0</xdr:row>
      <xdr:rowOff>174625</xdr:rowOff>
    </xdr:from>
    <xdr:to>
      <xdr:col>3</xdr:col>
      <xdr:colOff>206375</xdr:colOff>
      <xdr:row>5</xdr:row>
      <xdr:rowOff>79375</xdr:rowOff>
    </xdr:to>
    <xdr:pic>
      <xdr:nvPicPr>
        <xdr:cNvPr id="3" name="Image 2">
          <a:extLst>
            <a:ext uri="{FF2B5EF4-FFF2-40B4-BE49-F238E27FC236}">
              <a16:creationId xmlns="" xmlns:a16="http://schemas.microsoft.com/office/drawing/2014/main" id="{C943CFD7-2C40-4E9A-8DF8-7C9D55AE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42125" y="174625"/>
          <a:ext cx="2778125" cy="133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4476750</xdr:colOff>
      <xdr:row>0</xdr:row>
      <xdr:rowOff>47625</xdr:rowOff>
    </xdr:from>
    <xdr:to>
      <xdr:col>3</xdr:col>
      <xdr:colOff>452437</xdr:colOff>
      <xdr:row>3</xdr:row>
      <xdr:rowOff>95249</xdr:rowOff>
    </xdr:to>
    <xdr:pic>
      <xdr:nvPicPr>
        <xdr:cNvPr id="4" name="Image 3">
          <a:extLst>
            <a:ext uri="{FF2B5EF4-FFF2-40B4-BE49-F238E27FC236}">
              <a16:creationId xmlns="" xmlns:a16="http://schemas.microsoft.com/office/drawing/2014/main" id="{87082FD4-2E8B-488C-8098-C91C4D4AC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6750" y="47625"/>
          <a:ext cx="2178843" cy="976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63500</xdr:colOff>
      <xdr:row>0</xdr:row>
      <xdr:rowOff>0</xdr:rowOff>
    </xdr:from>
    <xdr:to>
      <xdr:col>3</xdr:col>
      <xdr:colOff>889000</xdr:colOff>
      <xdr:row>5</xdr:row>
      <xdr:rowOff>228669</xdr:rowOff>
    </xdr:to>
    <xdr:pic>
      <xdr:nvPicPr>
        <xdr:cNvPr id="3" name="Image 2">
          <a:extLst>
            <a:ext uri="{FF2B5EF4-FFF2-40B4-BE49-F238E27FC236}">
              <a16:creationId xmlns="" xmlns:a16="http://schemas.microsoft.com/office/drawing/2014/main" id="{4C1FD973-01B1-4ECD-ADCB-8D1C8635A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4000" y="0"/>
          <a:ext cx="3698875" cy="16574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4405313</xdr:colOff>
      <xdr:row>0</xdr:row>
      <xdr:rowOff>130969</xdr:rowOff>
    </xdr:from>
    <xdr:to>
      <xdr:col>3</xdr:col>
      <xdr:colOff>381000</xdr:colOff>
      <xdr:row>3</xdr:row>
      <xdr:rowOff>178593</xdr:rowOff>
    </xdr:to>
    <xdr:pic>
      <xdr:nvPicPr>
        <xdr:cNvPr id="3" name="Image 2">
          <a:extLst>
            <a:ext uri="{FF2B5EF4-FFF2-40B4-BE49-F238E27FC236}">
              <a16:creationId xmlns="" xmlns:a16="http://schemas.microsoft.com/office/drawing/2014/main" id="{62BF12D6-9E9D-4C9E-9E9F-0C9E05783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05313" y="130969"/>
          <a:ext cx="2178843" cy="9763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15875</xdr:colOff>
      <xdr:row>0</xdr:row>
      <xdr:rowOff>31749</xdr:rowOff>
    </xdr:from>
    <xdr:to>
      <xdr:col>3</xdr:col>
      <xdr:colOff>698500</xdr:colOff>
      <xdr:row>4</xdr:row>
      <xdr:rowOff>238124</xdr:rowOff>
    </xdr:to>
    <xdr:pic>
      <xdr:nvPicPr>
        <xdr:cNvPr id="3" name="Image 2">
          <a:extLst>
            <a:ext uri="{FF2B5EF4-FFF2-40B4-BE49-F238E27FC236}">
              <a16:creationId xmlns="" xmlns:a16="http://schemas.microsoft.com/office/drawing/2014/main" id="{98FBF8A9-F204-4CAA-B7DA-F6B48B5D9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56375" y="31749"/>
          <a:ext cx="3556000" cy="1349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4548187</xdr:colOff>
      <xdr:row>0</xdr:row>
      <xdr:rowOff>130969</xdr:rowOff>
    </xdr:from>
    <xdr:to>
      <xdr:col>3</xdr:col>
      <xdr:colOff>523874</xdr:colOff>
      <xdr:row>3</xdr:row>
      <xdr:rowOff>178593</xdr:rowOff>
    </xdr:to>
    <xdr:pic>
      <xdr:nvPicPr>
        <xdr:cNvPr id="3" name="Image 2">
          <a:extLst>
            <a:ext uri="{FF2B5EF4-FFF2-40B4-BE49-F238E27FC236}">
              <a16:creationId xmlns="" xmlns:a16="http://schemas.microsoft.com/office/drawing/2014/main" id="{9767C352-C718-450C-93E8-51FB2C298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30969"/>
          <a:ext cx="2178843" cy="97631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3"/>
  <sheetViews>
    <sheetView tabSelected="1" view="pageBreakPreview" topLeftCell="A10" zoomScaleSheetLayoutView="100" workbookViewId="0">
      <selection activeCell="D10" sqref="D10"/>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375" t="s">
        <v>473</v>
      </c>
      <c r="B18" s="375"/>
      <c r="C18" s="375"/>
      <c r="D18" s="376" t="s">
        <v>475</v>
      </c>
      <c r="E18" s="376"/>
      <c r="F18" s="376"/>
      <c r="G18" s="376"/>
      <c r="H18" s="376"/>
      <c r="I18" s="376"/>
      <c r="J18" s="376"/>
      <c r="K18" s="376"/>
    </row>
    <row r="20" spans="1:11" ht="16.5" x14ac:dyDescent="0.3">
      <c r="A20" s="46"/>
      <c r="B20" s="41"/>
      <c r="C20" s="41"/>
      <c r="D20" s="41"/>
      <c r="E20" s="41"/>
      <c r="F20" s="41"/>
      <c r="G20" s="41"/>
      <c r="H20" s="41"/>
      <c r="I20" s="41"/>
    </row>
    <row r="21" spans="1:11" x14ac:dyDescent="0.25">
      <c r="A21" s="377" t="s">
        <v>277</v>
      </c>
      <c r="B21" s="377"/>
      <c r="C21" s="377"/>
      <c r="D21" s="377"/>
      <c r="E21" s="377"/>
      <c r="F21" s="377"/>
      <c r="G21" s="377"/>
      <c r="H21" s="377"/>
      <c r="I21" s="377"/>
      <c r="J21" s="377"/>
      <c r="K21" s="377"/>
    </row>
    <row r="22" spans="1:11" x14ac:dyDescent="0.25">
      <c r="A22" s="47"/>
      <c r="B22" s="42"/>
      <c r="C22" s="42"/>
      <c r="D22" s="41"/>
      <c r="E22" s="41"/>
      <c r="F22" s="41"/>
      <c r="G22" s="41"/>
      <c r="H22" s="41"/>
      <c r="I22" s="41"/>
    </row>
    <row r="23" spans="1:11" ht="42" customHeight="1" x14ac:dyDescent="0.25">
      <c r="A23" s="48" t="s">
        <v>278</v>
      </c>
      <c r="B23" s="370" t="s">
        <v>279</v>
      </c>
      <c r="C23" s="370"/>
      <c r="D23" s="41"/>
      <c r="E23" s="41"/>
      <c r="F23" s="41"/>
      <c r="G23" s="41"/>
      <c r="H23" s="41"/>
      <c r="I23" s="41"/>
      <c r="J23" t="str">
        <f>D18</f>
        <v>GABES</v>
      </c>
    </row>
    <row r="24" spans="1:11" ht="33" customHeight="1" x14ac:dyDescent="0.25">
      <c r="A24" s="49" t="s">
        <v>280</v>
      </c>
      <c r="B24" s="369">
        <f>AVERAGE('A1 Exploitation'!D730,'A1 Technique'!D199)</f>
        <v>0.83324292831886848</v>
      </c>
      <c r="C24" s="369"/>
      <c r="D24" s="41"/>
      <c r="E24" s="41"/>
      <c r="F24" s="41"/>
      <c r="G24" s="41"/>
      <c r="H24" s="41"/>
      <c r="I24" s="41"/>
    </row>
    <row r="25" spans="1:11" ht="33" customHeight="1" x14ac:dyDescent="0.25">
      <c r="A25" s="48" t="s">
        <v>281</v>
      </c>
      <c r="B25" s="369">
        <f>AVERAGE('A2 Exploitation'!D730,'A2 Technique'!D199)</f>
        <v>0.76073951954780972</v>
      </c>
      <c r="C25" s="369"/>
      <c r="D25" s="41"/>
      <c r="E25" s="41"/>
      <c r="F25" s="41"/>
      <c r="G25" s="41"/>
      <c r="H25" s="41"/>
      <c r="I25" s="41"/>
    </row>
    <row r="26" spans="1:11" ht="33" customHeight="1" x14ac:dyDescent="0.25">
      <c r="A26" s="49" t="s">
        <v>282</v>
      </c>
      <c r="B26" s="369" t="e">
        <f>AVERAGE('A3 Exploitation'!D730,'A3 Technique'!D199)</f>
        <v>#DIV/0!</v>
      </c>
      <c r="C26" s="369"/>
      <c r="D26" s="41"/>
      <c r="E26" s="41"/>
      <c r="F26" s="41"/>
      <c r="G26" s="41"/>
      <c r="H26" s="41"/>
      <c r="I26" s="41"/>
    </row>
    <row r="27" spans="1:11" ht="33" customHeight="1" x14ac:dyDescent="0.25">
      <c r="A27" s="49" t="s">
        <v>283</v>
      </c>
      <c r="B27" s="369" t="e">
        <f>AVERAGE('A4 Exploitation'!D730,'A4 Technique'!D199)</f>
        <v>#DIV/0!</v>
      </c>
      <c r="C27" s="369"/>
      <c r="D27" s="41"/>
      <c r="E27" s="41"/>
      <c r="F27" s="41"/>
      <c r="G27" s="41"/>
      <c r="H27" s="41"/>
      <c r="I27" s="41"/>
    </row>
    <row r="28" spans="1:11" ht="33" customHeight="1" x14ac:dyDescent="0.25">
      <c r="A28" s="48" t="s">
        <v>284</v>
      </c>
      <c r="B28" s="369"/>
      <c r="C28" s="369"/>
      <c r="D28" s="41"/>
      <c r="E28" s="41"/>
      <c r="F28" s="41"/>
      <c r="G28" s="41"/>
      <c r="H28" s="41"/>
      <c r="I28" s="41"/>
    </row>
    <row r="29" spans="1:11" ht="33" customHeight="1" x14ac:dyDescent="0.25">
      <c r="A29" s="48" t="s">
        <v>285</v>
      </c>
      <c r="B29" s="369"/>
      <c r="C29" s="369"/>
      <c r="D29" s="41"/>
      <c r="E29" s="41"/>
      <c r="F29" s="41"/>
      <c r="G29" s="41"/>
      <c r="H29" s="41"/>
      <c r="I29" s="41"/>
    </row>
    <row r="30" spans="1:11" x14ac:dyDescent="0.25">
      <c r="A30" s="47"/>
      <c r="B30" s="42"/>
      <c r="C30" s="42"/>
      <c r="D30" s="41"/>
      <c r="E30" s="41"/>
      <c r="F30" s="41"/>
      <c r="G30" s="41"/>
      <c r="H30" s="41"/>
      <c r="I30" s="41"/>
    </row>
    <row r="31" spans="1:11" x14ac:dyDescent="0.25">
      <c r="A31" s="47"/>
      <c r="B31" s="42"/>
      <c r="C31" s="42"/>
      <c r="D31" s="41"/>
      <c r="E31" s="41"/>
      <c r="F31" s="41"/>
      <c r="G31" s="41"/>
      <c r="H31" s="41"/>
      <c r="I31" s="41"/>
    </row>
    <row r="32" spans="1:11" x14ac:dyDescent="0.25">
      <c r="A32" s="47"/>
      <c r="B32" s="42"/>
      <c r="C32" s="42"/>
      <c r="D32" s="41"/>
      <c r="E32" s="41"/>
      <c r="F32" s="41"/>
      <c r="G32" s="41"/>
      <c r="H32" s="41"/>
      <c r="I32" s="41"/>
    </row>
    <row r="33" spans="1:10" ht="33" customHeight="1" x14ac:dyDescent="0.25">
      <c r="A33" s="48" t="s">
        <v>278</v>
      </c>
      <c r="B33" s="370" t="s">
        <v>286</v>
      </c>
      <c r="C33" s="370"/>
      <c r="D33" s="41"/>
      <c r="E33" s="41"/>
      <c r="F33" s="41"/>
      <c r="G33" s="41"/>
      <c r="H33" s="41"/>
      <c r="I33" s="41"/>
      <c r="J33" t="str">
        <f>D18</f>
        <v>GABES</v>
      </c>
    </row>
    <row r="34" spans="1:10" ht="33" customHeight="1" x14ac:dyDescent="0.25">
      <c r="A34" s="49" t="s">
        <v>280</v>
      </c>
      <c r="B34" s="369">
        <f>'A1 Exploitation'!D730</f>
        <v>0.84681372549019607</v>
      </c>
      <c r="C34" s="369"/>
      <c r="D34" s="41"/>
      <c r="E34" s="41"/>
      <c r="F34" s="41"/>
      <c r="G34" s="41"/>
      <c r="H34" s="41"/>
      <c r="I34" s="41"/>
    </row>
    <row r="35" spans="1:10" ht="33" customHeight="1" x14ac:dyDescent="0.25">
      <c r="A35" s="48" t="s">
        <v>281</v>
      </c>
      <c r="B35" s="369">
        <f>'A2 Exploitation'!D730</f>
        <v>0.73056994818652854</v>
      </c>
      <c r="C35" s="369"/>
      <c r="D35" s="41"/>
      <c r="E35" s="41"/>
      <c r="F35" s="41"/>
      <c r="G35" s="41"/>
      <c r="H35" s="41"/>
      <c r="I35" s="41"/>
    </row>
    <row r="36" spans="1:10" ht="33" customHeight="1" x14ac:dyDescent="0.25">
      <c r="A36" s="49" t="s">
        <v>282</v>
      </c>
      <c r="B36" s="369" t="e">
        <f>'A3 Exploitation'!D730</f>
        <v>#DIV/0!</v>
      </c>
      <c r="C36" s="369"/>
      <c r="D36" s="41"/>
      <c r="E36" s="41"/>
      <c r="F36" s="41"/>
      <c r="G36" s="41"/>
      <c r="H36" s="41"/>
      <c r="I36" s="41"/>
    </row>
    <row r="37" spans="1:10" ht="33" customHeight="1" x14ac:dyDescent="0.25">
      <c r="A37" s="49" t="s">
        <v>283</v>
      </c>
      <c r="B37" s="369" t="e">
        <f>'A4 Exploitation'!D730</f>
        <v>#DIV/0!</v>
      </c>
      <c r="C37" s="369"/>
      <c r="D37" s="41"/>
      <c r="E37" s="41"/>
      <c r="F37" s="41"/>
      <c r="G37" s="41"/>
      <c r="H37" s="41"/>
      <c r="I37" s="41"/>
    </row>
    <row r="38" spans="1:10" ht="33" customHeight="1" x14ac:dyDescent="0.25">
      <c r="A38" s="48" t="s">
        <v>284</v>
      </c>
      <c r="B38" s="369"/>
      <c r="C38" s="369"/>
      <c r="D38" s="41"/>
      <c r="E38" s="41"/>
      <c r="F38" s="41"/>
      <c r="G38" s="41"/>
      <c r="H38" s="41"/>
      <c r="I38" s="41"/>
    </row>
    <row r="39" spans="1:10" ht="33" customHeight="1" x14ac:dyDescent="0.25">
      <c r="A39" s="48" t="s">
        <v>285</v>
      </c>
      <c r="B39" s="369"/>
      <c r="C39" s="369"/>
      <c r="D39" s="41"/>
      <c r="E39" s="41"/>
      <c r="F39" s="41"/>
      <c r="G39" s="41"/>
      <c r="H39" s="41"/>
      <c r="I39" s="41"/>
    </row>
    <row r="40" spans="1:10" ht="18" x14ac:dyDescent="0.25">
      <c r="A40" s="50"/>
      <c r="B40" s="43"/>
      <c r="C40" s="43"/>
      <c r="D40" s="41"/>
      <c r="E40" s="41"/>
      <c r="F40" s="41"/>
      <c r="G40" s="41"/>
      <c r="H40" s="41"/>
      <c r="I40" s="41"/>
    </row>
    <row r="41" spans="1:10" ht="18" x14ac:dyDescent="0.25">
      <c r="A41" s="50"/>
      <c r="B41" s="43"/>
      <c r="C41" s="43"/>
      <c r="D41" s="41"/>
      <c r="E41" s="41"/>
      <c r="F41" s="41"/>
      <c r="G41" s="41"/>
      <c r="H41" s="41"/>
      <c r="I41" s="41"/>
    </row>
    <row r="42" spans="1:10" s="365" customFormat="1" ht="33" customHeight="1" x14ac:dyDescent="0.25">
      <c r="A42" s="363"/>
      <c r="B42" s="373"/>
      <c r="C42" s="373"/>
      <c r="D42" s="364"/>
      <c r="E42" s="364"/>
      <c r="F42" s="364"/>
      <c r="G42" s="364"/>
      <c r="H42" s="364"/>
      <c r="I42" s="364"/>
    </row>
    <row r="43" spans="1:10" ht="18" x14ac:dyDescent="0.25">
      <c r="A43" s="50"/>
      <c r="B43" s="43"/>
      <c r="C43" s="43"/>
      <c r="D43" s="41"/>
      <c r="E43" s="41"/>
      <c r="F43" s="41"/>
      <c r="G43" s="41"/>
      <c r="H43" s="41"/>
      <c r="I43" s="41"/>
    </row>
    <row r="44" spans="1:10" ht="45" customHeight="1" x14ac:dyDescent="0.25">
      <c r="A44" s="48" t="s">
        <v>278</v>
      </c>
      <c r="B44" s="374" t="s">
        <v>287</v>
      </c>
      <c r="C44" s="374"/>
      <c r="D44" s="41"/>
      <c r="E44" s="41"/>
      <c r="F44" s="41"/>
      <c r="G44" s="41"/>
      <c r="H44" s="41"/>
      <c r="I44" s="41"/>
      <c r="J44" t="str">
        <f>D18</f>
        <v>GABES</v>
      </c>
    </row>
    <row r="45" spans="1:10" ht="33" customHeight="1" x14ac:dyDescent="0.25">
      <c r="A45" s="49" t="s">
        <v>280</v>
      </c>
      <c r="B45" s="369">
        <f>AVERAGE('A1 Exploitation'!D728, 'A1 Technique'!D197)</f>
        <v>0.60499999999999998</v>
      </c>
      <c r="C45" s="369"/>
      <c r="D45" s="41"/>
      <c r="E45" s="41"/>
      <c r="F45" s="41"/>
      <c r="G45" s="41"/>
      <c r="H45" s="41"/>
      <c r="I45" s="41"/>
    </row>
    <row r="46" spans="1:10" ht="33" customHeight="1" x14ac:dyDescent="0.25">
      <c r="A46" s="48" t="s">
        <v>281</v>
      </c>
      <c r="B46" s="369">
        <f>AVERAGE('A2 Exploitation'!D728, 'A2 Technique'!D197)</f>
        <v>0.4096176046176046</v>
      </c>
      <c r="C46" s="369"/>
      <c r="D46" s="41"/>
      <c r="E46" s="41"/>
      <c r="F46" s="41"/>
      <c r="G46" s="41"/>
      <c r="H46" s="41"/>
      <c r="I46" s="41"/>
    </row>
    <row r="47" spans="1:10" ht="33" customHeight="1" x14ac:dyDescent="0.25">
      <c r="A47" s="49" t="s">
        <v>282</v>
      </c>
      <c r="B47" s="369" t="e">
        <f>AVERAGE('A3 Exploitation'!D728, 'A3 Technique'!D197)</f>
        <v>#DIV/0!</v>
      </c>
      <c r="C47" s="369"/>
      <c r="D47" s="41"/>
      <c r="E47" s="41"/>
      <c r="F47" s="41"/>
      <c r="G47" s="41"/>
      <c r="H47" s="41"/>
      <c r="I47" s="41"/>
    </row>
    <row r="48" spans="1:10" ht="33" customHeight="1" x14ac:dyDescent="0.25">
      <c r="A48" s="49" t="s">
        <v>283</v>
      </c>
      <c r="B48" s="369" t="e">
        <f>AVERAGE('A4 Exploitation'!D728, 'A4 Technique'!D197)</f>
        <v>#DIV/0!</v>
      </c>
      <c r="C48" s="369"/>
      <c r="D48" s="41"/>
      <c r="E48" s="41"/>
      <c r="F48" s="41"/>
      <c r="G48" s="41"/>
      <c r="H48" s="41"/>
      <c r="I48" s="41"/>
    </row>
    <row r="49" spans="1:10" ht="33" customHeight="1" x14ac:dyDescent="0.25">
      <c r="A49" s="48" t="s">
        <v>284</v>
      </c>
      <c r="B49" s="369"/>
      <c r="C49" s="369"/>
      <c r="D49" s="41"/>
      <c r="E49" s="41"/>
      <c r="F49" s="41"/>
      <c r="G49" s="41"/>
      <c r="H49" s="41"/>
      <c r="I49" s="41"/>
    </row>
    <row r="50" spans="1:10" ht="33" customHeight="1" x14ac:dyDescent="0.25">
      <c r="A50" s="48" t="s">
        <v>285</v>
      </c>
      <c r="B50" s="369"/>
      <c r="C50" s="369"/>
      <c r="D50" s="41"/>
      <c r="E50" s="41"/>
      <c r="F50" s="41"/>
      <c r="G50" s="41"/>
      <c r="H50" s="41"/>
      <c r="I50" s="41"/>
    </row>
    <row r="51" spans="1:10" x14ac:dyDescent="0.25">
      <c r="A51" s="47"/>
      <c r="B51" s="42"/>
      <c r="C51" s="42"/>
      <c r="D51" s="41"/>
      <c r="E51" s="41"/>
      <c r="F51" s="41"/>
      <c r="G51" s="41"/>
      <c r="H51" s="41"/>
      <c r="I51" s="41"/>
    </row>
    <row r="52" spans="1:10" ht="33" customHeight="1" x14ac:dyDescent="0.25">
      <c r="A52" s="48" t="s">
        <v>278</v>
      </c>
      <c r="B52" s="370" t="s">
        <v>288</v>
      </c>
      <c r="C52" s="370"/>
      <c r="D52" s="41"/>
      <c r="E52" s="41"/>
      <c r="F52" s="41"/>
      <c r="G52" s="41"/>
      <c r="H52" s="41"/>
      <c r="I52" s="41"/>
      <c r="J52" t="str">
        <f>D18</f>
        <v>GABES</v>
      </c>
    </row>
    <row r="53" spans="1:10" ht="33" customHeight="1" x14ac:dyDescent="0.25">
      <c r="A53" s="49" t="s">
        <v>280</v>
      </c>
      <c r="B53" s="372">
        <f>'A1 Exploitation'!D48</f>
        <v>0.94117647058823528</v>
      </c>
      <c r="C53" s="372"/>
      <c r="D53" s="41"/>
      <c r="E53" s="41"/>
      <c r="F53" s="41"/>
      <c r="G53" s="41"/>
      <c r="H53" s="41"/>
      <c r="I53" s="41"/>
    </row>
    <row r="54" spans="1:10" ht="33" customHeight="1" x14ac:dyDescent="0.25">
      <c r="A54" s="48" t="s">
        <v>281</v>
      </c>
      <c r="B54" s="372">
        <f>'A2 Exploitation'!D48</f>
        <v>0.55555555555555558</v>
      </c>
      <c r="C54" s="372"/>
      <c r="D54" s="41"/>
      <c r="E54" s="41"/>
      <c r="F54" s="41"/>
      <c r="G54" s="41"/>
      <c r="H54" s="41"/>
      <c r="I54" s="41"/>
    </row>
    <row r="55" spans="1:10" ht="33" customHeight="1" x14ac:dyDescent="0.25">
      <c r="A55" s="49" t="s">
        <v>282</v>
      </c>
      <c r="B55" s="372" t="e">
        <f>'A3 Exploitation'!D48</f>
        <v>#DIV/0!</v>
      </c>
      <c r="C55" s="372"/>
      <c r="D55" s="41"/>
      <c r="E55" s="41"/>
      <c r="F55" s="41"/>
      <c r="G55" s="41"/>
      <c r="H55" s="41"/>
      <c r="I55" s="41"/>
    </row>
    <row r="56" spans="1:10" ht="33" customHeight="1" x14ac:dyDescent="0.25">
      <c r="A56" s="49" t="s">
        <v>283</v>
      </c>
      <c r="B56" s="372" t="e">
        <f>'A4 Exploitation'!D48</f>
        <v>#DIV/0!</v>
      </c>
      <c r="C56" s="372"/>
      <c r="D56" s="41"/>
      <c r="E56" s="41"/>
      <c r="F56" s="41"/>
      <c r="G56" s="41"/>
      <c r="H56" s="41"/>
      <c r="I56" s="41"/>
    </row>
    <row r="57" spans="1:10" ht="33" customHeight="1" x14ac:dyDescent="0.25">
      <c r="A57" s="48" t="s">
        <v>284</v>
      </c>
      <c r="B57" s="372"/>
      <c r="C57" s="372"/>
      <c r="D57" s="41"/>
      <c r="E57" s="41"/>
      <c r="F57" s="41"/>
      <c r="G57" s="41"/>
      <c r="H57" s="41"/>
      <c r="I57" s="41"/>
    </row>
    <row r="58" spans="1:10" ht="33" customHeight="1" x14ac:dyDescent="0.25">
      <c r="A58" s="48" t="s">
        <v>285</v>
      </c>
      <c r="B58" s="372"/>
      <c r="C58" s="372"/>
      <c r="D58" s="41"/>
      <c r="E58" s="41"/>
      <c r="F58" s="41"/>
      <c r="G58" s="41"/>
      <c r="H58" s="41"/>
      <c r="I58" s="41"/>
    </row>
    <row r="59" spans="1:10" ht="18" x14ac:dyDescent="0.25">
      <c r="A59" s="51"/>
      <c r="B59" s="44"/>
      <c r="C59" s="44"/>
      <c r="D59" s="41"/>
      <c r="E59" s="41"/>
      <c r="F59" s="41"/>
      <c r="G59" s="41"/>
      <c r="H59" s="41"/>
      <c r="I59" s="41"/>
    </row>
    <row r="60" spans="1:10" ht="18" x14ac:dyDescent="0.25">
      <c r="A60" s="51"/>
      <c r="B60" s="44"/>
      <c r="C60" s="44"/>
      <c r="D60" s="41"/>
      <c r="E60" s="41"/>
      <c r="F60" s="41"/>
      <c r="G60" s="41"/>
      <c r="H60" s="41"/>
      <c r="I60" s="41"/>
    </row>
    <row r="61" spans="1:10" ht="33" customHeight="1" x14ac:dyDescent="0.25">
      <c r="A61" s="48" t="s">
        <v>278</v>
      </c>
      <c r="B61" s="370" t="s">
        <v>289</v>
      </c>
      <c r="C61" s="370"/>
      <c r="D61" s="41"/>
      <c r="E61" s="41"/>
      <c r="F61" s="41"/>
      <c r="G61" s="41"/>
      <c r="H61" s="41"/>
      <c r="I61" s="41"/>
      <c r="J61" t="str">
        <f>D18</f>
        <v>GABES</v>
      </c>
    </row>
    <row r="62" spans="1:10" ht="33" customHeight="1" x14ac:dyDescent="0.25">
      <c r="A62" s="49" t="s">
        <v>280</v>
      </c>
      <c r="B62" s="369">
        <f>'A1 Exploitation'!D131</f>
        <v>0.79365079365079361</v>
      </c>
      <c r="C62" s="369"/>
      <c r="D62" s="41"/>
      <c r="E62" s="41"/>
      <c r="F62" s="41"/>
      <c r="G62" s="41"/>
      <c r="H62" s="41"/>
      <c r="I62" s="41"/>
    </row>
    <row r="63" spans="1:10" ht="33" customHeight="1" x14ac:dyDescent="0.25">
      <c r="A63" s="48" t="s">
        <v>281</v>
      </c>
      <c r="B63" s="369">
        <f>'A2 Exploitation'!D131</f>
        <v>0.8046875</v>
      </c>
      <c r="C63" s="369"/>
      <c r="D63" s="41"/>
      <c r="E63" s="41"/>
      <c r="F63" s="41"/>
      <c r="G63" s="41"/>
      <c r="H63" s="41"/>
      <c r="I63" s="41"/>
    </row>
    <row r="64" spans="1:10" ht="33" customHeight="1" x14ac:dyDescent="0.25">
      <c r="A64" s="49" t="s">
        <v>282</v>
      </c>
      <c r="B64" s="369" t="e">
        <f>'A3 Exploitation'!D131</f>
        <v>#DIV/0!</v>
      </c>
      <c r="C64" s="369"/>
      <c r="D64" s="41"/>
      <c r="E64" s="41"/>
      <c r="F64" s="41"/>
      <c r="G64" s="41"/>
      <c r="H64" s="41"/>
      <c r="I64" s="41"/>
    </row>
    <row r="65" spans="1:10" ht="33" customHeight="1" x14ac:dyDescent="0.25">
      <c r="A65" s="49" t="s">
        <v>283</v>
      </c>
      <c r="B65" s="369" t="e">
        <f>'A4 Exploitation'!D131</f>
        <v>#DIV/0!</v>
      </c>
      <c r="C65" s="369"/>
      <c r="D65" s="41"/>
      <c r="E65" s="41"/>
      <c r="F65" s="41"/>
      <c r="G65" s="41"/>
      <c r="H65" s="41"/>
      <c r="I65" s="41"/>
    </row>
    <row r="66" spans="1:10" ht="33" customHeight="1" x14ac:dyDescent="0.25">
      <c r="A66" s="48" t="s">
        <v>284</v>
      </c>
      <c r="B66" s="369"/>
      <c r="C66" s="369"/>
      <c r="D66" s="41"/>
      <c r="E66" s="41"/>
      <c r="F66" s="41"/>
      <c r="G66" s="41"/>
      <c r="H66" s="41"/>
      <c r="I66" s="41"/>
    </row>
    <row r="67" spans="1:10" ht="33" customHeight="1" x14ac:dyDescent="0.25">
      <c r="A67" s="48" t="s">
        <v>285</v>
      </c>
      <c r="B67" s="369"/>
      <c r="C67" s="369"/>
      <c r="D67" s="41"/>
      <c r="E67" s="41"/>
      <c r="F67" s="41"/>
      <c r="G67" s="41"/>
      <c r="H67" s="41"/>
      <c r="I67" s="41"/>
    </row>
    <row r="68" spans="1:10" ht="18" x14ac:dyDescent="0.25">
      <c r="A68" s="51"/>
      <c r="B68" s="44"/>
      <c r="C68" s="44"/>
      <c r="D68" s="41"/>
      <c r="E68" s="41"/>
      <c r="F68" s="41"/>
      <c r="G68" s="41"/>
      <c r="H68" s="41"/>
      <c r="I68" s="41"/>
    </row>
    <row r="69" spans="1:10" ht="18" x14ac:dyDescent="0.25">
      <c r="A69" s="51"/>
      <c r="B69" s="44"/>
      <c r="C69" s="44"/>
      <c r="D69" s="41"/>
      <c r="E69" s="41"/>
      <c r="F69" s="41"/>
      <c r="G69" s="41"/>
      <c r="H69" s="41"/>
      <c r="I69" s="41"/>
    </row>
    <row r="70" spans="1:10" ht="33" customHeight="1" x14ac:dyDescent="0.25">
      <c r="A70" s="48" t="s">
        <v>278</v>
      </c>
      <c r="B70" s="370" t="s">
        <v>463</v>
      </c>
      <c r="C70" s="370"/>
      <c r="D70" s="41"/>
      <c r="E70" s="41"/>
      <c r="F70" s="41"/>
      <c r="G70" s="41"/>
      <c r="H70" s="41"/>
      <c r="I70" s="41"/>
      <c r="J70" t="str">
        <f>D18</f>
        <v>GABES</v>
      </c>
    </row>
    <row r="71" spans="1:10" ht="33" customHeight="1" x14ac:dyDescent="0.25">
      <c r="A71" s="49" t="s">
        <v>280</v>
      </c>
      <c r="B71" s="369" t="e">
        <f>'A1 Exploitation'!D187</f>
        <v>#DIV/0!</v>
      </c>
      <c r="C71" s="369"/>
      <c r="D71" s="41"/>
      <c r="E71" s="41"/>
      <c r="F71" s="41"/>
      <c r="G71" s="41"/>
      <c r="H71" s="41"/>
      <c r="I71" s="41"/>
    </row>
    <row r="72" spans="1:10" ht="33" customHeight="1" x14ac:dyDescent="0.25">
      <c r="A72" s="48" t="s">
        <v>281</v>
      </c>
      <c r="B72" s="369" t="e">
        <f>'A2 Exploitation'!D187</f>
        <v>#DIV/0!</v>
      </c>
      <c r="C72" s="369"/>
      <c r="D72" s="41"/>
      <c r="E72" s="41"/>
      <c r="F72" s="41"/>
      <c r="G72" s="41"/>
      <c r="H72" s="41"/>
      <c r="I72" s="41"/>
    </row>
    <row r="73" spans="1:10" ht="33" customHeight="1" x14ac:dyDescent="0.25">
      <c r="A73" s="49" t="s">
        <v>282</v>
      </c>
      <c r="B73" s="369" t="e">
        <f>'A3 Exploitation'!D187</f>
        <v>#DIV/0!</v>
      </c>
      <c r="C73" s="369"/>
      <c r="D73" s="41"/>
      <c r="E73" s="41"/>
      <c r="F73" s="41"/>
      <c r="G73" s="41"/>
      <c r="H73" s="41"/>
      <c r="I73" s="41"/>
    </row>
    <row r="74" spans="1:10" ht="33" customHeight="1" x14ac:dyDescent="0.25">
      <c r="A74" s="49" t="s">
        <v>283</v>
      </c>
      <c r="B74" s="369" t="e">
        <f>'A4 Exploitation'!D187</f>
        <v>#DIV/0!</v>
      </c>
      <c r="C74" s="369"/>
      <c r="D74" s="41"/>
      <c r="E74" s="41"/>
      <c r="F74" s="41"/>
      <c r="G74" s="41"/>
      <c r="H74" s="41"/>
      <c r="I74" s="41"/>
    </row>
    <row r="75" spans="1:10" ht="33" customHeight="1" x14ac:dyDescent="0.25">
      <c r="A75" s="48" t="s">
        <v>284</v>
      </c>
      <c r="B75" s="369"/>
      <c r="C75" s="369"/>
      <c r="D75" s="41"/>
      <c r="E75" s="41"/>
      <c r="F75" s="41"/>
      <c r="G75" s="41"/>
      <c r="H75" s="41"/>
      <c r="I75" s="41"/>
    </row>
    <row r="76" spans="1:10" ht="33" customHeight="1" x14ac:dyDescent="0.25">
      <c r="A76" s="48" t="s">
        <v>285</v>
      </c>
      <c r="B76" s="369"/>
      <c r="C76" s="369"/>
      <c r="D76" s="41"/>
      <c r="E76" s="41"/>
      <c r="F76" s="41"/>
      <c r="G76" s="41"/>
      <c r="H76" s="41"/>
      <c r="I76" s="41"/>
    </row>
    <row r="77" spans="1:10" ht="18" x14ac:dyDescent="0.25">
      <c r="A77" s="51"/>
      <c r="B77" s="44"/>
      <c r="C77" s="44"/>
      <c r="D77" s="41"/>
      <c r="E77" s="41"/>
      <c r="F77" s="41"/>
      <c r="G77" s="41"/>
      <c r="H77" s="41"/>
      <c r="I77" s="41"/>
    </row>
    <row r="78" spans="1:10" ht="18" x14ac:dyDescent="0.25">
      <c r="A78" s="51"/>
      <c r="B78" s="44"/>
      <c r="C78" s="44"/>
      <c r="D78" s="41"/>
      <c r="E78" s="41"/>
      <c r="F78" s="41"/>
      <c r="G78" s="41"/>
      <c r="H78" s="41"/>
      <c r="I78" s="41"/>
    </row>
    <row r="79" spans="1:10" ht="33" customHeight="1" x14ac:dyDescent="0.25">
      <c r="A79" s="48" t="s">
        <v>278</v>
      </c>
      <c r="B79" s="370" t="s">
        <v>464</v>
      </c>
      <c r="C79" s="370"/>
      <c r="D79" s="41"/>
      <c r="E79" s="41"/>
      <c r="F79" s="41"/>
      <c r="G79" s="41"/>
      <c r="H79" s="41"/>
      <c r="I79" s="41"/>
      <c r="J79" t="str">
        <f>D18</f>
        <v>GABES</v>
      </c>
    </row>
    <row r="80" spans="1:10" ht="33" customHeight="1" x14ac:dyDescent="0.25">
      <c r="A80" s="49" t="s">
        <v>280</v>
      </c>
      <c r="B80" s="369">
        <f>'A1 Exploitation'!D249</f>
        <v>0.91463414634146345</v>
      </c>
      <c r="C80" s="369"/>
      <c r="D80" s="41"/>
      <c r="E80" s="41"/>
      <c r="F80" s="41"/>
      <c r="G80" s="41"/>
      <c r="H80" s="41"/>
      <c r="I80" s="41"/>
    </row>
    <row r="81" spans="1:10" ht="33" customHeight="1" x14ac:dyDescent="0.25">
      <c r="A81" s="48" t="s">
        <v>281</v>
      </c>
      <c r="B81" s="369">
        <f>'A2 Exploitation'!D249</f>
        <v>0.7</v>
      </c>
      <c r="C81" s="369"/>
      <c r="D81" s="41"/>
      <c r="E81" s="41"/>
      <c r="F81" s="41"/>
      <c r="G81" s="41"/>
      <c r="H81" s="41"/>
      <c r="I81" s="41"/>
    </row>
    <row r="82" spans="1:10" ht="33" customHeight="1" x14ac:dyDescent="0.25">
      <c r="A82" s="49" t="s">
        <v>282</v>
      </c>
      <c r="B82" s="369" t="e">
        <f>'A3 Exploitation'!D249</f>
        <v>#DIV/0!</v>
      </c>
      <c r="C82" s="369"/>
      <c r="D82" s="41"/>
      <c r="E82" s="41"/>
      <c r="F82" s="41"/>
      <c r="G82" s="41"/>
      <c r="H82" s="41"/>
      <c r="I82" s="41"/>
    </row>
    <row r="83" spans="1:10" ht="33" customHeight="1" x14ac:dyDescent="0.25">
      <c r="A83" s="49" t="s">
        <v>283</v>
      </c>
      <c r="B83" s="369" t="e">
        <f>'A4 Exploitation'!D249</f>
        <v>#DIV/0!</v>
      </c>
      <c r="C83" s="369"/>
      <c r="D83" s="41"/>
      <c r="E83" s="41"/>
      <c r="F83" s="41"/>
      <c r="G83" s="41"/>
      <c r="H83" s="41"/>
      <c r="I83" s="41"/>
    </row>
    <row r="84" spans="1:10" ht="33" customHeight="1" x14ac:dyDescent="0.25">
      <c r="A84" s="48" t="s">
        <v>284</v>
      </c>
      <c r="B84" s="369"/>
      <c r="C84" s="369"/>
      <c r="D84" s="41"/>
      <c r="E84" s="41"/>
      <c r="F84" s="41"/>
      <c r="G84" s="41"/>
      <c r="H84" s="41"/>
      <c r="I84" s="41"/>
    </row>
    <row r="85" spans="1:10" ht="33" customHeight="1" x14ac:dyDescent="0.25">
      <c r="A85" s="48" t="s">
        <v>285</v>
      </c>
      <c r="B85" s="369"/>
      <c r="C85" s="369"/>
      <c r="D85" s="41"/>
      <c r="E85" s="41"/>
      <c r="F85" s="41"/>
      <c r="G85" s="41"/>
      <c r="H85" s="41"/>
      <c r="I85" s="41"/>
    </row>
    <row r="86" spans="1:10" ht="18" x14ac:dyDescent="0.25">
      <c r="A86" s="51"/>
      <c r="B86" s="44"/>
      <c r="C86" s="44"/>
      <c r="D86" s="41"/>
      <c r="E86" s="41"/>
      <c r="F86" s="41"/>
      <c r="G86" s="41"/>
      <c r="H86" s="41"/>
      <c r="I86" s="41"/>
    </row>
    <row r="87" spans="1:10" ht="18" x14ac:dyDescent="0.25">
      <c r="A87" s="51"/>
      <c r="B87" s="44"/>
      <c r="C87" s="44"/>
      <c r="D87" s="41"/>
      <c r="E87" s="41"/>
      <c r="F87" s="41"/>
      <c r="G87" s="41"/>
      <c r="H87" s="41"/>
      <c r="I87" s="41"/>
    </row>
    <row r="88" spans="1:10" ht="33" customHeight="1" x14ac:dyDescent="0.25">
      <c r="A88" s="48" t="s">
        <v>278</v>
      </c>
      <c r="B88" s="370" t="s">
        <v>465</v>
      </c>
      <c r="C88" s="370"/>
      <c r="D88" s="41"/>
      <c r="E88" s="41"/>
      <c r="F88" s="41"/>
      <c r="G88" s="41"/>
      <c r="H88" s="41"/>
      <c r="I88" s="41"/>
      <c r="J88" t="str">
        <f>D18</f>
        <v>GABES</v>
      </c>
    </row>
    <row r="89" spans="1:10" ht="33" customHeight="1" x14ac:dyDescent="0.25">
      <c r="A89" s="49" t="s">
        <v>280</v>
      </c>
      <c r="B89" s="369">
        <f>'A1 Exploitation'!D304</f>
        <v>0.90540540540540537</v>
      </c>
      <c r="C89" s="369"/>
      <c r="D89" s="41"/>
      <c r="E89" s="41"/>
      <c r="F89" s="41"/>
      <c r="G89" s="41"/>
      <c r="H89" s="41"/>
      <c r="I89" s="41"/>
    </row>
    <row r="90" spans="1:10" ht="33" customHeight="1" x14ac:dyDescent="0.25">
      <c r="A90" s="48" t="s">
        <v>281</v>
      </c>
      <c r="B90" s="369">
        <f>'A2 Exploitation'!D304</f>
        <v>0.73684210526315785</v>
      </c>
      <c r="C90" s="369"/>
      <c r="D90" s="41"/>
      <c r="E90" s="41"/>
      <c r="F90" s="41"/>
      <c r="G90" s="41"/>
      <c r="H90" s="41"/>
      <c r="I90" s="41"/>
    </row>
    <row r="91" spans="1:10" ht="33" customHeight="1" x14ac:dyDescent="0.25">
      <c r="A91" s="49" t="s">
        <v>282</v>
      </c>
      <c r="B91" s="369" t="e">
        <f>'A3 Exploitation'!D304</f>
        <v>#DIV/0!</v>
      </c>
      <c r="C91" s="369"/>
      <c r="D91" s="41"/>
      <c r="E91" s="41"/>
      <c r="F91" s="41"/>
      <c r="G91" s="41"/>
      <c r="H91" s="41"/>
      <c r="I91" s="41"/>
    </row>
    <row r="92" spans="1:10" ht="33" customHeight="1" x14ac:dyDescent="0.25">
      <c r="A92" s="49" t="s">
        <v>283</v>
      </c>
      <c r="B92" s="369" t="e">
        <f>'A4 Exploitation'!D304</f>
        <v>#DIV/0!</v>
      </c>
      <c r="C92" s="369"/>
      <c r="D92" s="41"/>
      <c r="E92" s="41"/>
      <c r="F92" s="41"/>
      <c r="G92" s="41"/>
      <c r="H92" s="41"/>
      <c r="I92" s="41"/>
    </row>
    <row r="93" spans="1:10" ht="33" customHeight="1" x14ac:dyDescent="0.25">
      <c r="A93" s="48" t="s">
        <v>284</v>
      </c>
      <c r="B93" s="369"/>
      <c r="C93" s="369"/>
      <c r="D93" s="41"/>
      <c r="E93" s="41"/>
      <c r="F93" s="41"/>
      <c r="G93" s="41"/>
      <c r="H93" s="41"/>
      <c r="I93" s="41"/>
    </row>
    <row r="94" spans="1:10" ht="33" customHeight="1" x14ac:dyDescent="0.25">
      <c r="A94" s="48" t="s">
        <v>285</v>
      </c>
      <c r="B94" s="369"/>
      <c r="C94" s="369"/>
      <c r="D94" s="41"/>
      <c r="E94" s="41"/>
      <c r="F94" s="41"/>
      <c r="G94" s="41"/>
      <c r="H94" s="41"/>
      <c r="I94" s="41"/>
    </row>
    <row r="95" spans="1:10" ht="18" x14ac:dyDescent="0.25">
      <c r="A95" s="51"/>
      <c r="B95" s="44"/>
      <c r="C95" s="44"/>
      <c r="D95" s="41"/>
      <c r="E95" s="41"/>
      <c r="F95" s="41"/>
      <c r="G95" s="41"/>
      <c r="H95" s="41"/>
      <c r="I95" s="41"/>
    </row>
    <row r="96" spans="1:10" ht="18" x14ac:dyDescent="0.25">
      <c r="A96" s="51"/>
      <c r="B96" s="44"/>
      <c r="C96" s="44"/>
      <c r="D96" s="41"/>
      <c r="E96" s="41"/>
      <c r="F96" s="41"/>
      <c r="G96" s="41"/>
      <c r="H96" s="41"/>
      <c r="I96" s="41"/>
    </row>
    <row r="97" spans="1:10" ht="33" customHeight="1" x14ac:dyDescent="0.25">
      <c r="A97" s="48" t="s">
        <v>278</v>
      </c>
      <c r="B97" s="370" t="s">
        <v>466</v>
      </c>
      <c r="C97" s="370"/>
      <c r="D97" s="41"/>
      <c r="E97" s="41"/>
      <c r="F97" s="41"/>
      <c r="G97" s="41"/>
      <c r="H97" s="41"/>
      <c r="I97" s="41"/>
      <c r="J97" t="str">
        <f>D18</f>
        <v>GABES</v>
      </c>
    </row>
    <row r="98" spans="1:10" ht="33" customHeight="1" x14ac:dyDescent="0.25">
      <c r="A98" s="49" t="s">
        <v>280</v>
      </c>
      <c r="B98" s="369">
        <f>'A1 Exploitation'!D371</f>
        <v>0.86956521739130432</v>
      </c>
      <c r="C98" s="369"/>
      <c r="D98" s="41"/>
      <c r="E98" s="41"/>
      <c r="F98" s="41"/>
      <c r="G98" s="41"/>
      <c r="H98" s="41"/>
      <c r="I98" s="41"/>
    </row>
    <row r="99" spans="1:10" ht="33" customHeight="1" x14ac:dyDescent="0.25">
      <c r="A99" s="48" t="s">
        <v>281</v>
      </c>
      <c r="B99" s="369">
        <f>'A2 Exploitation'!D371</f>
        <v>0.56382978723404253</v>
      </c>
      <c r="C99" s="369"/>
      <c r="D99" s="41"/>
      <c r="E99" s="41"/>
      <c r="F99" s="41"/>
      <c r="G99" s="41"/>
      <c r="H99" s="41"/>
      <c r="I99" s="41"/>
    </row>
    <row r="100" spans="1:10" ht="33" customHeight="1" x14ac:dyDescent="0.25">
      <c r="A100" s="49" t="s">
        <v>282</v>
      </c>
      <c r="B100" s="369" t="e">
        <f>'A3 Exploitation'!D371</f>
        <v>#DIV/0!</v>
      </c>
      <c r="C100" s="369"/>
      <c r="D100" s="41"/>
      <c r="E100" s="41"/>
      <c r="F100" s="41"/>
      <c r="G100" s="41"/>
      <c r="H100" s="41"/>
      <c r="I100" s="41"/>
    </row>
    <row r="101" spans="1:10" ht="33" customHeight="1" x14ac:dyDescent="0.25">
      <c r="A101" s="49" t="s">
        <v>283</v>
      </c>
      <c r="B101" s="369" t="e">
        <f>'A4 Exploitation'!D371</f>
        <v>#DIV/0!</v>
      </c>
      <c r="C101" s="369"/>
      <c r="D101" s="41"/>
      <c r="E101" s="41"/>
      <c r="F101" s="41"/>
      <c r="G101" s="41"/>
      <c r="H101" s="41"/>
      <c r="I101" s="41"/>
    </row>
    <row r="102" spans="1:10" ht="33" customHeight="1" x14ac:dyDescent="0.25">
      <c r="A102" s="48" t="s">
        <v>284</v>
      </c>
      <c r="B102" s="369"/>
      <c r="C102" s="369"/>
      <c r="D102" s="41"/>
      <c r="E102" s="41"/>
      <c r="F102" s="41"/>
      <c r="G102" s="41"/>
      <c r="H102" s="41"/>
      <c r="I102" s="41"/>
    </row>
    <row r="103" spans="1:10" ht="33" customHeight="1" x14ac:dyDescent="0.25">
      <c r="A103" s="48" t="s">
        <v>285</v>
      </c>
      <c r="B103" s="369"/>
      <c r="C103" s="369"/>
      <c r="D103" s="41"/>
      <c r="E103" s="41"/>
      <c r="F103" s="41"/>
      <c r="G103" s="41"/>
      <c r="H103" s="41"/>
      <c r="I103" s="41"/>
    </row>
    <row r="104" spans="1:10" ht="18" x14ac:dyDescent="0.25">
      <c r="A104" s="51"/>
      <c r="B104" s="44"/>
      <c r="C104" s="44"/>
      <c r="D104" s="41"/>
      <c r="E104" s="41"/>
      <c r="F104" s="41"/>
      <c r="G104" s="41"/>
      <c r="H104" s="41"/>
      <c r="I104" s="41"/>
    </row>
    <row r="105" spans="1:10" ht="18" x14ac:dyDescent="0.25">
      <c r="A105" s="51"/>
      <c r="B105" s="44"/>
      <c r="C105" s="44"/>
      <c r="D105" s="41"/>
      <c r="E105" s="41"/>
      <c r="F105" s="41"/>
      <c r="G105" s="41"/>
      <c r="H105" s="41"/>
      <c r="I105" s="41"/>
    </row>
    <row r="106" spans="1:10" ht="33" customHeight="1" x14ac:dyDescent="0.25">
      <c r="A106" s="48" t="s">
        <v>278</v>
      </c>
      <c r="B106" s="370" t="s">
        <v>467</v>
      </c>
      <c r="C106" s="370"/>
      <c r="D106" s="41"/>
      <c r="E106" s="41"/>
      <c r="F106" s="41"/>
      <c r="G106" s="41"/>
      <c r="H106" s="41"/>
      <c r="I106" s="41"/>
      <c r="J106" t="str">
        <f>D18</f>
        <v>GABES</v>
      </c>
    </row>
    <row r="107" spans="1:10" ht="33" customHeight="1" x14ac:dyDescent="0.25">
      <c r="A107" s="49" t="s">
        <v>280</v>
      </c>
      <c r="B107" s="369">
        <f>'A1 Exploitation'!D429</f>
        <v>0.78205128205128205</v>
      </c>
      <c r="C107" s="369"/>
      <c r="D107" s="41"/>
      <c r="E107" s="41"/>
      <c r="F107" s="41"/>
      <c r="G107" s="41"/>
      <c r="H107" s="41"/>
      <c r="I107" s="41"/>
    </row>
    <row r="108" spans="1:10" ht="33" customHeight="1" x14ac:dyDescent="0.25">
      <c r="A108" s="48" t="s">
        <v>281</v>
      </c>
      <c r="B108" s="369">
        <f>'A2 Exploitation'!D429</f>
        <v>0.94871794871794868</v>
      </c>
      <c r="C108" s="369"/>
      <c r="D108" s="41"/>
      <c r="E108" s="41"/>
      <c r="F108" s="41"/>
      <c r="G108" s="41"/>
      <c r="H108" s="41"/>
      <c r="I108" s="41"/>
    </row>
    <row r="109" spans="1:10" ht="33" customHeight="1" x14ac:dyDescent="0.25">
      <c r="A109" s="49" t="s">
        <v>282</v>
      </c>
      <c r="B109" s="369" t="e">
        <f>'A3 Exploitation'!D429</f>
        <v>#DIV/0!</v>
      </c>
      <c r="C109" s="369"/>
      <c r="D109" s="41"/>
      <c r="E109" s="41"/>
      <c r="F109" s="41"/>
      <c r="G109" s="41"/>
      <c r="H109" s="41"/>
      <c r="I109" s="41"/>
    </row>
    <row r="110" spans="1:10" ht="33" customHeight="1" x14ac:dyDescent="0.25">
      <c r="A110" s="49" t="s">
        <v>283</v>
      </c>
      <c r="B110" s="369" t="e">
        <f>'A4 Exploitation'!D429</f>
        <v>#DIV/0!</v>
      </c>
      <c r="C110" s="369"/>
      <c r="D110" s="41"/>
      <c r="E110" s="41"/>
      <c r="F110" s="41"/>
      <c r="G110" s="41"/>
      <c r="H110" s="41"/>
      <c r="I110" s="41"/>
    </row>
    <row r="111" spans="1:10" ht="33" customHeight="1" x14ac:dyDescent="0.25">
      <c r="A111" s="48" t="s">
        <v>284</v>
      </c>
      <c r="B111" s="369"/>
      <c r="C111" s="369"/>
      <c r="D111" s="41"/>
      <c r="E111" s="41"/>
      <c r="F111" s="41"/>
      <c r="G111" s="41"/>
      <c r="H111" s="41"/>
      <c r="I111" s="41"/>
    </row>
    <row r="112" spans="1:10" ht="33" customHeight="1" x14ac:dyDescent="0.25">
      <c r="A112" s="48" t="s">
        <v>285</v>
      </c>
      <c r="B112" s="369"/>
      <c r="C112" s="369"/>
      <c r="D112" s="41"/>
      <c r="E112" s="41"/>
      <c r="F112" s="41"/>
      <c r="G112" s="41"/>
      <c r="H112" s="41"/>
      <c r="I112" s="41"/>
    </row>
    <row r="113" spans="1:10" ht="18" x14ac:dyDescent="0.25">
      <c r="A113" s="51"/>
      <c r="B113" s="44"/>
      <c r="C113" s="44"/>
      <c r="D113" s="41"/>
      <c r="E113" s="41"/>
      <c r="F113" s="41"/>
      <c r="G113" s="41"/>
      <c r="H113" s="41"/>
      <c r="I113" s="41"/>
    </row>
    <row r="114" spans="1:10" ht="18" x14ac:dyDescent="0.25">
      <c r="A114" s="51"/>
      <c r="B114" s="44"/>
      <c r="C114" s="44"/>
      <c r="D114" s="41"/>
      <c r="E114" s="41"/>
      <c r="F114" s="41"/>
      <c r="G114" s="41"/>
      <c r="H114" s="41"/>
      <c r="I114" s="41"/>
    </row>
    <row r="115" spans="1:10" ht="33" customHeight="1" x14ac:dyDescent="0.25">
      <c r="A115" s="48" t="s">
        <v>278</v>
      </c>
      <c r="B115" s="370" t="s">
        <v>468</v>
      </c>
      <c r="C115" s="370"/>
      <c r="D115" s="41"/>
      <c r="E115" s="41"/>
      <c r="F115" s="41"/>
      <c r="G115" s="41"/>
      <c r="H115" s="41"/>
      <c r="I115" s="41"/>
      <c r="J115" t="str">
        <f>D18</f>
        <v>GABES</v>
      </c>
    </row>
    <row r="116" spans="1:10" ht="33" customHeight="1" x14ac:dyDescent="0.25">
      <c r="A116" s="49" t="s">
        <v>280</v>
      </c>
      <c r="B116" s="369">
        <f>'A1 Exploitation'!D476</f>
        <v>0.65</v>
      </c>
      <c r="C116" s="369"/>
      <c r="D116" s="41"/>
      <c r="E116" s="41"/>
      <c r="F116" s="41"/>
      <c r="G116" s="41"/>
      <c r="H116" s="41"/>
      <c r="I116" s="41"/>
    </row>
    <row r="117" spans="1:10" ht="33" customHeight="1" x14ac:dyDescent="0.25">
      <c r="A117" s="48" t="s">
        <v>281</v>
      </c>
      <c r="B117" s="369">
        <f>'A2 Exploitation'!D476</f>
        <v>0.65</v>
      </c>
      <c r="C117" s="369"/>
      <c r="D117" s="41"/>
      <c r="E117" s="41"/>
      <c r="F117" s="41"/>
      <c r="G117" s="41"/>
      <c r="H117" s="41"/>
      <c r="I117" s="41"/>
    </row>
    <row r="118" spans="1:10" ht="33" customHeight="1" x14ac:dyDescent="0.25">
      <c r="A118" s="49" t="s">
        <v>282</v>
      </c>
      <c r="B118" s="369" t="e">
        <f>'A3 Exploitation'!D476</f>
        <v>#DIV/0!</v>
      </c>
      <c r="C118" s="369"/>
      <c r="D118" s="41"/>
      <c r="E118" s="41"/>
      <c r="F118" s="41"/>
      <c r="G118" s="41"/>
      <c r="H118" s="41"/>
      <c r="I118" s="41"/>
    </row>
    <row r="119" spans="1:10" ht="33" customHeight="1" x14ac:dyDescent="0.25">
      <c r="A119" s="49" t="s">
        <v>283</v>
      </c>
      <c r="B119" s="369" t="e">
        <f>'A4 Exploitation'!D476</f>
        <v>#DIV/0!</v>
      </c>
      <c r="C119" s="369"/>
      <c r="D119" s="41"/>
      <c r="E119" s="41"/>
      <c r="F119" s="41"/>
      <c r="G119" s="41"/>
      <c r="H119" s="41"/>
      <c r="I119" s="41"/>
    </row>
    <row r="120" spans="1:10" ht="33" customHeight="1" x14ac:dyDescent="0.25">
      <c r="A120" s="48" t="s">
        <v>284</v>
      </c>
      <c r="B120" s="369"/>
      <c r="C120" s="369"/>
      <c r="D120" s="41"/>
      <c r="E120" s="41"/>
      <c r="F120" s="41"/>
      <c r="G120" s="41"/>
      <c r="H120" s="41"/>
      <c r="I120" s="41"/>
    </row>
    <row r="121" spans="1:10" ht="33" customHeight="1" x14ac:dyDescent="0.25">
      <c r="A121" s="48" t="s">
        <v>285</v>
      </c>
      <c r="B121" s="369"/>
      <c r="C121" s="369"/>
      <c r="D121" s="41"/>
      <c r="E121" s="41"/>
      <c r="F121" s="41"/>
      <c r="G121" s="41"/>
      <c r="H121" s="41"/>
      <c r="I121" s="41"/>
    </row>
    <row r="122" spans="1:10" ht="18" x14ac:dyDescent="0.25">
      <c r="A122" s="51"/>
      <c r="B122" s="44"/>
      <c r="C122" s="44"/>
      <c r="D122" s="41"/>
      <c r="E122" s="41"/>
      <c r="F122" s="41"/>
      <c r="G122" s="41"/>
      <c r="H122" s="41"/>
      <c r="I122" s="41"/>
    </row>
    <row r="123" spans="1:10" ht="18" x14ac:dyDescent="0.25">
      <c r="A123" s="51"/>
      <c r="B123" s="44"/>
      <c r="C123" s="44"/>
      <c r="D123" s="41"/>
      <c r="E123" s="41"/>
      <c r="F123" s="41"/>
      <c r="G123" s="41"/>
      <c r="H123" s="41"/>
      <c r="I123" s="41"/>
    </row>
    <row r="124" spans="1:10" ht="33" customHeight="1" x14ac:dyDescent="0.25">
      <c r="A124" s="48" t="s">
        <v>278</v>
      </c>
      <c r="B124" s="370" t="s">
        <v>469</v>
      </c>
      <c r="C124" s="370"/>
      <c r="D124" s="41"/>
      <c r="E124" s="41"/>
      <c r="F124" s="41"/>
      <c r="G124" s="41"/>
      <c r="H124" s="41"/>
      <c r="I124" s="41"/>
      <c r="J124" t="str">
        <f>D18</f>
        <v>GABES</v>
      </c>
    </row>
    <row r="125" spans="1:10" ht="33" customHeight="1" x14ac:dyDescent="0.25">
      <c r="A125" s="49" t="s">
        <v>280</v>
      </c>
      <c r="B125" s="369">
        <f>'A1 Exploitation'!D527</f>
        <v>0.54</v>
      </c>
      <c r="C125" s="369"/>
      <c r="D125" s="41"/>
      <c r="E125" s="41"/>
      <c r="F125" s="41"/>
      <c r="G125" s="41"/>
      <c r="H125" s="41"/>
      <c r="I125" s="41"/>
    </row>
    <row r="126" spans="1:10" ht="33" customHeight="1" x14ac:dyDescent="0.25">
      <c r="A126" s="48" t="s">
        <v>281</v>
      </c>
      <c r="B126" s="369" t="e">
        <f>'A2 Exploitation'!D527</f>
        <v>#DIV/0!</v>
      </c>
      <c r="C126" s="369"/>
      <c r="D126" s="41"/>
      <c r="E126" s="41"/>
      <c r="F126" s="41"/>
      <c r="G126" s="41"/>
      <c r="H126" s="41"/>
      <c r="I126" s="41"/>
    </row>
    <row r="127" spans="1:10" ht="33" customHeight="1" x14ac:dyDescent="0.25">
      <c r="A127" s="49" t="s">
        <v>282</v>
      </c>
      <c r="B127" s="369" t="e">
        <f>'A3 Exploitation'!D527</f>
        <v>#DIV/0!</v>
      </c>
      <c r="C127" s="369"/>
      <c r="D127" s="41"/>
      <c r="E127" s="41"/>
      <c r="F127" s="41"/>
      <c r="G127" s="41"/>
      <c r="H127" s="41"/>
      <c r="I127" s="41"/>
    </row>
    <row r="128" spans="1:10" ht="33" customHeight="1" x14ac:dyDescent="0.25">
      <c r="A128" s="49" t="s">
        <v>283</v>
      </c>
      <c r="B128" s="369" t="e">
        <f>'A4 Exploitation'!D527</f>
        <v>#DIV/0!</v>
      </c>
      <c r="C128" s="369"/>
      <c r="D128" s="41"/>
      <c r="E128" s="41"/>
      <c r="F128" s="41"/>
      <c r="G128" s="41"/>
      <c r="H128" s="41"/>
      <c r="I128" s="41"/>
    </row>
    <row r="129" spans="1:10" ht="33" customHeight="1" x14ac:dyDescent="0.25">
      <c r="A129" s="48" t="s">
        <v>284</v>
      </c>
      <c r="B129" s="369"/>
      <c r="C129" s="369"/>
      <c r="D129" s="41"/>
      <c r="E129" s="41"/>
      <c r="F129" s="41"/>
      <c r="G129" s="41"/>
      <c r="H129" s="41"/>
      <c r="I129" s="41"/>
    </row>
    <row r="130" spans="1:10" ht="33" customHeight="1" x14ac:dyDescent="0.25">
      <c r="A130" s="48" t="s">
        <v>285</v>
      </c>
      <c r="B130" s="369"/>
      <c r="C130" s="369"/>
      <c r="D130" s="41"/>
      <c r="E130" s="41"/>
      <c r="F130" s="41"/>
      <c r="G130" s="41"/>
      <c r="H130" s="41"/>
      <c r="I130" s="41"/>
    </row>
    <row r="131" spans="1:10" ht="18" x14ac:dyDescent="0.25">
      <c r="A131" s="51"/>
      <c r="B131" s="44"/>
      <c r="C131" s="44"/>
      <c r="D131" s="41"/>
      <c r="E131" s="41"/>
      <c r="F131" s="41"/>
      <c r="G131" s="41"/>
      <c r="H131" s="41"/>
      <c r="I131" s="41"/>
    </row>
    <row r="132" spans="1:10" ht="18" x14ac:dyDescent="0.25">
      <c r="A132" s="51"/>
      <c r="B132" s="44"/>
      <c r="C132" s="44"/>
      <c r="D132" s="41"/>
      <c r="E132" s="41"/>
      <c r="F132" s="41"/>
      <c r="G132" s="41"/>
      <c r="H132" s="41"/>
      <c r="I132" s="41"/>
    </row>
    <row r="133" spans="1:10" ht="33" customHeight="1" x14ac:dyDescent="0.25">
      <c r="A133" s="48" t="s">
        <v>278</v>
      </c>
      <c r="B133" s="370" t="s">
        <v>470</v>
      </c>
      <c r="C133" s="370"/>
      <c r="D133" s="41"/>
      <c r="E133" s="41"/>
      <c r="F133" s="41"/>
      <c r="G133" s="41"/>
      <c r="H133" s="41"/>
      <c r="I133" s="41"/>
      <c r="J133" t="str">
        <f>D18</f>
        <v>GABES</v>
      </c>
    </row>
    <row r="134" spans="1:10" ht="33" customHeight="1" x14ac:dyDescent="0.25">
      <c r="A134" s="49" t="s">
        <v>280</v>
      </c>
      <c r="B134" s="369">
        <f>'A1 Exploitation'!D570</f>
        <v>0.91666666666666663</v>
      </c>
      <c r="C134" s="369"/>
      <c r="D134" s="41"/>
      <c r="E134" s="41"/>
      <c r="F134" s="41"/>
      <c r="G134" s="41"/>
      <c r="H134" s="41"/>
      <c r="I134" s="41"/>
    </row>
    <row r="135" spans="1:10" ht="33" customHeight="1" x14ac:dyDescent="0.25">
      <c r="A135" s="48" t="s">
        <v>281</v>
      </c>
      <c r="B135" s="369">
        <f>'A2 Exploitation'!D570</f>
        <v>0.89130434782608692</v>
      </c>
      <c r="C135" s="369"/>
      <c r="D135" s="41"/>
      <c r="E135" s="41"/>
      <c r="F135" s="41"/>
      <c r="G135" s="41"/>
      <c r="H135" s="41"/>
      <c r="I135" s="41"/>
    </row>
    <row r="136" spans="1:10" ht="33" customHeight="1" x14ac:dyDescent="0.25">
      <c r="A136" s="49" t="s">
        <v>282</v>
      </c>
      <c r="B136" s="369" t="e">
        <f>'A3 Exploitation'!D570</f>
        <v>#DIV/0!</v>
      </c>
      <c r="C136" s="369"/>
      <c r="D136" s="41"/>
      <c r="E136" s="41"/>
      <c r="F136" s="41"/>
      <c r="G136" s="41"/>
      <c r="H136" s="41"/>
      <c r="I136" s="41"/>
    </row>
    <row r="137" spans="1:10" ht="33" customHeight="1" x14ac:dyDescent="0.25">
      <c r="A137" s="49" t="s">
        <v>283</v>
      </c>
      <c r="B137" s="369" t="e">
        <f>'A4 Exploitation'!D570</f>
        <v>#DIV/0!</v>
      </c>
      <c r="C137" s="369"/>
      <c r="D137" s="41"/>
      <c r="E137" s="41"/>
      <c r="F137" s="41"/>
      <c r="G137" s="41"/>
      <c r="H137" s="41"/>
      <c r="I137" s="41"/>
    </row>
    <row r="138" spans="1:10" ht="33" customHeight="1" x14ac:dyDescent="0.25">
      <c r="A138" s="48" t="s">
        <v>284</v>
      </c>
      <c r="B138" s="369"/>
      <c r="C138" s="369"/>
      <c r="D138" s="41"/>
      <c r="E138" s="41"/>
      <c r="F138" s="41"/>
      <c r="G138" s="41"/>
      <c r="H138" s="41"/>
      <c r="I138" s="41"/>
    </row>
    <row r="139" spans="1:10" ht="33" customHeight="1" x14ac:dyDescent="0.25">
      <c r="A139" s="48" t="s">
        <v>285</v>
      </c>
      <c r="B139" s="369"/>
      <c r="C139" s="369"/>
      <c r="D139" s="41"/>
      <c r="E139" s="41"/>
      <c r="F139" s="41"/>
      <c r="G139" s="41"/>
      <c r="H139" s="41"/>
      <c r="I139" s="41"/>
    </row>
    <row r="140" spans="1:10" ht="18" x14ac:dyDescent="0.25">
      <c r="A140" s="51"/>
      <c r="B140" s="44"/>
      <c r="C140" s="44"/>
      <c r="D140" s="41"/>
      <c r="E140" s="41"/>
      <c r="F140" s="41"/>
      <c r="G140" s="41"/>
      <c r="H140" s="41"/>
      <c r="I140" s="41"/>
    </row>
    <row r="141" spans="1:10" ht="18" x14ac:dyDescent="0.25">
      <c r="A141" s="51"/>
      <c r="B141" s="44"/>
      <c r="C141" s="44"/>
      <c r="D141" s="41"/>
      <c r="E141" s="41"/>
      <c r="F141" s="41"/>
      <c r="G141" s="41"/>
      <c r="H141" s="41"/>
      <c r="I141" s="41"/>
    </row>
    <row r="142" spans="1:10" ht="33" customHeight="1" x14ac:dyDescent="0.25">
      <c r="A142" s="48" t="s">
        <v>278</v>
      </c>
      <c r="B142" s="370" t="s">
        <v>290</v>
      </c>
      <c r="C142" s="370"/>
      <c r="D142" s="41"/>
      <c r="E142" s="41"/>
      <c r="F142" s="41"/>
      <c r="G142" s="41"/>
      <c r="H142" s="41"/>
      <c r="I142" s="41"/>
      <c r="J142" t="str">
        <f>D18</f>
        <v>GABES</v>
      </c>
    </row>
    <row r="143" spans="1:10" ht="33" customHeight="1" x14ac:dyDescent="0.25">
      <c r="A143" s="49" t="s">
        <v>280</v>
      </c>
      <c r="B143" s="369">
        <f>'A1 Exploitation'!D610</f>
        <v>0.91304347826086951</v>
      </c>
      <c r="C143" s="369"/>
      <c r="D143" s="41"/>
      <c r="E143" s="41"/>
      <c r="F143" s="41"/>
      <c r="G143" s="41"/>
      <c r="H143" s="41"/>
      <c r="I143" s="41"/>
    </row>
    <row r="144" spans="1:10" ht="33" customHeight="1" x14ac:dyDescent="0.25">
      <c r="A144" s="48" t="s">
        <v>281</v>
      </c>
      <c r="B144" s="369">
        <f>'A2 Exploitation'!D610</f>
        <v>0.67391304347826086</v>
      </c>
      <c r="C144" s="369"/>
      <c r="D144" s="41"/>
      <c r="E144" s="41"/>
      <c r="F144" s="41"/>
      <c r="G144" s="41"/>
      <c r="H144" s="41"/>
      <c r="I144" s="41"/>
    </row>
    <row r="145" spans="1:10" ht="33" customHeight="1" x14ac:dyDescent="0.25">
      <c r="A145" s="49" t="s">
        <v>282</v>
      </c>
      <c r="B145" s="369" t="e">
        <f>'A3 Exploitation'!D610</f>
        <v>#DIV/0!</v>
      </c>
      <c r="C145" s="369"/>
      <c r="D145" s="41"/>
      <c r="E145" s="41"/>
      <c r="F145" s="41"/>
      <c r="G145" s="41"/>
      <c r="H145" s="41"/>
      <c r="I145" s="41"/>
    </row>
    <row r="146" spans="1:10" ht="33" customHeight="1" x14ac:dyDescent="0.25">
      <c r="A146" s="49" t="s">
        <v>283</v>
      </c>
      <c r="B146" s="369" t="e">
        <f>'A4 Exploitation'!D610</f>
        <v>#DIV/0!</v>
      </c>
      <c r="C146" s="369"/>
      <c r="D146" s="41"/>
      <c r="E146" s="41"/>
      <c r="F146" s="41"/>
      <c r="G146" s="41"/>
      <c r="H146" s="41"/>
      <c r="I146" s="41"/>
    </row>
    <row r="147" spans="1:10" ht="33" customHeight="1" x14ac:dyDescent="0.25">
      <c r="A147" s="48" t="s">
        <v>284</v>
      </c>
      <c r="B147" s="369"/>
      <c r="C147" s="369"/>
      <c r="D147" s="41"/>
      <c r="E147" s="41"/>
      <c r="F147" s="41"/>
      <c r="G147" s="41"/>
      <c r="H147" s="41"/>
      <c r="I147" s="41"/>
    </row>
    <row r="148" spans="1:10" ht="33" customHeight="1" x14ac:dyDescent="0.25">
      <c r="A148" s="48" t="s">
        <v>285</v>
      </c>
      <c r="B148" s="369"/>
      <c r="C148" s="369"/>
      <c r="D148" s="41"/>
      <c r="E148" s="41"/>
      <c r="F148" s="41"/>
      <c r="G148" s="41"/>
      <c r="H148" s="41"/>
      <c r="I148" s="41"/>
    </row>
    <row r="149" spans="1:10" ht="18" x14ac:dyDescent="0.25">
      <c r="A149" s="51"/>
      <c r="B149" s="44"/>
      <c r="C149" s="44"/>
      <c r="D149" s="41"/>
      <c r="E149" s="41"/>
      <c r="F149" s="41"/>
      <c r="G149" s="41"/>
      <c r="H149" s="41"/>
      <c r="I149" s="41"/>
    </row>
    <row r="150" spans="1:10" ht="18" x14ac:dyDescent="0.25">
      <c r="A150" s="51"/>
      <c r="B150" s="44"/>
      <c r="C150" s="44"/>
      <c r="D150" s="41"/>
      <c r="E150" s="41"/>
      <c r="F150" s="41"/>
      <c r="G150" s="41"/>
      <c r="H150" s="41"/>
      <c r="I150" s="41"/>
    </row>
    <row r="151" spans="1:10" ht="33" customHeight="1" x14ac:dyDescent="0.25">
      <c r="A151" s="48" t="s">
        <v>278</v>
      </c>
      <c r="B151" s="370" t="s">
        <v>291</v>
      </c>
      <c r="C151" s="370"/>
      <c r="D151" s="41"/>
      <c r="E151" s="41"/>
      <c r="F151" s="41"/>
      <c r="G151" s="41"/>
      <c r="H151" s="41"/>
      <c r="I151" s="41"/>
      <c r="J151" t="str">
        <f>D18</f>
        <v>GABES</v>
      </c>
    </row>
    <row r="152" spans="1:10" ht="33" customHeight="1" x14ac:dyDescent="0.25">
      <c r="A152" s="49" t="s">
        <v>280</v>
      </c>
      <c r="B152" s="369">
        <f>'A1 Exploitation'!D673</f>
        <v>0.98648648648648651</v>
      </c>
      <c r="C152" s="369"/>
      <c r="D152" s="41"/>
      <c r="E152" s="41"/>
      <c r="F152" s="41"/>
      <c r="G152" s="41"/>
      <c r="H152" s="41"/>
      <c r="I152" s="41"/>
    </row>
    <row r="153" spans="1:10" ht="33" customHeight="1" x14ac:dyDescent="0.25">
      <c r="A153" s="48" t="s">
        <v>281</v>
      </c>
      <c r="B153" s="369">
        <f>'A2 Exploitation'!D673</f>
        <v>0.7432432432432432</v>
      </c>
      <c r="C153" s="369"/>
      <c r="D153" s="41"/>
      <c r="E153" s="41"/>
      <c r="F153" s="41"/>
      <c r="G153" s="41"/>
      <c r="H153" s="41"/>
      <c r="I153" s="41"/>
    </row>
    <row r="154" spans="1:10" ht="33" customHeight="1" x14ac:dyDescent="0.25">
      <c r="A154" s="49" t="s">
        <v>282</v>
      </c>
      <c r="B154" s="369" t="e">
        <f>'A3 Exploitation'!D673</f>
        <v>#DIV/0!</v>
      </c>
      <c r="C154" s="369"/>
      <c r="D154" s="41"/>
      <c r="E154" s="41"/>
      <c r="F154" s="41"/>
      <c r="G154" s="41"/>
      <c r="H154" s="41"/>
      <c r="I154" s="41"/>
    </row>
    <row r="155" spans="1:10" ht="33" customHeight="1" x14ac:dyDescent="0.25">
      <c r="A155" s="49" t="s">
        <v>283</v>
      </c>
      <c r="B155" s="369" t="e">
        <f>'A4 Exploitation'!D673</f>
        <v>#DIV/0!</v>
      </c>
      <c r="C155" s="369"/>
      <c r="D155" s="41"/>
      <c r="E155" s="41"/>
      <c r="F155" s="41"/>
      <c r="G155" s="41"/>
      <c r="H155" s="41"/>
      <c r="I155" s="41"/>
    </row>
    <row r="156" spans="1:10" ht="33" customHeight="1" x14ac:dyDescent="0.25">
      <c r="A156" s="48" t="s">
        <v>284</v>
      </c>
      <c r="B156" s="369"/>
      <c r="C156" s="369"/>
      <c r="D156" s="41"/>
      <c r="E156" s="41"/>
      <c r="F156" s="41"/>
      <c r="G156" s="41"/>
      <c r="H156" s="41"/>
      <c r="I156" s="41"/>
    </row>
    <row r="157" spans="1:10" ht="33" customHeight="1" x14ac:dyDescent="0.25">
      <c r="A157" s="48" t="s">
        <v>285</v>
      </c>
      <c r="B157" s="369"/>
      <c r="C157" s="369"/>
      <c r="D157" s="41"/>
      <c r="E157" s="41"/>
      <c r="F157" s="41"/>
      <c r="G157" s="41"/>
      <c r="H157" s="41"/>
      <c r="I157" s="41"/>
    </row>
    <row r="158" spans="1:10" ht="18" x14ac:dyDescent="0.25">
      <c r="A158" s="51"/>
      <c r="B158" s="44"/>
      <c r="C158" s="44"/>
      <c r="D158" s="41"/>
      <c r="E158" s="41"/>
      <c r="F158" s="41"/>
      <c r="G158" s="41"/>
      <c r="H158" s="41"/>
      <c r="I158" s="41"/>
    </row>
    <row r="159" spans="1:10" ht="18" x14ac:dyDescent="0.25">
      <c r="A159" s="51"/>
      <c r="B159" s="44"/>
      <c r="C159" s="44"/>
      <c r="D159" s="41"/>
      <c r="E159" s="41"/>
      <c r="F159" s="41"/>
      <c r="G159" s="41"/>
      <c r="H159" s="41"/>
      <c r="I159" s="41"/>
    </row>
    <row r="160" spans="1:10" ht="33" customHeight="1" x14ac:dyDescent="0.25">
      <c r="A160" s="51"/>
      <c r="B160" s="371"/>
      <c r="C160" s="371"/>
      <c r="D160" s="41"/>
      <c r="E160" s="41"/>
      <c r="F160" s="41"/>
      <c r="G160" s="41"/>
      <c r="H160" s="41"/>
      <c r="I160" s="41"/>
    </row>
    <row r="161" spans="1:10" ht="33" customHeight="1" x14ac:dyDescent="0.25">
      <c r="A161" s="48" t="s">
        <v>278</v>
      </c>
      <c r="B161" s="370" t="s">
        <v>471</v>
      </c>
      <c r="C161" s="370"/>
      <c r="D161" s="41"/>
      <c r="E161" s="41"/>
      <c r="F161" s="41"/>
      <c r="G161" s="41"/>
      <c r="H161" s="41"/>
      <c r="I161" s="41"/>
      <c r="J161" t="str">
        <f>D18</f>
        <v>GABES</v>
      </c>
    </row>
    <row r="162" spans="1:10" ht="33" customHeight="1" x14ac:dyDescent="0.25">
      <c r="A162" s="49" t="s">
        <v>280</v>
      </c>
      <c r="B162" s="369">
        <f>'A1 Exploitation'!D702</f>
        <v>1</v>
      </c>
      <c r="C162" s="369"/>
      <c r="D162" s="41"/>
      <c r="E162" s="41"/>
      <c r="F162" s="41"/>
      <c r="G162" s="41"/>
      <c r="H162" s="41"/>
      <c r="I162" s="41"/>
    </row>
    <row r="163" spans="1:10" ht="33" customHeight="1" x14ac:dyDescent="0.25">
      <c r="A163" s="48" t="s">
        <v>281</v>
      </c>
      <c r="B163" s="369">
        <f>'A2 Exploitation'!D702</f>
        <v>0.55263157894736847</v>
      </c>
      <c r="C163" s="369"/>
      <c r="D163" s="41"/>
      <c r="E163" s="41"/>
      <c r="F163" s="41"/>
      <c r="G163" s="41"/>
      <c r="H163" s="41"/>
      <c r="I163" s="41"/>
    </row>
    <row r="164" spans="1:10" ht="33" customHeight="1" x14ac:dyDescent="0.25">
      <c r="A164" s="49" t="s">
        <v>282</v>
      </c>
      <c r="B164" s="369" t="e">
        <f>'A3 Exploitation'!D702</f>
        <v>#DIV/0!</v>
      </c>
      <c r="C164" s="369"/>
      <c r="D164" s="41"/>
      <c r="E164" s="41"/>
      <c r="F164" s="41"/>
      <c r="G164" s="41"/>
      <c r="H164" s="41"/>
      <c r="I164" s="41"/>
    </row>
    <row r="165" spans="1:10" ht="33" customHeight="1" x14ac:dyDescent="0.25">
      <c r="A165" s="49" t="s">
        <v>283</v>
      </c>
      <c r="B165" s="369" t="e">
        <f>'A4 Exploitation'!D702</f>
        <v>#DIV/0!</v>
      </c>
      <c r="C165" s="369"/>
    </row>
    <row r="166" spans="1:10" ht="33" customHeight="1" x14ac:dyDescent="0.25">
      <c r="A166" s="48" t="s">
        <v>284</v>
      </c>
      <c r="B166" s="369"/>
      <c r="C166" s="369"/>
    </row>
    <row r="167" spans="1:10" ht="18" x14ac:dyDescent="0.25">
      <c r="A167" s="48" t="s">
        <v>285</v>
      </c>
      <c r="B167" s="369"/>
      <c r="C167" s="369"/>
    </row>
    <row r="168" spans="1:10" ht="18.75" x14ac:dyDescent="0.25">
      <c r="A168" s="52"/>
      <c r="B168" s="45"/>
      <c r="C168" s="45"/>
    </row>
    <row r="169" spans="1:10" ht="33" customHeight="1" x14ac:dyDescent="0.25">
      <c r="A169" s="52"/>
      <c r="B169" s="45"/>
      <c r="C169" s="45"/>
    </row>
    <row r="170" spans="1:10" ht="33" customHeight="1" x14ac:dyDescent="0.25">
      <c r="A170" s="48" t="s">
        <v>278</v>
      </c>
      <c r="B170" s="370" t="s">
        <v>472</v>
      </c>
      <c r="C170" s="370"/>
      <c r="J170" t="str">
        <f>D18</f>
        <v>GABES</v>
      </c>
    </row>
    <row r="171" spans="1:10" ht="33" customHeight="1" x14ac:dyDescent="0.25">
      <c r="A171" s="49" t="s">
        <v>280</v>
      </c>
      <c r="B171" s="369">
        <f>'A1 Exploitation'!D726</f>
        <v>0.9285714285714286</v>
      </c>
      <c r="C171" s="369"/>
    </row>
    <row r="172" spans="1:10" ht="33" customHeight="1" x14ac:dyDescent="0.25">
      <c r="A172" s="48" t="s">
        <v>281</v>
      </c>
      <c r="B172" s="369">
        <f>'A2 Exploitation'!D726</f>
        <v>0.9375</v>
      </c>
      <c r="C172" s="369"/>
    </row>
    <row r="173" spans="1:10" ht="33" customHeight="1" x14ac:dyDescent="0.25">
      <c r="A173" s="49" t="s">
        <v>282</v>
      </c>
      <c r="B173" s="369" t="e">
        <f>'A3 Exploitation'!D726</f>
        <v>#DIV/0!</v>
      </c>
      <c r="C173" s="369"/>
    </row>
    <row r="174" spans="1:10" ht="33" customHeight="1" x14ac:dyDescent="0.25">
      <c r="A174" s="49" t="s">
        <v>283</v>
      </c>
      <c r="B174" s="369" t="e">
        <f>'A4 Exploitation'!D726</f>
        <v>#DIV/0!</v>
      </c>
      <c r="C174" s="369"/>
    </row>
    <row r="175" spans="1:10" ht="33" customHeight="1" x14ac:dyDescent="0.25">
      <c r="A175" s="48" t="s">
        <v>284</v>
      </c>
      <c r="B175" s="369"/>
      <c r="C175" s="369"/>
    </row>
    <row r="176" spans="1:10" ht="18" x14ac:dyDescent="0.25">
      <c r="A176" s="48" t="s">
        <v>285</v>
      </c>
      <c r="B176" s="369"/>
      <c r="C176" s="369"/>
    </row>
    <row r="177" spans="1:10" ht="18.75" x14ac:dyDescent="0.25">
      <c r="A177" s="52"/>
      <c r="B177" s="45"/>
      <c r="C177" s="45"/>
    </row>
    <row r="178" spans="1:10" ht="33" customHeight="1" x14ac:dyDescent="0.25">
      <c r="A178" s="52"/>
      <c r="B178" s="45"/>
      <c r="C178" s="45"/>
    </row>
    <row r="179" spans="1:10" ht="33" customHeight="1" x14ac:dyDescent="0.25">
      <c r="A179" s="48" t="s">
        <v>278</v>
      </c>
      <c r="B179" s="370" t="s">
        <v>292</v>
      </c>
      <c r="C179" s="370"/>
      <c r="J179" t="str">
        <f>D18</f>
        <v>GABES</v>
      </c>
    </row>
    <row r="180" spans="1:10" ht="33" customHeight="1" x14ac:dyDescent="0.25">
      <c r="A180" s="49" t="s">
        <v>280</v>
      </c>
      <c r="B180" s="369">
        <f>'A1 Technique'!D199</f>
        <v>0.81967213114754101</v>
      </c>
      <c r="C180" s="369"/>
    </row>
    <row r="181" spans="1:10" ht="33" customHeight="1" x14ac:dyDescent="0.25">
      <c r="A181" s="48" t="s">
        <v>281</v>
      </c>
      <c r="B181" s="369">
        <f>'A2 Technique'!D199</f>
        <v>0.79090909090909089</v>
      </c>
      <c r="C181" s="369"/>
    </row>
    <row r="182" spans="1:10" ht="33" customHeight="1" x14ac:dyDescent="0.25">
      <c r="A182" s="49" t="s">
        <v>282</v>
      </c>
      <c r="B182" s="369" t="e">
        <f>'A3 Technique'!D199</f>
        <v>#DIV/0!</v>
      </c>
      <c r="C182" s="369"/>
    </row>
    <row r="183" spans="1:10" ht="33" customHeight="1" x14ac:dyDescent="0.25">
      <c r="A183" s="49" t="s">
        <v>283</v>
      </c>
      <c r="B183" s="369" t="e">
        <f>'A4 Technique'!D199</f>
        <v>#DIV/0!</v>
      </c>
      <c r="C183" s="369"/>
    </row>
    <row r="184" spans="1:10" ht="33" customHeight="1" x14ac:dyDescent="0.25">
      <c r="A184" s="48" t="s">
        <v>284</v>
      </c>
      <c r="B184" s="369"/>
      <c r="C184" s="369"/>
    </row>
    <row r="185" spans="1:10" ht="18" x14ac:dyDescent="0.25">
      <c r="A185" s="48" t="s">
        <v>285</v>
      </c>
      <c r="B185" s="369"/>
      <c r="C185" s="369"/>
    </row>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row r="193" ht="33" customHeight="1" x14ac:dyDescent="0.25"/>
  </sheetData>
  <sheetProtection algorithmName="SHA-512" hashValue="Tr5+fERVyb2ZgHznANFuvwsf/AtYU2X/sI6PykrALWZOfAVyHyZDczUnwaRKsb1NFOmhkXoNsoHUmgYPa8x+6A==" saltValue="kcrAOX48VBhbplSx9gJejw==" spinCount="100000" sheet="1" formatCells="0" formatColumns="0" formatRows="0"/>
  <mergeCells count="131">
    <mergeCell ref="A18:C18"/>
    <mergeCell ref="D18:K18"/>
    <mergeCell ref="A21:K21"/>
    <mergeCell ref="B23:C23"/>
    <mergeCell ref="B24:C24"/>
    <mergeCell ref="B25:C25"/>
    <mergeCell ref="B35:C35"/>
    <mergeCell ref="B36:C36"/>
    <mergeCell ref="B37:C37"/>
    <mergeCell ref="B26:C26"/>
    <mergeCell ref="B27:C27"/>
    <mergeCell ref="B28:C28"/>
    <mergeCell ref="B29:C29"/>
    <mergeCell ref="B33:C33"/>
    <mergeCell ref="B34:C34"/>
    <mergeCell ref="B42:C42"/>
    <mergeCell ref="B38:C38"/>
    <mergeCell ref="B39:C39"/>
    <mergeCell ref="B58:C58"/>
    <mergeCell ref="B61:C61"/>
    <mergeCell ref="B62:C62"/>
    <mergeCell ref="B44:C44"/>
    <mergeCell ref="B45:C45"/>
    <mergeCell ref="B46:C46"/>
    <mergeCell ref="B47:C47"/>
    <mergeCell ref="B48:C48"/>
    <mergeCell ref="B49:C49"/>
    <mergeCell ref="B50:C50"/>
    <mergeCell ref="B63:C63"/>
    <mergeCell ref="B64:C64"/>
    <mergeCell ref="B65:C65"/>
    <mergeCell ref="B52:C52"/>
    <mergeCell ref="B53:C53"/>
    <mergeCell ref="B54:C54"/>
    <mergeCell ref="B55:C55"/>
    <mergeCell ref="B56:C56"/>
    <mergeCell ref="B57:C57"/>
    <mergeCell ref="B74:C74"/>
    <mergeCell ref="B75:C75"/>
    <mergeCell ref="B76:C76"/>
    <mergeCell ref="B79:C79"/>
    <mergeCell ref="B80:C80"/>
    <mergeCell ref="B81:C81"/>
    <mergeCell ref="B66:C66"/>
    <mergeCell ref="B67:C67"/>
    <mergeCell ref="B70:C70"/>
    <mergeCell ref="B71:C71"/>
    <mergeCell ref="B72:C72"/>
    <mergeCell ref="B73:C73"/>
    <mergeCell ref="B90:C90"/>
    <mergeCell ref="B91:C91"/>
    <mergeCell ref="B92:C92"/>
    <mergeCell ref="B93:C93"/>
    <mergeCell ref="B94:C94"/>
    <mergeCell ref="B97:C97"/>
    <mergeCell ref="B82:C82"/>
    <mergeCell ref="B83:C83"/>
    <mergeCell ref="B84:C84"/>
    <mergeCell ref="B85:C85"/>
    <mergeCell ref="B88:C88"/>
    <mergeCell ref="B89:C89"/>
    <mergeCell ref="B106:C106"/>
    <mergeCell ref="B107:C107"/>
    <mergeCell ref="B108:C108"/>
    <mergeCell ref="B109:C109"/>
    <mergeCell ref="B110:C110"/>
    <mergeCell ref="B111:C111"/>
    <mergeCell ref="B98:C98"/>
    <mergeCell ref="B99:C99"/>
    <mergeCell ref="B100:C100"/>
    <mergeCell ref="B101:C101"/>
    <mergeCell ref="B102:C102"/>
    <mergeCell ref="B103:C103"/>
    <mergeCell ref="B120:C120"/>
    <mergeCell ref="B121:C121"/>
    <mergeCell ref="B124:C124"/>
    <mergeCell ref="B125:C125"/>
    <mergeCell ref="B126:C126"/>
    <mergeCell ref="B127:C127"/>
    <mergeCell ref="B112:C112"/>
    <mergeCell ref="B115:C115"/>
    <mergeCell ref="B116:C116"/>
    <mergeCell ref="B117:C117"/>
    <mergeCell ref="B118:C118"/>
    <mergeCell ref="B119:C119"/>
    <mergeCell ref="B136:C136"/>
    <mergeCell ref="B137:C137"/>
    <mergeCell ref="B138:C138"/>
    <mergeCell ref="B139:C139"/>
    <mergeCell ref="B142:C142"/>
    <mergeCell ref="B143:C143"/>
    <mergeCell ref="B128:C128"/>
    <mergeCell ref="B129:C129"/>
    <mergeCell ref="B130:C130"/>
    <mergeCell ref="B133:C133"/>
    <mergeCell ref="B134:C134"/>
    <mergeCell ref="B135:C135"/>
    <mergeCell ref="B152:C152"/>
    <mergeCell ref="B153:C153"/>
    <mergeCell ref="B154:C154"/>
    <mergeCell ref="B155:C155"/>
    <mergeCell ref="B156:C156"/>
    <mergeCell ref="B157:C157"/>
    <mergeCell ref="B144:C144"/>
    <mergeCell ref="B145:C145"/>
    <mergeCell ref="B146:C146"/>
    <mergeCell ref="B147:C147"/>
    <mergeCell ref="B148:C148"/>
    <mergeCell ref="B151:C151"/>
    <mergeCell ref="B164:C164"/>
    <mergeCell ref="B165:C165"/>
    <mergeCell ref="B166:C166"/>
    <mergeCell ref="B167:C167"/>
    <mergeCell ref="B170:C170"/>
    <mergeCell ref="B171:C171"/>
    <mergeCell ref="B160:C160"/>
    <mergeCell ref="B161:C161"/>
    <mergeCell ref="B162:C162"/>
    <mergeCell ref="B163:C163"/>
    <mergeCell ref="B180:C180"/>
    <mergeCell ref="B181:C181"/>
    <mergeCell ref="B182:C182"/>
    <mergeCell ref="B183:C183"/>
    <mergeCell ref="B184:C184"/>
    <mergeCell ref="B185:C185"/>
    <mergeCell ref="B172:C172"/>
    <mergeCell ref="B173:C173"/>
    <mergeCell ref="B174:C174"/>
    <mergeCell ref="B175:C175"/>
    <mergeCell ref="B176:C176"/>
    <mergeCell ref="B179:C179"/>
  </mergeCells>
  <pageMargins left="0.7" right="0.7" top="0.75" bottom="0.75" header="0.3" footer="0.3"/>
  <pageSetup paperSize="9" scale="66" orientation="portrait" r:id="rId1"/>
  <rowBreaks count="3" manualBreakCount="3">
    <brk id="86" max="16383" man="1"/>
    <brk id="122" max="16383" man="1"/>
    <brk id="15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zoomScale="60" zoomScaleNormal="60" zoomScaleSheetLayoutView="70" workbookViewId="0">
      <selection activeCell="B12" sqref="B12:F1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77" customWidth="1"/>
    <col min="5" max="5" width="26.42578125" style="77" customWidth="1"/>
    <col min="6" max="6" width="23.28515625" style="81" customWidth="1"/>
    <col min="7" max="7" width="13.42578125" style="77" customWidth="1"/>
    <col min="8" max="8" width="11.42578125" style="2" hidden="1" customWidth="1"/>
    <col min="9" max="16384" width="11.42578125" style="2"/>
  </cols>
  <sheetData>
    <row r="1" spans="1:7" ht="22.5" x14ac:dyDescent="0.45">
      <c r="A1" s="333"/>
      <c r="B1" s="334"/>
      <c r="C1" s="334">
        <v>0</v>
      </c>
      <c r="D1" s="453"/>
      <c r="E1" s="453"/>
      <c r="F1" s="453"/>
      <c r="G1" s="453"/>
    </row>
    <row r="2" spans="1:7" ht="22.5" x14ac:dyDescent="0.45">
      <c r="A2" s="335"/>
      <c r="B2" s="334"/>
      <c r="C2" s="334">
        <v>1</v>
      </c>
      <c r="D2" s="337"/>
      <c r="E2" s="337"/>
      <c r="F2" s="337"/>
      <c r="G2" s="337"/>
    </row>
    <row r="3" spans="1:7" ht="22.5" x14ac:dyDescent="0.45">
      <c r="A3" s="335"/>
      <c r="B3" s="334"/>
      <c r="C3" s="334">
        <v>2</v>
      </c>
      <c r="D3" s="337"/>
      <c r="E3" s="337"/>
      <c r="F3" s="337"/>
      <c r="G3" s="337"/>
    </row>
    <row r="4" spans="1:7" ht="22.5" x14ac:dyDescent="0.45">
      <c r="A4" s="335"/>
      <c r="B4" s="334"/>
      <c r="C4" s="334" t="s">
        <v>30</v>
      </c>
      <c r="D4" s="337"/>
      <c r="E4" s="337"/>
      <c r="F4" s="337"/>
      <c r="G4" s="337"/>
    </row>
    <row r="5" spans="1:7" ht="22.5" x14ac:dyDescent="0.45">
      <c r="A5" s="335"/>
      <c r="B5" s="334"/>
      <c r="C5" s="334"/>
      <c r="D5" s="337"/>
      <c r="E5" s="337"/>
      <c r="F5" s="337"/>
      <c r="G5" s="337"/>
    </row>
    <row r="6" spans="1:7" ht="22.5" x14ac:dyDescent="0.45">
      <c r="A6" s="335"/>
      <c r="B6" s="334"/>
      <c r="C6" s="334"/>
      <c r="D6" s="337"/>
      <c r="E6" s="337"/>
      <c r="F6" s="337"/>
      <c r="G6" s="337"/>
    </row>
    <row r="7" spans="1:7" ht="22.5" x14ac:dyDescent="0.45">
      <c r="A7" s="454" t="s">
        <v>151</v>
      </c>
      <c r="B7" s="454"/>
      <c r="C7" s="454"/>
      <c r="D7" s="454"/>
      <c r="E7" s="454"/>
      <c r="F7" s="454"/>
      <c r="G7" s="91"/>
    </row>
    <row r="8" spans="1:7" ht="22.5" x14ac:dyDescent="0.45">
      <c r="A8" s="455" t="str">
        <f>'Page de garde'!D18</f>
        <v>GABES</v>
      </c>
      <c r="B8" s="455"/>
      <c r="C8" s="455"/>
      <c r="D8" s="455"/>
      <c r="E8" s="455"/>
      <c r="F8" s="455"/>
      <c r="G8" s="91"/>
    </row>
    <row r="9" spans="1:7" ht="22.5" x14ac:dyDescent="0.45">
      <c r="A9" s="92" t="s">
        <v>39</v>
      </c>
      <c r="B9" s="456" t="s">
        <v>476</v>
      </c>
      <c r="C9" s="456"/>
      <c r="D9" s="456"/>
      <c r="E9" s="456"/>
      <c r="F9" s="456"/>
      <c r="G9" s="91"/>
    </row>
    <row r="10" spans="1:7" ht="22.5" x14ac:dyDescent="0.45">
      <c r="A10" s="93" t="s">
        <v>41</v>
      </c>
      <c r="B10" s="457" t="s">
        <v>477</v>
      </c>
      <c r="C10" s="457"/>
      <c r="D10" s="457"/>
      <c r="E10" s="457"/>
      <c r="F10" s="457"/>
      <c r="G10" s="91"/>
    </row>
    <row r="11" spans="1:7" ht="22.5" x14ac:dyDescent="0.45">
      <c r="A11" s="92" t="s">
        <v>40</v>
      </c>
      <c r="B11" s="452">
        <v>43538</v>
      </c>
      <c r="C11" s="452"/>
      <c r="D11" s="452"/>
      <c r="E11" s="452"/>
      <c r="F11" s="452"/>
      <c r="G11" s="91"/>
    </row>
    <row r="12" spans="1:7" ht="22.5" x14ac:dyDescent="0.45">
      <c r="A12" s="92" t="s">
        <v>200</v>
      </c>
      <c r="B12" s="458">
        <f>D730</f>
        <v>0.84681372549019607</v>
      </c>
      <c r="C12" s="458"/>
      <c r="D12" s="458"/>
      <c r="E12" s="458"/>
      <c r="F12" s="458"/>
      <c r="G12" s="91"/>
    </row>
    <row r="13" spans="1:7" ht="22.5" x14ac:dyDescent="0.45">
      <c r="A13" s="90"/>
      <c r="B13" s="89"/>
      <c r="C13" s="89"/>
      <c r="D13" s="459"/>
      <c r="E13" s="459"/>
      <c r="F13" s="459"/>
      <c r="G13" s="459"/>
    </row>
    <row r="14" spans="1:7" ht="16.5" customHeight="1" x14ac:dyDescent="0.4">
      <c r="A14" s="89"/>
      <c r="B14" s="89"/>
      <c r="C14" s="89"/>
      <c r="D14" s="94"/>
      <c r="E14" s="94"/>
      <c r="F14" s="94"/>
      <c r="G14" s="94"/>
    </row>
    <row r="15" spans="1:7" ht="25.5" customHeight="1" x14ac:dyDescent="0.45">
      <c r="A15" s="229" t="s">
        <v>0</v>
      </c>
      <c r="B15" s="95"/>
      <c r="C15" s="95"/>
      <c r="D15" s="95"/>
      <c r="E15" s="95"/>
      <c r="F15" s="95"/>
      <c r="G15" s="94"/>
    </row>
    <row r="16" spans="1:7" ht="16.5" customHeight="1" x14ac:dyDescent="0.45">
      <c r="A16" s="96">
        <f>B11</f>
        <v>43538</v>
      </c>
      <c r="B16" s="97"/>
      <c r="C16" s="97"/>
      <c r="D16" s="97"/>
      <c r="E16" s="97"/>
      <c r="F16" s="97"/>
      <c r="G16" s="94"/>
    </row>
    <row r="17" spans="1:8" ht="16.5" customHeight="1" x14ac:dyDescent="0.4">
      <c r="A17" s="389" t="s">
        <v>28</v>
      </c>
      <c r="B17" s="390" t="s">
        <v>29</v>
      </c>
      <c r="C17" s="390"/>
      <c r="D17" s="391" t="s">
        <v>42</v>
      </c>
      <c r="E17" s="391" t="s">
        <v>266</v>
      </c>
      <c r="F17" s="391" t="s">
        <v>299</v>
      </c>
      <c r="G17" s="94"/>
    </row>
    <row r="18" spans="1:8" ht="16.5" customHeight="1" x14ac:dyDescent="0.4">
      <c r="A18" s="389"/>
      <c r="B18" s="98" t="s">
        <v>32</v>
      </c>
      <c r="C18" s="98" t="s">
        <v>31</v>
      </c>
      <c r="D18" s="391"/>
      <c r="E18" s="391"/>
      <c r="F18" s="391"/>
      <c r="G18" s="94"/>
    </row>
    <row r="19" spans="1:8" ht="16.5" customHeight="1" x14ac:dyDescent="0.4">
      <c r="A19" s="285"/>
      <c r="B19" s="286"/>
      <c r="C19" s="286"/>
      <c r="D19" s="281"/>
      <c r="E19" s="281"/>
      <c r="F19" s="281"/>
      <c r="G19" s="94"/>
    </row>
    <row r="20" spans="1:8" ht="22.5" x14ac:dyDescent="0.4">
      <c r="A20" s="99" t="s">
        <v>1</v>
      </c>
      <c r="B20" s="100"/>
      <c r="C20" s="100"/>
      <c r="D20" s="100"/>
      <c r="E20" s="100"/>
      <c r="F20" s="100"/>
      <c r="G20" s="94"/>
    </row>
    <row r="21" spans="1:8" ht="42" x14ac:dyDescent="0.4">
      <c r="A21" s="101" t="s">
        <v>9</v>
      </c>
      <c r="B21" s="102">
        <v>0</v>
      </c>
      <c r="C21" s="102"/>
      <c r="D21" s="103" t="s">
        <v>478</v>
      </c>
      <c r="E21" s="103"/>
      <c r="F21" s="103" t="s">
        <v>297</v>
      </c>
      <c r="G21" s="94"/>
      <c r="H21" s="2" t="s">
        <v>297</v>
      </c>
    </row>
    <row r="22" spans="1:8" ht="21" x14ac:dyDescent="0.4">
      <c r="A22" s="101" t="s">
        <v>158</v>
      </c>
      <c r="B22" s="102">
        <v>2</v>
      </c>
      <c r="C22" s="102"/>
      <c r="D22" s="103"/>
      <c r="E22" s="103"/>
      <c r="F22" s="103"/>
      <c r="G22" s="94"/>
      <c r="H22" s="2" t="s">
        <v>298</v>
      </c>
    </row>
    <row r="23" spans="1:8" ht="21" x14ac:dyDescent="0.4">
      <c r="A23" s="101" t="s">
        <v>76</v>
      </c>
      <c r="B23" s="102">
        <v>2</v>
      </c>
      <c r="C23" s="102"/>
      <c r="D23" s="103"/>
      <c r="E23" s="103"/>
      <c r="F23" s="103"/>
      <c r="G23" s="94"/>
    </row>
    <row r="24" spans="1:8" ht="21" x14ac:dyDescent="0.4">
      <c r="A24" s="105" t="s">
        <v>430</v>
      </c>
      <c r="B24" s="102">
        <v>2</v>
      </c>
      <c r="C24" s="102"/>
      <c r="D24" s="103"/>
      <c r="E24" s="103"/>
      <c r="F24" s="103"/>
      <c r="G24" s="94"/>
    </row>
    <row r="25" spans="1:8" ht="21" x14ac:dyDescent="0.4">
      <c r="A25" s="105" t="s">
        <v>373</v>
      </c>
      <c r="B25" s="102">
        <v>2</v>
      </c>
      <c r="C25" s="102"/>
      <c r="D25" s="103"/>
      <c r="E25" s="103"/>
      <c r="F25" s="103"/>
      <c r="G25" s="94"/>
    </row>
    <row r="26" spans="1:8" ht="21" x14ac:dyDescent="0.4">
      <c r="A26" s="106" t="s">
        <v>34</v>
      </c>
      <c r="B26" s="106"/>
      <c r="C26" s="106"/>
      <c r="D26" s="106">
        <f>SUM(B21:C25)</f>
        <v>8</v>
      </c>
      <c r="E26" s="94"/>
      <c r="F26" s="94"/>
      <c r="G26" s="94"/>
    </row>
    <row r="27" spans="1:8" ht="21" x14ac:dyDescent="0.4">
      <c r="A27" s="106" t="s">
        <v>33</v>
      </c>
      <c r="B27" s="107"/>
      <c r="C27" s="108"/>
      <c r="D27" s="109">
        <f>D26/(COUNT(B21:C25)*2)</f>
        <v>0.8</v>
      </c>
      <c r="E27" s="94"/>
      <c r="F27" s="94"/>
      <c r="G27" s="94"/>
    </row>
    <row r="28" spans="1:8" ht="21" x14ac:dyDescent="0.4">
      <c r="A28" s="110"/>
      <c r="B28" s="94"/>
      <c r="C28" s="94"/>
      <c r="D28" s="94"/>
      <c r="E28" s="94"/>
      <c r="F28" s="94"/>
      <c r="G28" s="94"/>
    </row>
    <row r="29" spans="1:8" ht="22.5" x14ac:dyDescent="0.4">
      <c r="A29" s="111" t="s">
        <v>16</v>
      </c>
      <c r="B29" s="112"/>
      <c r="C29" s="112"/>
      <c r="D29" s="112"/>
      <c r="E29" s="112"/>
      <c r="F29" s="112"/>
      <c r="G29" s="94"/>
    </row>
    <row r="30" spans="1:8" ht="21" x14ac:dyDescent="0.4">
      <c r="A30" s="101" t="s">
        <v>2</v>
      </c>
      <c r="B30" s="102">
        <v>2</v>
      </c>
      <c r="C30" s="102"/>
      <c r="D30" s="103"/>
      <c r="E30" s="103"/>
      <c r="F30" s="103"/>
      <c r="G30" s="94"/>
    </row>
    <row r="31" spans="1:8" ht="21" x14ac:dyDescent="0.4">
      <c r="A31" s="101" t="s">
        <v>322</v>
      </c>
      <c r="B31" s="102">
        <v>2</v>
      </c>
      <c r="C31" s="102"/>
      <c r="D31" s="103"/>
      <c r="E31" s="103"/>
      <c r="F31" s="103"/>
      <c r="G31" s="94"/>
    </row>
    <row r="32" spans="1:8" ht="42" x14ac:dyDescent="0.4">
      <c r="A32" s="101" t="s">
        <v>130</v>
      </c>
      <c r="B32" s="102">
        <v>2</v>
      </c>
      <c r="C32" s="102"/>
      <c r="D32" s="113"/>
      <c r="E32" s="103"/>
      <c r="F32" s="103"/>
      <c r="G32" s="94"/>
    </row>
    <row r="33" spans="1:7" ht="21" x14ac:dyDescent="0.4">
      <c r="A33" s="101" t="s">
        <v>47</v>
      </c>
      <c r="B33" s="102">
        <v>2</v>
      </c>
      <c r="C33" s="102"/>
      <c r="D33" s="113"/>
      <c r="E33" s="103"/>
      <c r="F33" s="103"/>
      <c r="G33" s="94"/>
    </row>
    <row r="34" spans="1:7" ht="67.5" x14ac:dyDescent="0.4">
      <c r="A34" s="114" t="s">
        <v>431</v>
      </c>
      <c r="B34" s="102">
        <v>2</v>
      </c>
      <c r="C34" s="115" t="str">
        <f>IF(B34=0, -5, "0")</f>
        <v>0</v>
      </c>
      <c r="D34" s="113"/>
      <c r="E34" s="103"/>
      <c r="F34" s="103"/>
      <c r="G34" s="94"/>
    </row>
    <row r="35" spans="1:7" ht="45" x14ac:dyDescent="0.4">
      <c r="A35" s="114" t="s">
        <v>399</v>
      </c>
      <c r="B35" s="102">
        <v>2</v>
      </c>
      <c r="C35" s="115" t="str">
        <f>IF(B35=0, -5, "0")</f>
        <v>0</v>
      </c>
      <c r="D35" s="103"/>
      <c r="E35" s="103"/>
      <c r="F35" s="103"/>
      <c r="G35" s="94"/>
    </row>
    <row r="36" spans="1:7" ht="22.5" x14ac:dyDescent="0.4">
      <c r="A36" s="314" t="s">
        <v>395</v>
      </c>
      <c r="B36" s="102">
        <v>2</v>
      </c>
      <c r="C36" s="115" t="str">
        <f>IF(B36=0, -2, "0")</f>
        <v>0</v>
      </c>
      <c r="D36" s="118"/>
      <c r="E36" s="103"/>
      <c r="F36" s="103"/>
      <c r="G36" s="94"/>
    </row>
    <row r="37" spans="1:7" ht="21" x14ac:dyDescent="0.4">
      <c r="A37" s="101" t="s">
        <v>400</v>
      </c>
      <c r="B37" s="102">
        <v>2</v>
      </c>
      <c r="C37" s="102"/>
      <c r="D37" s="103"/>
      <c r="E37" s="103"/>
      <c r="F37" s="103"/>
      <c r="G37" s="94"/>
    </row>
    <row r="38" spans="1:7" ht="22.5" x14ac:dyDescent="0.4">
      <c r="A38" s="111" t="s">
        <v>310</v>
      </c>
      <c r="B38" s="112"/>
      <c r="C38" s="112"/>
      <c r="D38" s="112"/>
      <c r="E38" s="112"/>
      <c r="F38" s="112"/>
      <c r="G38" s="94"/>
    </row>
    <row r="39" spans="1:7" ht="21" x14ac:dyDescent="0.4">
      <c r="A39" s="105" t="s">
        <v>328</v>
      </c>
      <c r="B39" s="102">
        <v>2</v>
      </c>
      <c r="C39" s="102"/>
      <c r="D39" s="103"/>
      <c r="E39" s="103"/>
      <c r="F39" s="103"/>
      <c r="G39" s="94"/>
    </row>
    <row r="40" spans="1:7" ht="22.5" customHeight="1" x14ac:dyDescent="0.4">
      <c r="A40" s="101" t="s">
        <v>302</v>
      </c>
      <c r="B40" s="102">
        <v>2</v>
      </c>
      <c r="C40" s="102"/>
      <c r="D40" s="103"/>
      <c r="E40" s="103"/>
      <c r="F40" s="103"/>
      <c r="G40" s="94"/>
    </row>
    <row r="41" spans="1:7" ht="22.5" customHeight="1" x14ac:dyDescent="0.4">
      <c r="A41" s="101" t="s">
        <v>312</v>
      </c>
      <c r="B41" s="102">
        <v>2</v>
      </c>
      <c r="C41" s="102"/>
      <c r="D41" s="103"/>
      <c r="E41" s="103"/>
      <c r="F41" s="103"/>
      <c r="G41" s="94"/>
    </row>
    <row r="42" spans="1:7" ht="24.75" customHeight="1" x14ac:dyDescent="0.4">
      <c r="A42" s="105" t="s">
        <v>405</v>
      </c>
      <c r="B42" s="102">
        <v>2</v>
      </c>
      <c r="C42" s="102"/>
      <c r="D42" s="103"/>
      <c r="E42" s="103"/>
      <c r="F42" s="103"/>
      <c r="G42" s="94"/>
    </row>
    <row r="43" spans="1:7" ht="89.25" customHeight="1" x14ac:dyDescent="0.4">
      <c r="A43" s="101" t="s">
        <v>421</v>
      </c>
      <c r="B43" s="331" t="str">
        <f>IF(D43=1, 2, IF(AND(D43&lt;1,D43&gt;0), 1, IF(D43=0,"0","NA")))</f>
        <v>NA</v>
      </c>
      <c r="C43" s="102"/>
      <c r="D43" s="327" t="str">
        <f>IFERROR(E43/F43,"N.A")</f>
        <v>N.A</v>
      </c>
      <c r="E43" s="343"/>
      <c r="F43" s="328"/>
      <c r="G43" s="94"/>
    </row>
    <row r="44" spans="1:7" ht="21" x14ac:dyDescent="0.4">
      <c r="A44" s="121" t="s">
        <v>34</v>
      </c>
      <c r="B44" s="121"/>
      <c r="C44" s="121"/>
      <c r="D44" s="121">
        <f>SUM(B30:C37,B39:C43)</f>
        <v>24</v>
      </c>
      <c r="E44" s="94"/>
      <c r="F44" s="94"/>
      <c r="G44" s="94"/>
    </row>
    <row r="45" spans="1:7" ht="21" x14ac:dyDescent="0.4">
      <c r="A45" s="106" t="s">
        <v>33</v>
      </c>
      <c r="B45" s="107"/>
      <c r="C45" s="108"/>
      <c r="D45" s="109">
        <f>D44/(COUNT(B30:C37,B39:C43)*2)</f>
        <v>1</v>
      </c>
      <c r="E45" s="94"/>
      <c r="F45" s="94"/>
      <c r="G45" s="94"/>
    </row>
    <row r="46" spans="1:7" ht="21" x14ac:dyDescent="0.4">
      <c r="A46" s="110"/>
      <c r="B46" s="94"/>
      <c r="C46" s="94"/>
      <c r="D46" s="94"/>
      <c r="E46" s="94"/>
      <c r="F46" s="94"/>
      <c r="G46" s="94"/>
    </row>
    <row r="47" spans="1:7" ht="22.5" x14ac:dyDescent="0.45">
      <c r="A47" s="122" t="s">
        <v>36</v>
      </c>
      <c r="B47" s="123"/>
      <c r="C47" s="124"/>
      <c r="D47" s="125">
        <f>SUM(D44,D26)</f>
        <v>32</v>
      </c>
      <c r="E47" s="94"/>
      <c r="F47" s="94"/>
      <c r="G47" s="94"/>
    </row>
    <row r="48" spans="1:7" ht="22.5" x14ac:dyDescent="0.45">
      <c r="A48" s="122" t="s">
        <v>168</v>
      </c>
      <c r="B48" s="123"/>
      <c r="C48" s="124"/>
      <c r="D48" s="126">
        <f>D47/(COUNT(B30:C37,B21:C25,B39:C43)*2)</f>
        <v>0.94117647058823528</v>
      </c>
      <c r="E48" s="94"/>
      <c r="F48" s="94"/>
      <c r="G48" s="94"/>
    </row>
    <row r="49" spans="1:7" ht="21" x14ac:dyDescent="0.3">
      <c r="A49" s="380"/>
      <c r="B49" s="380"/>
      <c r="C49" s="380"/>
      <c r="D49" s="380"/>
      <c r="E49" s="380"/>
      <c r="F49" s="380"/>
      <c r="G49" s="380"/>
    </row>
    <row r="50" spans="1:7" ht="22.5" x14ac:dyDescent="0.45">
      <c r="A50" s="246" t="s">
        <v>107</v>
      </c>
      <c r="B50" s="246"/>
      <c r="C50" s="246"/>
      <c r="D50" s="246"/>
      <c r="E50" s="246"/>
      <c r="F50" s="246"/>
      <c r="G50" s="94"/>
    </row>
    <row r="51" spans="1:7" ht="21" x14ac:dyDescent="0.4">
      <c r="A51" s="128">
        <f>B11</f>
        <v>43538</v>
      </c>
      <c r="B51" s="94"/>
      <c r="C51" s="94"/>
      <c r="D51" s="94"/>
      <c r="E51" s="94"/>
      <c r="F51" s="94"/>
      <c r="G51" s="94"/>
    </row>
    <row r="52" spans="1:7" ht="21" x14ac:dyDescent="0.4">
      <c r="A52" s="389" t="s">
        <v>28</v>
      </c>
      <c r="B52" s="390" t="s">
        <v>29</v>
      </c>
      <c r="C52" s="390"/>
      <c r="D52" s="391" t="s">
        <v>42</v>
      </c>
      <c r="E52" s="391" t="s">
        <v>266</v>
      </c>
      <c r="F52" s="391" t="s">
        <v>301</v>
      </c>
      <c r="G52" s="94"/>
    </row>
    <row r="53" spans="1:7" ht="21" x14ac:dyDescent="0.4">
      <c r="A53" s="389"/>
      <c r="B53" s="98" t="s">
        <v>32</v>
      </c>
      <c r="C53" s="98" t="s">
        <v>31</v>
      </c>
      <c r="D53" s="391"/>
      <c r="E53" s="391"/>
      <c r="F53" s="391"/>
      <c r="G53" s="94"/>
    </row>
    <row r="54" spans="1:7" ht="22.5" x14ac:dyDescent="0.4">
      <c r="A54" s="285"/>
      <c r="B54" s="286"/>
      <c r="C54" s="286"/>
      <c r="D54" s="281"/>
      <c r="E54" s="281"/>
      <c r="F54" s="281"/>
      <c r="G54" s="94"/>
    </row>
    <row r="55" spans="1:7" ht="22.5" x14ac:dyDescent="0.4">
      <c r="A55" s="111" t="s">
        <v>52</v>
      </c>
      <c r="B55" s="112"/>
      <c r="C55" s="112"/>
      <c r="D55" s="112"/>
      <c r="E55" s="112"/>
      <c r="F55" s="112"/>
      <c r="G55" s="94"/>
    </row>
    <row r="56" spans="1:7" ht="21" x14ac:dyDescent="0.4">
      <c r="A56" s="129" t="s">
        <v>86</v>
      </c>
      <c r="B56" s="102">
        <v>2</v>
      </c>
      <c r="C56" s="102"/>
      <c r="D56" s="130"/>
      <c r="E56" s="103"/>
      <c r="F56" s="103"/>
      <c r="G56" s="94"/>
    </row>
    <row r="57" spans="1:7" ht="105" x14ac:dyDescent="0.4">
      <c r="A57" s="131" t="s">
        <v>190</v>
      </c>
      <c r="B57" s="102">
        <v>0</v>
      </c>
      <c r="C57" s="102"/>
      <c r="D57" s="103" t="s">
        <v>480</v>
      </c>
      <c r="E57" s="103" t="s">
        <v>481</v>
      </c>
      <c r="F57" s="103" t="s">
        <v>298</v>
      </c>
      <c r="G57" s="94"/>
    </row>
    <row r="58" spans="1:7" ht="21" x14ac:dyDescent="0.4">
      <c r="A58" s="132" t="s">
        <v>303</v>
      </c>
      <c r="B58" s="102">
        <v>2</v>
      </c>
      <c r="C58" s="102"/>
      <c r="D58" s="130"/>
      <c r="E58" s="103"/>
      <c r="F58" s="103"/>
      <c r="G58" s="94"/>
    </row>
    <row r="59" spans="1:7" ht="21" x14ac:dyDescent="0.4">
      <c r="A59" s="129" t="s">
        <v>213</v>
      </c>
      <c r="B59" s="102">
        <v>2</v>
      </c>
      <c r="C59" s="102"/>
      <c r="D59" s="130"/>
      <c r="E59" s="103"/>
      <c r="F59" s="103"/>
      <c r="G59" s="94"/>
    </row>
    <row r="60" spans="1:7" ht="21" x14ac:dyDescent="0.4">
      <c r="A60" s="129" t="s">
        <v>331</v>
      </c>
      <c r="B60" s="102">
        <v>2</v>
      </c>
      <c r="C60" s="102"/>
      <c r="D60" s="130"/>
      <c r="E60" s="103"/>
      <c r="F60" s="103"/>
      <c r="G60" s="94"/>
    </row>
    <row r="61" spans="1:7" ht="105" x14ac:dyDescent="0.4">
      <c r="A61" s="131" t="s">
        <v>109</v>
      </c>
      <c r="B61" s="102">
        <v>0</v>
      </c>
      <c r="C61" s="102"/>
      <c r="D61" s="130" t="s">
        <v>479</v>
      </c>
      <c r="E61" s="130" t="s">
        <v>482</v>
      </c>
      <c r="F61" s="103" t="s">
        <v>297</v>
      </c>
      <c r="G61" s="94"/>
    </row>
    <row r="62" spans="1:7" ht="22.5" x14ac:dyDescent="0.45">
      <c r="A62" s="133" t="s">
        <v>7</v>
      </c>
      <c r="B62" s="102">
        <v>2</v>
      </c>
      <c r="C62" s="116" t="str">
        <f>IF(B62=0, -10, IF(B62=1, -5, "0"))</f>
        <v>0</v>
      </c>
      <c r="D62" s="103"/>
      <c r="E62" s="103"/>
      <c r="F62" s="103"/>
      <c r="G62" s="94"/>
    </row>
    <row r="63" spans="1:7" ht="21" x14ac:dyDescent="0.4">
      <c r="A63" s="129" t="s">
        <v>24</v>
      </c>
      <c r="B63" s="102">
        <v>2</v>
      </c>
      <c r="C63" s="102"/>
      <c r="D63" s="134"/>
      <c r="E63" s="103"/>
      <c r="F63" s="103"/>
      <c r="G63" s="94"/>
    </row>
    <row r="64" spans="1:7" ht="21" x14ac:dyDescent="0.3">
      <c r="A64" s="378"/>
      <c r="B64" s="379"/>
      <c r="C64" s="379"/>
      <c r="D64" s="379"/>
      <c r="E64" s="379"/>
      <c r="F64" s="379"/>
      <c r="G64" s="379"/>
    </row>
    <row r="65" spans="1:7" ht="43.5" customHeight="1" x14ac:dyDescent="0.4">
      <c r="A65" s="464" t="s">
        <v>350</v>
      </c>
      <c r="B65" s="464"/>
      <c r="C65" s="464"/>
      <c r="D65" s="464"/>
      <c r="E65" s="464"/>
      <c r="F65" s="464"/>
      <c r="G65" s="94"/>
    </row>
    <row r="66" spans="1:7" ht="45" x14ac:dyDescent="0.4">
      <c r="A66" s="146" t="s">
        <v>439</v>
      </c>
      <c r="B66" s="102">
        <v>2</v>
      </c>
      <c r="C66" s="116" t="str">
        <f>IF(B66=0, -10, "0")</f>
        <v>0</v>
      </c>
      <c r="D66" s="134"/>
      <c r="E66" s="103"/>
      <c r="F66" s="103"/>
      <c r="G66" s="94"/>
    </row>
    <row r="67" spans="1:7" ht="21" x14ac:dyDescent="0.4">
      <c r="A67" s="132" t="s">
        <v>110</v>
      </c>
      <c r="B67" s="102">
        <v>2</v>
      </c>
      <c r="C67" s="137"/>
      <c r="D67" s="134"/>
      <c r="E67" s="103"/>
      <c r="F67" s="210"/>
      <c r="G67" s="94"/>
    </row>
    <row r="68" spans="1:7" ht="21" x14ac:dyDescent="0.4">
      <c r="A68" s="132" t="s">
        <v>95</v>
      </c>
      <c r="B68" s="102">
        <v>2</v>
      </c>
      <c r="C68" s="137"/>
      <c r="D68" s="134"/>
      <c r="E68" s="103"/>
      <c r="F68" s="210"/>
      <c r="G68" s="94"/>
    </row>
    <row r="69" spans="1:7" ht="21" x14ac:dyDescent="0.4">
      <c r="A69" s="138" t="s">
        <v>323</v>
      </c>
      <c r="B69" s="102">
        <v>2</v>
      </c>
      <c r="C69" s="115" t="str">
        <f>IF(B69=0, -5, "0")</f>
        <v>0</v>
      </c>
      <c r="D69" s="103"/>
      <c r="E69" s="103"/>
      <c r="F69" s="210"/>
      <c r="G69" s="94"/>
    </row>
    <row r="70" spans="1:7" ht="42" x14ac:dyDescent="0.4">
      <c r="A70" s="138" t="s">
        <v>311</v>
      </c>
      <c r="B70" s="102">
        <v>2</v>
      </c>
      <c r="C70" s="115" t="str">
        <f>IF(B70=0, -5, "0")</f>
        <v>0</v>
      </c>
      <c r="D70" s="103"/>
      <c r="E70" s="103"/>
      <c r="F70" s="210"/>
      <c r="G70" s="94"/>
    </row>
    <row r="71" spans="1:7" ht="21" x14ac:dyDescent="0.4">
      <c r="A71" s="101" t="s">
        <v>432</v>
      </c>
      <c r="B71" s="102">
        <v>2</v>
      </c>
      <c r="C71" s="137"/>
      <c r="D71" s="134"/>
      <c r="E71" s="103"/>
      <c r="F71" s="210"/>
      <c r="G71" s="94"/>
    </row>
    <row r="72" spans="1:7" ht="21" x14ac:dyDescent="0.4">
      <c r="A72" s="230" t="s">
        <v>433</v>
      </c>
      <c r="B72" s="102">
        <v>2</v>
      </c>
      <c r="C72" s="115" t="str">
        <f>IF(B72=0, -2, "0")</f>
        <v>0</v>
      </c>
      <c r="D72" s="134"/>
      <c r="E72" s="103"/>
      <c r="F72" s="210"/>
      <c r="G72" s="94"/>
    </row>
    <row r="73" spans="1:7" ht="21" x14ac:dyDescent="0.4">
      <c r="A73" s="138" t="s">
        <v>434</v>
      </c>
      <c r="B73" s="102">
        <v>2</v>
      </c>
      <c r="C73" s="115" t="str">
        <f>IF(B73=0, -5, "0")</f>
        <v>0</v>
      </c>
      <c r="D73" s="103"/>
      <c r="E73" s="103"/>
      <c r="F73" s="210"/>
      <c r="G73" s="94"/>
    </row>
    <row r="74" spans="1:7" ht="21" x14ac:dyDescent="0.4">
      <c r="A74" s="101" t="s">
        <v>209</v>
      </c>
      <c r="B74" s="102">
        <v>2</v>
      </c>
      <c r="C74" s="137"/>
      <c r="D74" s="134"/>
      <c r="E74" s="103"/>
      <c r="F74" s="210"/>
      <c r="G74" s="94"/>
    </row>
    <row r="75" spans="1:7" ht="21" x14ac:dyDescent="0.4">
      <c r="A75" s="101" t="s">
        <v>335</v>
      </c>
      <c r="B75" s="102">
        <v>2</v>
      </c>
      <c r="C75" s="137"/>
      <c r="D75" s="134"/>
      <c r="E75" s="103"/>
      <c r="F75" s="210"/>
      <c r="G75" s="94"/>
    </row>
    <row r="76" spans="1:7" ht="63" x14ac:dyDescent="0.4">
      <c r="A76" s="101" t="s">
        <v>401</v>
      </c>
      <c r="B76" s="102">
        <v>0</v>
      </c>
      <c r="C76" s="137"/>
      <c r="D76" s="134" t="s">
        <v>484</v>
      </c>
      <c r="E76" s="103" t="s">
        <v>485</v>
      </c>
      <c r="F76" s="210" t="s">
        <v>297</v>
      </c>
      <c r="G76" s="94"/>
    </row>
    <row r="77" spans="1:7" ht="42" x14ac:dyDescent="0.4">
      <c r="A77" s="230" t="s">
        <v>404</v>
      </c>
      <c r="B77" s="102">
        <v>2</v>
      </c>
      <c r="C77" s="115" t="str">
        <f>IF(B77=0, -2, "0")</f>
        <v>0</v>
      </c>
      <c r="D77" s="134"/>
      <c r="E77" s="103"/>
      <c r="F77" s="210"/>
      <c r="G77" s="94"/>
    </row>
    <row r="78" spans="1:7" ht="21" x14ac:dyDescent="0.4">
      <c r="A78" s="230" t="s">
        <v>63</v>
      </c>
      <c r="B78" s="102">
        <v>2</v>
      </c>
      <c r="C78" s="115" t="str">
        <f>IF(B78=0, -2, "0")</f>
        <v>0</v>
      </c>
      <c r="D78" s="134"/>
      <c r="E78" s="134"/>
      <c r="F78" s="210"/>
      <c r="G78" s="94"/>
    </row>
    <row r="79" spans="1:7" ht="21" x14ac:dyDescent="0.4">
      <c r="A79" s="230" t="s">
        <v>330</v>
      </c>
      <c r="B79" s="102">
        <v>2</v>
      </c>
      <c r="C79" s="115" t="str">
        <f>IF(B79=0, -2, "0")</f>
        <v>0</v>
      </c>
      <c r="D79" s="134"/>
      <c r="E79" s="134"/>
      <c r="F79" s="210"/>
      <c r="G79" s="94"/>
    </row>
    <row r="80" spans="1:7" ht="42" x14ac:dyDescent="0.4">
      <c r="A80" s="101" t="s">
        <v>150</v>
      </c>
      <c r="B80" s="102">
        <v>2</v>
      </c>
      <c r="C80" s="139" t="str">
        <f>IF(B80=0, -5, "0")</f>
        <v>0</v>
      </c>
      <c r="D80" s="140"/>
      <c r="E80" s="103"/>
      <c r="F80" s="210"/>
      <c r="G80" s="94"/>
    </row>
    <row r="81" spans="1:7" ht="105" x14ac:dyDescent="0.4">
      <c r="A81" s="141" t="s">
        <v>315</v>
      </c>
      <c r="B81" s="102">
        <v>0</v>
      </c>
      <c r="C81" s="116">
        <f>IF(B81=0, -10, "0")</f>
        <v>-10</v>
      </c>
      <c r="D81" s="134" t="s">
        <v>520</v>
      </c>
      <c r="E81" s="103" t="s">
        <v>483</v>
      </c>
      <c r="F81" s="210" t="s">
        <v>297</v>
      </c>
      <c r="G81" s="94"/>
    </row>
    <row r="82" spans="1:7" ht="21" x14ac:dyDescent="0.4">
      <c r="A82" s="161" t="s">
        <v>416</v>
      </c>
      <c r="B82" s="102">
        <v>2</v>
      </c>
      <c r="C82" s="102"/>
      <c r="D82" s="140"/>
      <c r="E82" s="103"/>
      <c r="F82" s="210"/>
      <c r="G82" s="94"/>
    </row>
    <row r="83" spans="1:7" ht="21" x14ac:dyDescent="0.4">
      <c r="A83" s="387"/>
      <c r="B83" s="387"/>
      <c r="C83" s="387"/>
      <c r="D83" s="387"/>
      <c r="E83" s="387"/>
      <c r="F83" s="387"/>
      <c r="G83" s="387"/>
    </row>
    <row r="84" spans="1:7" ht="45" customHeight="1" x14ac:dyDescent="0.45">
      <c r="A84" s="465" t="s">
        <v>351</v>
      </c>
      <c r="B84" s="465"/>
      <c r="C84" s="465"/>
      <c r="D84" s="465"/>
      <c r="E84" s="465"/>
      <c r="F84" s="465"/>
      <c r="G84" s="94"/>
    </row>
    <row r="85" spans="1:7" ht="63" x14ac:dyDescent="0.4">
      <c r="A85" s="279" t="s">
        <v>333</v>
      </c>
      <c r="B85" s="254">
        <v>1</v>
      </c>
      <c r="C85" s="278"/>
      <c r="D85" s="210" t="s">
        <v>486</v>
      </c>
      <c r="E85" s="210"/>
      <c r="F85" s="210" t="s">
        <v>297</v>
      </c>
      <c r="G85" s="94"/>
    </row>
    <row r="86" spans="1:7" ht="45" x14ac:dyDescent="0.4">
      <c r="A86" s="146" t="s">
        <v>439</v>
      </c>
      <c r="B86" s="254">
        <v>2</v>
      </c>
      <c r="C86" s="116" t="str">
        <f>IF(B86=0, -10, "0")</f>
        <v>0</v>
      </c>
      <c r="D86" s="134"/>
      <c r="E86" s="103"/>
      <c r="F86" s="210"/>
      <c r="G86" s="94"/>
    </row>
    <row r="87" spans="1:7" ht="21" x14ac:dyDescent="0.4">
      <c r="A87" s="101" t="s">
        <v>402</v>
      </c>
      <c r="B87" s="254">
        <v>2</v>
      </c>
      <c r="C87" s="116"/>
      <c r="D87" s="103"/>
      <c r="E87" s="103"/>
      <c r="F87" s="210"/>
      <c r="G87" s="94"/>
    </row>
    <row r="88" spans="1:7" ht="42" x14ac:dyDescent="0.4">
      <c r="A88" s="101" t="s">
        <v>403</v>
      </c>
      <c r="B88" s="254">
        <v>1</v>
      </c>
      <c r="C88" s="116"/>
      <c r="D88" s="103" t="s">
        <v>487</v>
      </c>
      <c r="E88" s="103"/>
      <c r="F88" s="210" t="s">
        <v>297</v>
      </c>
      <c r="G88" s="94"/>
    </row>
    <row r="89" spans="1:7" ht="21" x14ac:dyDescent="0.4">
      <c r="A89" s="101" t="s">
        <v>303</v>
      </c>
      <c r="B89" s="254" t="s">
        <v>30</v>
      </c>
      <c r="C89" s="116"/>
      <c r="D89" s="103"/>
      <c r="E89" s="103"/>
      <c r="F89" s="210"/>
      <c r="G89" s="94"/>
    </row>
    <row r="90" spans="1:7" ht="42" x14ac:dyDescent="0.4">
      <c r="A90" s="138" t="s">
        <v>311</v>
      </c>
      <c r="B90" s="254" t="s">
        <v>30</v>
      </c>
      <c r="C90" s="139" t="str">
        <f>IF(B90=0, -5, "0")</f>
        <v>0</v>
      </c>
      <c r="D90" s="103"/>
      <c r="E90" s="103"/>
      <c r="F90" s="210"/>
      <c r="G90" s="94"/>
    </row>
    <row r="91" spans="1:7" ht="21" x14ac:dyDescent="0.4">
      <c r="A91" s="101" t="s">
        <v>337</v>
      </c>
      <c r="B91" s="254">
        <v>2</v>
      </c>
      <c r="C91" s="116"/>
      <c r="D91" s="103"/>
      <c r="E91" s="103"/>
      <c r="F91" s="210"/>
      <c r="G91" s="94"/>
    </row>
    <row r="92" spans="1:7" ht="21" x14ac:dyDescent="0.4">
      <c r="A92" s="101" t="s">
        <v>142</v>
      </c>
      <c r="B92" s="254">
        <v>2</v>
      </c>
      <c r="C92" s="116"/>
      <c r="D92" s="103"/>
      <c r="E92" s="103"/>
      <c r="F92" s="210"/>
      <c r="G92" s="94"/>
    </row>
    <row r="93" spans="1:7" ht="42" x14ac:dyDescent="0.4">
      <c r="A93" s="138" t="s">
        <v>353</v>
      </c>
      <c r="B93" s="254">
        <v>2</v>
      </c>
      <c r="C93" s="139" t="str">
        <f>IF(B93=0, -2, "0")</f>
        <v>0</v>
      </c>
      <c r="D93" s="103"/>
      <c r="E93" s="103"/>
      <c r="F93" s="210"/>
      <c r="G93" s="94"/>
    </row>
    <row r="94" spans="1:7" ht="21" x14ac:dyDescent="0.4">
      <c r="A94" s="138" t="s">
        <v>63</v>
      </c>
      <c r="B94" s="254">
        <v>2</v>
      </c>
      <c r="C94" s="139" t="str">
        <f>IF(B94=0, -2, "0")</f>
        <v>0</v>
      </c>
      <c r="D94" s="103"/>
      <c r="E94" s="103"/>
      <c r="F94" s="210"/>
      <c r="G94" s="94"/>
    </row>
    <row r="95" spans="1:7" ht="21" x14ac:dyDescent="0.4">
      <c r="A95" s="138" t="s">
        <v>330</v>
      </c>
      <c r="B95" s="254">
        <v>2</v>
      </c>
      <c r="C95" s="139" t="str">
        <f>IF(B95=0, -2, "0")</f>
        <v>0</v>
      </c>
      <c r="D95" s="103"/>
      <c r="E95" s="103"/>
      <c r="F95" s="210"/>
      <c r="G95" s="94"/>
    </row>
    <row r="96" spans="1:7" ht="63" x14ac:dyDescent="0.4">
      <c r="A96" s="101" t="s">
        <v>401</v>
      </c>
      <c r="B96" s="254">
        <v>0</v>
      </c>
      <c r="C96" s="116"/>
      <c r="D96" s="103" t="s">
        <v>488</v>
      </c>
      <c r="E96" s="103" t="s">
        <v>489</v>
      </c>
      <c r="F96" s="210" t="s">
        <v>297</v>
      </c>
      <c r="G96" s="94"/>
    </row>
    <row r="97" spans="1:7" ht="42" x14ac:dyDescent="0.4">
      <c r="A97" s="101" t="s">
        <v>340</v>
      </c>
      <c r="B97" s="254">
        <v>2</v>
      </c>
      <c r="C97" s="116"/>
      <c r="D97" s="103"/>
      <c r="E97" s="103"/>
      <c r="F97" s="210"/>
      <c r="G97" s="94"/>
    </row>
    <row r="98" spans="1:7" ht="42" x14ac:dyDescent="0.4">
      <c r="A98" s="101" t="s">
        <v>374</v>
      </c>
      <c r="B98" s="254">
        <v>2</v>
      </c>
      <c r="C98" s="116"/>
      <c r="D98" s="103"/>
      <c r="E98" s="103"/>
      <c r="F98" s="210"/>
      <c r="G98" s="94"/>
    </row>
    <row r="99" spans="1:7" ht="42" x14ac:dyDescent="0.4">
      <c r="A99" s="101" t="s">
        <v>354</v>
      </c>
      <c r="B99" s="254">
        <v>2</v>
      </c>
      <c r="C99" s="116"/>
      <c r="D99" s="103"/>
      <c r="E99" s="103"/>
      <c r="F99" s="210"/>
      <c r="G99" s="94"/>
    </row>
    <row r="100" spans="1:7" ht="21" x14ac:dyDescent="0.4">
      <c r="A100" s="101" t="s">
        <v>435</v>
      </c>
      <c r="B100" s="254">
        <v>2</v>
      </c>
      <c r="C100" s="116"/>
      <c r="D100" s="103"/>
      <c r="E100" s="103"/>
      <c r="F100" s="210"/>
      <c r="G100" s="94"/>
    </row>
    <row r="101" spans="1:7" ht="21" x14ac:dyDescent="0.4">
      <c r="A101" s="138" t="s">
        <v>313</v>
      </c>
      <c r="B101" s="254">
        <v>2</v>
      </c>
      <c r="C101" s="139" t="str">
        <f>IF(B101=0, -5, "0")</f>
        <v>0</v>
      </c>
      <c r="D101" s="103"/>
      <c r="E101" s="103"/>
      <c r="F101" s="210"/>
      <c r="G101" s="94"/>
    </row>
    <row r="102" spans="1:7" ht="36.75" customHeight="1" x14ac:dyDescent="0.4">
      <c r="A102" s="138" t="s">
        <v>320</v>
      </c>
      <c r="B102" s="254">
        <v>2</v>
      </c>
      <c r="C102" s="139" t="str">
        <f>IF(B102=0, -5, "0")</f>
        <v>0</v>
      </c>
      <c r="D102" s="103"/>
      <c r="E102" s="103"/>
      <c r="F102" s="210"/>
      <c r="G102" s="94"/>
    </row>
    <row r="103" spans="1:7" ht="36.75" customHeight="1" x14ac:dyDescent="0.4">
      <c r="A103" s="383"/>
      <c r="B103" s="381"/>
      <c r="C103" s="381"/>
      <c r="D103" s="381"/>
      <c r="E103" s="381"/>
      <c r="F103" s="388"/>
      <c r="G103" s="94"/>
    </row>
    <row r="104" spans="1:7" ht="46.5" customHeight="1" x14ac:dyDescent="0.4">
      <c r="A104" s="464" t="s">
        <v>352</v>
      </c>
      <c r="B104" s="464"/>
      <c r="C104" s="464"/>
      <c r="D104" s="464"/>
      <c r="E104" s="464"/>
      <c r="F104" s="464"/>
      <c r="G104" s="94"/>
    </row>
    <row r="105" spans="1:7" ht="21" x14ac:dyDescent="0.4">
      <c r="A105" s="279" t="s">
        <v>83</v>
      </c>
      <c r="B105" s="254">
        <v>2</v>
      </c>
      <c r="C105" s="254"/>
      <c r="D105" s="280"/>
      <c r="E105" s="210"/>
      <c r="F105" s="210"/>
      <c r="G105" s="94"/>
    </row>
    <row r="106" spans="1:7" ht="22.5" x14ac:dyDescent="0.45">
      <c r="A106" s="133" t="s">
        <v>50</v>
      </c>
      <c r="B106" s="254">
        <v>2</v>
      </c>
      <c r="C106" s="116" t="str">
        <f>IF(B106=0, -10, IF(B106=1, -5, "0"))</f>
        <v>0</v>
      </c>
      <c r="D106" s="134"/>
      <c r="E106" s="103"/>
      <c r="F106" s="210"/>
      <c r="G106" s="94"/>
    </row>
    <row r="107" spans="1:7" ht="22.5" x14ac:dyDescent="0.45">
      <c r="A107" s="132" t="s">
        <v>183</v>
      </c>
      <c r="B107" s="254">
        <v>2</v>
      </c>
      <c r="C107" s="102"/>
      <c r="D107" s="143"/>
      <c r="E107" s="344"/>
      <c r="F107" s="210"/>
      <c r="G107" s="94"/>
    </row>
    <row r="108" spans="1:7" ht="22.5" x14ac:dyDescent="0.45">
      <c r="A108" s="146" t="s">
        <v>390</v>
      </c>
      <c r="B108" s="254">
        <v>2</v>
      </c>
      <c r="C108" s="116" t="str">
        <f>IF(B108=0, -10, "0")</f>
        <v>0</v>
      </c>
      <c r="D108" s="143"/>
      <c r="E108" s="344"/>
      <c r="F108" s="210"/>
      <c r="G108" s="94"/>
    </row>
    <row r="109" spans="1:7" ht="63" x14ac:dyDescent="0.4">
      <c r="A109" s="101" t="s">
        <v>314</v>
      </c>
      <c r="B109" s="254">
        <v>1</v>
      </c>
      <c r="C109" s="142"/>
      <c r="D109" s="134" t="s">
        <v>490</v>
      </c>
      <c r="E109" s="103"/>
      <c r="F109" s="210" t="s">
        <v>298</v>
      </c>
      <c r="G109" s="94"/>
    </row>
    <row r="110" spans="1:7" ht="21" x14ac:dyDescent="0.4">
      <c r="A110" s="101" t="s">
        <v>300</v>
      </c>
      <c r="B110" s="254">
        <v>2</v>
      </c>
      <c r="C110" s="102"/>
      <c r="D110" s="134"/>
      <c r="E110" s="103"/>
      <c r="F110" s="210"/>
      <c r="G110" s="94"/>
    </row>
    <row r="111" spans="1:7" ht="21" x14ac:dyDescent="0.4">
      <c r="A111" s="383"/>
      <c r="B111" s="381"/>
      <c r="C111" s="381"/>
      <c r="D111" s="381"/>
      <c r="E111" s="381"/>
      <c r="F111" s="388"/>
      <c r="G111" s="94"/>
    </row>
    <row r="112" spans="1:7" ht="39.75" customHeight="1" x14ac:dyDescent="0.4">
      <c r="A112" s="464" t="s">
        <v>389</v>
      </c>
      <c r="B112" s="464"/>
      <c r="C112" s="464"/>
      <c r="D112" s="464"/>
      <c r="E112" s="464"/>
      <c r="F112" s="464"/>
      <c r="G112" s="94"/>
    </row>
    <row r="113" spans="1:7" ht="21" x14ac:dyDescent="0.4">
      <c r="A113" s="279" t="s">
        <v>83</v>
      </c>
      <c r="B113" s="254">
        <v>2</v>
      </c>
      <c r="C113" s="254"/>
      <c r="D113" s="147"/>
      <c r="E113" s="210"/>
      <c r="F113" s="210"/>
      <c r="G113" s="94"/>
    </row>
    <row r="114" spans="1:7" ht="22.5" x14ac:dyDescent="0.45">
      <c r="A114" s="133" t="s">
        <v>50</v>
      </c>
      <c r="B114" s="254">
        <v>2</v>
      </c>
      <c r="C114" s="116" t="str">
        <f>IF(B114=0, -10, IF(B114=1, -5, "0"))</f>
        <v>0</v>
      </c>
      <c r="D114" s="134"/>
      <c r="E114" s="103"/>
      <c r="F114" s="210"/>
      <c r="G114" s="94"/>
    </row>
    <row r="115" spans="1:7" ht="21" x14ac:dyDescent="0.4">
      <c r="A115" s="132" t="s">
        <v>183</v>
      </c>
      <c r="B115" s="254">
        <v>2</v>
      </c>
      <c r="C115" s="102"/>
      <c r="D115" s="134"/>
      <c r="E115" s="103"/>
      <c r="F115" s="210"/>
      <c r="G115" s="94"/>
    </row>
    <row r="116" spans="1:7" ht="21" x14ac:dyDescent="0.4">
      <c r="A116" s="101" t="s">
        <v>117</v>
      </c>
      <c r="B116" s="254">
        <v>2</v>
      </c>
      <c r="C116" s="142"/>
      <c r="D116" s="134"/>
      <c r="E116" s="103"/>
      <c r="F116" s="210"/>
      <c r="G116" s="94"/>
    </row>
    <row r="117" spans="1:7" ht="21" x14ac:dyDescent="0.4">
      <c r="A117" s="101" t="s">
        <v>300</v>
      </c>
      <c r="B117" s="254">
        <v>2</v>
      </c>
      <c r="C117" s="102"/>
      <c r="D117" s="134"/>
      <c r="E117" s="103"/>
      <c r="F117" s="210"/>
      <c r="G117" s="94"/>
    </row>
    <row r="118" spans="1:7" ht="21" x14ac:dyDescent="0.4">
      <c r="A118" s="101" t="s">
        <v>342</v>
      </c>
      <c r="B118" s="254">
        <v>2</v>
      </c>
      <c r="C118" s="136"/>
      <c r="D118" s="134"/>
      <c r="E118" s="103"/>
      <c r="F118" s="210"/>
      <c r="G118" s="94"/>
    </row>
    <row r="119" spans="1:7" ht="21" x14ac:dyDescent="0.4">
      <c r="A119" s="101" t="s">
        <v>344</v>
      </c>
      <c r="B119" s="254">
        <v>2</v>
      </c>
      <c r="C119" s="102"/>
      <c r="D119" s="134"/>
      <c r="E119" s="103"/>
      <c r="F119" s="210"/>
      <c r="G119" s="94"/>
    </row>
    <row r="120" spans="1:7" ht="21" x14ac:dyDescent="0.4">
      <c r="A120" s="381"/>
      <c r="B120" s="381"/>
      <c r="C120" s="381"/>
      <c r="D120" s="381"/>
      <c r="E120" s="381"/>
      <c r="F120" s="381"/>
      <c r="G120" s="94"/>
    </row>
    <row r="121" spans="1:7" ht="22.5" x14ac:dyDescent="0.4">
      <c r="A121" s="464" t="s">
        <v>310</v>
      </c>
      <c r="B121" s="464"/>
      <c r="C121" s="464"/>
      <c r="D121" s="464"/>
      <c r="E121" s="464"/>
      <c r="F121" s="464"/>
      <c r="G121" s="94"/>
    </row>
    <row r="122" spans="1:7" ht="31.5" customHeight="1" x14ac:dyDescent="0.4">
      <c r="A122" s="148" t="s">
        <v>328</v>
      </c>
      <c r="B122" s="254">
        <v>2</v>
      </c>
      <c r="C122" s="149"/>
      <c r="D122" s="150"/>
      <c r="E122" s="210"/>
      <c r="F122" s="210"/>
      <c r="G122" s="94"/>
    </row>
    <row r="123" spans="1:7" ht="37.5" customHeight="1" x14ac:dyDescent="0.4">
      <c r="A123" s="148" t="s">
        <v>302</v>
      </c>
      <c r="B123" s="254">
        <v>2</v>
      </c>
      <c r="C123" s="149"/>
      <c r="D123" s="150"/>
      <c r="E123" s="103"/>
      <c r="F123" s="210"/>
      <c r="G123" s="94"/>
    </row>
    <row r="124" spans="1:7" ht="31.5" customHeight="1" x14ac:dyDescent="0.4">
      <c r="A124" s="105" t="s">
        <v>375</v>
      </c>
      <c r="B124" s="254">
        <v>2</v>
      </c>
      <c r="C124" s="136"/>
      <c r="D124" s="143"/>
      <c r="E124" s="103"/>
      <c r="F124" s="210"/>
      <c r="G124" s="94"/>
    </row>
    <row r="125" spans="1:7" ht="37.5" customHeight="1" x14ac:dyDescent="0.4">
      <c r="A125" s="151" t="s">
        <v>376</v>
      </c>
      <c r="B125" s="254">
        <v>2</v>
      </c>
      <c r="C125" s="136"/>
      <c r="D125" s="143"/>
      <c r="E125" s="103"/>
      <c r="F125" s="210"/>
      <c r="G125" s="94"/>
    </row>
    <row r="126" spans="1:7" ht="24" customHeight="1" x14ac:dyDescent="0.4">
      <c r="A126" s="151" t="s">
        <v>317</v>
      </c>
      <c r="B126" s="254">
        <v>2</v>
      </c>
      <c r="C126" s="136"/>
      <c r="D126" s="143"/>
      <c r="E126" s="103"/>
      <c r="F126" s="210"/>
      <c r="G126" s="94"/>
    </row>
    <row r="127" spans="1:7" ht="24" customHeight="1" x14ac:dyDescent="0.4">
      <c r="A127" s="151" t="s">
        <v>327</v>
      </c>
      <c r="B127" s="254">
        <v>2</v>
      </c>
      <c r="C127" s="136"/>
      <c r="D127" s="143"/>
      <c r="E127" s="103"/>
      <c r="F127" s="210"/>
      <c r="G127" s="94"/>
    </row>
    <row r="128" spans="1:7" ht="24" customHeight="1" x14ac:dyDescent="0.4">
      <c r="A128" s="105" t="s">
        <v>405</v>
      </c>
      <c r="B128" s="254">
        <v>2</v>
      </c>
      <c r="C128" s="136"/>
      <c r="D128" s="143"/>
      <c r="E128" s="103"/>
      <c r="F128" s="210"/>
      <c r="G128" s="94"/>
    </row>
    <row r="129" spans="1:16384" ht="78.75" customHeight="1" x14ac:dyDescent="0.4">
      <c r="A129" s="151" t="s">
        <v>421</v>
      </c>
      <c r="B129" s="331">
        <v>1</v>
      </c>
      <c r="C129" s="136"/>
      <c r="D129" s="327">
        <v>0.66</v>
      </c>
      <c r="E129" s="343"/>
      <c r="F129" s="210"/>
      <c r="G129" s="94"/>
    </row>
    <row r="130" spans="1:16384" ht="22.5" x14ac:dyDescent="0.4">
      <c r="A130" s="232" t="s">
        <v>54</v>
      </c>
      <c r="B130" s="219"/>
      <c r="C130" s="219"/>
      <c r="D130" s="245">
        <f>SUM(B105:C110,B122:C129,B113:C119,B85:C102,B66:C82,B56:C63)</f>
        <v>100</v>
      </c>
      <c r="E130" s="94"/>
      <c r="F130" s="94"/>
      <c r="G130" s="94"/>
    </row>
    <row r="131" spans="1:16384" ht="22.5" x14ac:dyDescent="0.4">
      <c r="A131" s="232" t="s">
        <v>169</v>
      </c>
      <c r="B131" s="220"/>
      <c r="C131" s="221"/>
      <c r="D131" s="222">
        <f>D130/(COUNT(B105:C110,B122:C129,B113:C119,B85:C102,B66:C82,B56:C63)*2)</f>
        <v>0.79365079365079361</v>
      </c>
      <c r="E131" s="94"/>
      <c r="F131" s="94"/>
      <c r="G131" s="94"/>
    </row>
    <row r="132" spans="1:16384" ht="22.5" x14ac:dyDescent="0.4">
      <c r="A132" s="382"/>
      <c r="B132" s="382"/>
      <c r="C132" s="382"/>
      <c r="D132" s="382"/>
      <c r="E132" s="382"/>
      <c r="F132" s="382"/>
      <c r="G132" s="94"/>
    </row>
    <row r="133" spans="1:16384" ht="22.5" customHeight="1" x14ac:dyDescent="0.4">
      <c r="A133" s="466" t="s">
        <v>423</v>
      </c>
      <c r="B133" s="466"/>
      <c r="C133" s="466"/>
      <c r="D133" s="466"/>
      <c r="E133" s="466"/>
      <c r="F133" s="466"/>
      <c r="G133" s="94"/>
    </row>
    <row r="134" spans="1:16384" ht="22.5" customHeight="1" x14ac:dyDescent="0.4">
      <c r="A134" s="467"/>
      <c r="B134" s="467"/>
      <c r="C134" s="467"/>
      <c r="D134" s="467"/>
      <c r="E134" s="467"/>
      <c r="F134" s="467"/>
      <c r="G134" s="94"/>
    </row>
    <row r="135" spans="1:16384" s="260" customFormat="1" ht="22.5" customHeight="1" x14ac:dyDescent="0.25">
      <c r="A135" s="389" t="s">
        <v>28</v>
      </c>
      <c r="B135" s="390" t="s">
        <v>29</v>
      </c>
      <c r="C135" s="390"/>
      <c r="D135" s="391" t="s">
        <v>42</v>
      </c>
      <c r="E135" s="391" t="s">
        <v>266</v>
      </c>
      <c r="F135" s="391" t="s">
        <v>301</v>
      </c>
    </row>
    <row r="136" spans="1:16384" s="260" customFormat="1" ht="22.5" customHeight="1" x14ac:dyDescent="0.25">
      <c r="A136" s="389"/>
      <c r="B136" s="98" t="s">
        <v>32</v>
      </c>
      <c r="C136" s="98" t="s">
        <v>31</v>
      </c>
      <c r="D136" s="391"/>
      <c r="E136" s="391"/>
      <c r="F136" s="391"/>
    </row>
    <row r="137" spans="1:16384" ht="22.5" customHeight="1" x14ac:dyDescent="0.3">
      <c r="A137" s="128">
        <f>B11</f>
        <v>43538</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68" t="s">
        <v>460</v>
      </c>
      <c r="B139" s="468"/>
      <c r="C139" s="468"/>
      <c r="D139" s="468"/>
      <c r="E139" s="468"/>
      <c r="F139" s="468"/>
      <c r="G139" s="94"/>
    </row>
    <row r="140" spans="1:16384" ht="22.5" x14ac:dyDescent="0.45">
      <c r="A140" s="277" t="s">
        <v>50</v>
      </c>
      <c r="B140" s="102" t="s">
        <v>30</v>
      </c>
      <c r="C140" s="116" t="str">
        <f>IF(B140=0, -10, IF(B140=1, -5, "0"))</f>
        <v>0</v>
      </c>
      <c r="D140" s="322"/>
      <c r="E140" s="160"/>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416" t="s">
        <v>349</v>
      </c>
      <c r="B147" s="416"/>
      <c r="C147" s="416"/>
      <c r="D147" s="416"/>
      <c r="E147" s="416"/>
      <c r="F147" s="416"/>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383"/>
      <c r="B165" s="381"/>
      <c r="C165" s="381"/>
      <c r="D165" s="381"/>
      <c r="E165" s="381"/>
      <c r="F165" s="381"/>
      <c r="G165" s="94"/>
    </row>
    <row r="166" spans="1:7" ht="32.25" customHeight="1" x14ac:dyDescent="0.4">
      <c r="A166" s="468" t="s">
        <v>461</v>
      </c>
      <c r="B166" s="468"/>
      <c r="C166" s="468"/>
      <c r="D166" s="468"/>
      <c r="E166" s="468"/>
      <c r="F166" s="468"/>
      <c r="G166" s="94"/>
    </row>
    <row r="167" spans="1:7" ht="63" x14ac:dyDescent="0.4">
      <c r="A167" s="320" t="s">
        <v>315</v>
      </c>
      <c r="B167" s="102" t="s">
        <v>30</v>
      </c>
      <c r="C167" s="116" t="str">
        <f>IF(B167=0, -10, "0")</f>
        <v>0</v>
      </c>
      <c r="D167" s="228"/>
      <c r="E167" s="228"/>
      <c r="F167" s="210"/>
      <c r="G167" s="94"/>
    </row>
    <row r="168" spans="1:7" ht="21" x14ac:dyDescent="0.4">
      <c r="A168" s="105" t="s">
        <v>341</v>
      </c>
      <c r="B168" s="102" t="s">
        <v>30</v>
      </c>
      <c r="C168" s="105"/>
      <c r="D168" s="105"/>
      <c r="E168" s="103"/>
      <c r="F168" s="210"/>
      <c r="G168" s="94"/>
    </row>
    <row r="169" spans="1:7" ht="21" x14ac:dyDescent="0.4">
      <c r="A169" s="105" t="s">
        <v>396</v>
      </c>
      <c r="B169" s="102" t="s">
        <v>30</v>
      </c>
      <c r="C169" s="105"/>
      <c r="D169" s="105"/>
      <c r="E169" s="103"/>
      <c r="F169" s="210"/>
      <c r="G169" s="94"/>
    </row>
    <row r="170" spans="1:7" ht="21" x14ac:dyDescent="0.4">
      <c r="A170" s="105" t="s">
        <v>342</v>
      </c>
      <c r="B170" s="102" t="s">
        <v>30</v>
      </c>
      <c r="C170" s="105"/>
      <c r="D170" s="105"/>
      <c r="E170" s="103"/>
      <c r="F170" s="210"/>
      <c r="G170" s="94"/>
    </row>
    <row r="171" spans="1:7" ht="21" x14ac:dyDescent="0.4">
      <c r="A171" s="235" t="s">
        <v>378</v>
      </c>
      <c r="B171" s="102" t="s">
        <v>30</v>
      </c>
      <c r="C171" s="116" t="str">
        <f>IF(B171=0, -10, "0")</f>
        <v>0</v>
      </c>
      <c r="D171" s="105"/>
      <c r="E171" s="103"/>
      <c r="F171" s="210"/>
      <c r="G171" s="94"/>
    </row>
    <row r="172" spans="1:7" ht="21" x14ac:dyDescent="0.4">
      <c r="A172" s="105" t="s">
        <v>408</v>
      </c>
      <c r="B172" s="102" t="s">
        <v>30</v>
      </c>
      <c r="C172" s="105"/>
      <c r="D172" s="105"/>
      <c r="E172" s="103"/>
      <c r="F172" s="210"/>
      <c r="G172" s="94"/>
    </row>
    <row r="173" spans="1:7" ht="21" x14ac:dyDescent="0.4">
      <c r="A173" s="105" t="s">
        <v>344</v>
      </c>
      <c r="B173" s="102" t="s">
        <v>30</v>
      </c>
      <c r="C173" s="105"/>
      <c r="D173" s="105"/>
      <c r="E173" s="103"/>
      <c r="F173" s="210"/>
      <c r="G173" s="94"/>
    </row>
    <row r="174" spans="1:7" ht="21" x14ac:dyDescent="0.4">
      <c r="A174" s="105" t="s">
        <v>345</v>
      </c>
      <c r="B174" s="102" t="s">
        <v>30</v>
      </c>
      <c r="C174" s="105"/>
      <c r="D174" s="105"/>
      <c r="E174" s="103"/>
      <c r="F174" s="210"/>
      <c r="G174" s="94"/>
    </row>
    <row r="175" spans="1:7" ht="21" x14ac:dyDescent="0.4">
      <c r="A175" s="161" t="s">
        <v>409</v>
      </c>
      <c r="B175" s="102" t="s">
        <v>30</v>
      </c>
      <c r="C175" s="105"/>
      <c r="D175" s="105"/>
      <c r="E175" s="103"/>
      <c r="F175" s="210"/>
      <c r="G175" s="94"/>
    </row>
    <row r="176" spans="1:7" ht="21" x14ac:dyDescent="0.4">
      <c r="A176" s="384"/>
      <c r="B176" s="385"/>
      <c r="C176" s="385"/>
      <c r="D176" s="385"/>
      <c r="E176" s="385"/>
      <c r="F176" s="385"/>
      <c r="G176" s="94"/>
    </row>
    <row r="177" spans="1:7" ht="32.25" customHeight="1" x14ac:dyDescent="0.4">
      <c r="A177" s="468" t="s">
        <v>310</v>
      </c>
      <c r="B177" s="468"/>
      <c r="C177" s="468"/>
      <c r="D177" s="468"/>
      <c r="E177" s="468"/>
      <c r="F177" s="468"/>
      <c r="G177" s="94"/>
    </row>
    <row r="178" spans="1:7" ht="21" x14ac:dyDescent="0.4">
      <c r="A178" s="101" t="s">
        <v>347</v>
      </c>
      <c r="B178" s="102" t="s">
        <v>30</v>
      </c>
      <c r="C178" s="101"/>
      <c r="D178" s="101"/>
      <c r="E178" s="101"/>
      <c r="F178" s="210"/>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391</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80.25" customHeight="1" x14ac:dyDescent="0.4">
      <c r="A185" s="105" t="s">
        <v>421</v>
      </c>
      <c r="B185" s="102" t="str">
        <f>IF(D185=1, 2, IF(AND(D185&lt;1,D185&gt;0), 1, IF(D185=0,"0","NA")))</f>
        <v>NA</v>
      </c>
      <c r="C185" s="101"/>
      <c r="D185" s="327" t="str">
        <f>IFERROR(E185/F185,"N.A")</f>
        <v>N.A</v>
      </c>
      <c r="E185" s="101"/>
      <c r="F185" s="210"/>
      <c r="G185" s="94"/>
    </row>
    <row r="186" spans="1:7" ht="22.5" x14ac:dyDescent="0.4">
      <c r="A186" s="232" t="s">
        <v>437</v>
      </c>
      <c r="B186" s="417"/>
      <c r="C186" s="418"/>
      <c r="D186" s="245">
        <f>SUM(B148:C164,B178:C185,B167:C175,B140:C145)</f>
        <v>0</v>
      </c>
      <c r="E186" s="94"/>
      <c r="F186" s="94"/>
      <c r="G186" s="94"/>
    </row>
    <row r="187" spans="1:7" ht="22.5" x14ac:dyDescent="0.4">
      <c r="A187" s="232" t="s">
        <v>438</v>
      </c>
      <c r="B187" s="220"/>
      <c r="C187" s="221"/>
      <c r="D187" s="222" t="e">
        <f>D186/(COUNT(B140:C145,B148:C164,B167:C175,B178:C185)*2)</f>
        <v>#DIV/0!</v>
      </c>
      <c r="E187" s="94"/>
      <c r="F187" s="94"/>
      <c r="G187" s="94"/>
    </row>
    <row r="188" spans="1:7" ht="21" x14ac:dyDescent="0.4">
      <c r="A188" s="386"/>
      <c r="B188" s="386"/>
      <c r="C188" s="386"/>
      <c r="D188" s="386"/>
      <c r="E188" s="386"/>
      <c r="F188" s="386"/>
      <c r="G188" s="94"/>
    </row>
    <row r="189" spans="1:7" ht="22.5" x14ac:dyDescent="0.45">
      <c r="A189" s="95" t="s">
        <v>100</v>
      </c>
      <c r="B189" s="95"/>
      <c r="C189" s="95"/>
      <c r="D189" s="95"/>
      <c r="E189" s="95"/>
      <c r="F189" s="95"/>
      <c r="G189" s="94"/>
    </row>
    <row r="190" spans="1:7" ht="21" x14ac:dyDescent="0.4">
      <c r="A190" s="128">
        <f>B11</f>
        <v>43538</v>
      </c>
      <c r="B190" s="94"/>
      <c r="C190" s="94"/>
      <c r="D190" s="94"/>
      <c r="E190" s="94"/>
      <c r="F190" s="94"/>
      <c r="G190" s="94"/>
    </row>
    <row r="191" spans="1:7" ht="21" x14ac:dyDescent="0.4">
      <c r="A191" s="389" t="s">
        <v>28</v>
      </c>
      <c r="B191" s="390" t="s">
        <v>29</v>
      </c>
      <c r="C191" s="390"/>
      <c r="D191" s="391" t="s">
        <v>42</v>
      </c>
      <c r="E191" s="391" t="s">
        <v>266</v>
      </c>
      <c r="F191" s="391" t="s">
        <v>301</v>
      </c>
      <c r="G191" s="94"/>
    </row>
    <row r="192" spans="1:7" ht="21" x14ac:dyDescent="0.4">
      <c r="A192" s="389"/>
      <c r="B192" s="98" t="s">
        <v>32</v>
      </c>
      <c r="C192" s="98" t="s">
        <v>31</v>
      </c>
      <c r="D192" s="391"/>
      <c r="E192" s="391"/>
      <c r="F192" s="391"/>
      <c r="G192" s="94"/>
    </row>
    <row r="193" spans="1:7" ht="22.5" x14ac:dyDescent="0.4">
      <c r="A193" s="285"/>
      <c r="B193" s="286"/>
      <c r="C193" s="286"/>
      <c r="D193" s="281"/>
      <c r="E193" s="281"/>
      <c r="F193" s="281"/>
      <c r="G193" s="94"/>
    </row>
    <row r="194" spans="1:7" ht="32.25" customHeight="1" x14ac:dyDescent="0.4">
      <c r="A194" s="111" t="s">
        <v>52</v>
      </c>
      <c r="B194" s="112"/>
      <c r="C194" s="112"/>
      <c r="D194" s="112"/>
      <c r="E194" s="112"/>
      <c r="F194" s="112"/>
      <c r="G194" s="94"/>
    </row>
    <row r="195" spans="1:7" ht="63" x14ac:dyDescent="0.4">
      <c r="A195" s="129" t="s">
        <v>49</v>
      </c>
      <c r="B195" s="102">
        <v>1</v>
      </c>
      <c r="C195" s="102"/>
      <c r="D195" s="103" t="s">
        <v>492</v>
      </c>
      <c r="E195" s="103"/>
      <c r="F195" s="103" t="s">
        <v>297</v>
      </c>
      <c r="G195" s="94"/>
    </row>
    <row r="196" spans="1:7" ht="21" x14ac:dyDescent="0.4">
      <c r="A196" s="129" t="s">
        <v>213</v>
      </c>
      <c r="B196" s="102">
        <v>2</v>
      </c>
      <c r="C196" s="102"/>
      <c r="D196" s="103"/>
      <c r="E196" s="103"/>
      <c r="F196" s="103"/>
      <c r="G196" s="94"/>
    </row>
    <row r="197" spans="1:7" ht="21" x14ac:dyDescent="0.4">
      <c r="A197" s="129" t="s">
        <v>78</v>
      </c>
      <c r="B197" s="102">
        <v>2</v>
      </c>
      <c r="C197" s="102"/>
      <c r="D197" s="103"/>
      <c r="E197" s="103"/>
      <c r="F197" s="103"/>
      <c r="G197" s="94"/>
    </row>
    <row r="198" spans="1:7" ht="22.5" x14ac:dyDescent="0.4">
      <c r="A198" s="129" t="s">
        <v>331</v>
      </c>
      <c r="B198" s="102">
        <v>2</v>
      </c>
      <c r="C198" s="102"/>
      <c r="D198" s="118"/>
      <c r="E198" s="103"/>
      <c r="F198" s="103"/>
      <c r="G198" s="94"/>
    </row>
    <row r="199" spans="1:7" ht="22.5" x14ac:dyDescent="0.4">
      <c r="A199" s="315" t="s">
        <v>379</v>
      </c>
      <c r="B199" s="102">
        <v>2</v>
      </c>
      <c r="C199" s="115" t="str">
        <f>IF(B199=0, -2, "0")</f>
        <v>0</v>
      </c>
      <c r="D199" s="118"/>
      <c r="E199" s="103"/>
      <c r="F199" s="103"/>
      <c r="G199" s="94"/>
    </row>
    <row r="200" spans="1:7" ht="42" x14ac:dyDescent="0.4">
      <c r="A200" s="129" t="s">
        <v>134</v>
      </c>
      <c r="B200" s="102">
        <v>1</v>
      </c>
      <c r="C200" s="102"/>
      <c r="D200" s="117" t="s">
        <v>491</v>
      </c>
      <c r="E200" s="103"/>
      <c r="F200" s="103" t="s">
        <v>297</v>
      </c>
      <c r="G200" s="94"/>
    </row>
    <row r="201" spans="1:7" ht="22.5" x14ac:dyDescent="0.45">
      <c r="A201" s="133" t="s">
        <v>50</v>
      </c>
      <c r="B201" s="102">
        <v>2</v>
      </c>
      <c r="C201" s="116" t="str">
        <f>IF(B201=0, -10, IF(B201=1, -5, "0"))</f>
        <v>0</v>
      </c>
      <c r="D201" s="103"/>
      <c r="E201" s="103"/>
      <c r="F201" s="103"/>
      <c r="G201" s="94"/>
    </row>
    <row r="202" spans="1:7" ht="21" x14ac:dyDescent="0.4">
      <c r="A202" s="129" t="s">
        <v>102</v>
      </c>
      <c r="B202" s="102">
        <v>2</v>
      </c>
      <c r="C202" s="135"/>
      <c r="D202" s="103"/>
      <c r="E202" s="103"/>
      <c r="F202" s="103"/>
      <c r="G202" s="94"/>
    </row>
    <row r="203" spans="1:7" ht="21" x14ac:dyDescent="0.4">
      <c r="A203" s="403" t="s">
        <v>34</v>
      </c>
      <c r="B203" s="404"/>
      <c r="C203" s="405"/>
      <c r="D203" s="106">
        <f>SUM(B195:C202)</f>
        <v>14</v>
      </c>
      <c r="E203" s="94"/>
      <c r="F203" s="94"/>
      <c r="G203" s="94"/>
    </row>
    <row r="204" spans="1:7" ht="21" x14ac:dyDescent="0.4">
      <c r="A204" s="106" t="s">
        <v>33</v>
      </c>
      <c r="B204" s="107"/>
      <c r="C204" s="108"/>
      <c r="D204" s="109">
        <f>D203/(COUNT(B195:C202)*2)</f>
        <v>0.875</v>
      </c>
      <c r="E204" s="94"/>
      <c r="F204" s="94"/>
      <c r="G204" s="94"/>
    </row>
    <row r="205" spans="1:7" ht="21" x14ac:dyDescent="0.4">
      <c r="A205" s="380"/>
      <c r="B205" s="380"/>
      <c r="C205" s="380"/>
      <c r="D205" s="380"/>
      <c r="E205" s="380"/>
      <c r="F205" s="380"/>
      <c r="G205" s="94"/>
    </row>
    <row r="206" spans="1:7" ht="22.5" x14ac:dyDescent="0.4">
      <c r="A206" s="111" t="s">
        <v>104</v>
      </c>
      <c r="B206" s="154"/>
      <c r="C206" s="112"/>
      <c r="D206" s="112"/>
      <c r="E206" s="112"/>
      <c r="F206" s="112"/>
      <c r="G206" s="94"/>
    </row>
    <row r="207" spans="1:7" ht="63" x14ac:dyDescent="0.4">
      <c r="A207" s="101" t="s">
        <v>210</v>
      </c>
      <c r="B207" s="102">
        <v>1</v>
      </c>
      <c r="C207" s="102"/>
      <c r="D207" s="140" t="s">
        <v>495</v>
      </c>
      <c r="E207" s="140"/>
      <c r="F207" s="103" t="s">
        <v>298</v>
      </c>
      <c r="G207" s="94"/>
    </row>
    <row r="208" spans="1:7" ht="63" x14ac:dyDescent="0.4">
      <c r="A208" s="101" t="s">
        <v>57</v>
      </c>
      <c r="B208" s="102">
        <v>1</v>
      </c>
      <c r="C208" s="102"/>
      <c r="D208" s="140" t="s">
        <v>494</v>
      </c>
      <c r="E208" s="103"/>
      <c r="F208" s="103" t="s">
        <v>298</v>
      </c>
      <c r="G208" s="94"/>
    </row>
    <row r="209" spans="1:7" ht="63" x14ac:dyDescent="0.4">
      <c r="A209" s="101" t="s">
        <v>211</v>
      </c>
      <c r="B209" s="102">
        <v>1</v>
      </c>
      <c r="C209" s="102"/>
      <c r="D209" s="155" t="s">
        <v>496</v>
      </c>
      <c r="E209" s="103"/>
      <c r="F209" s="103" t="s">
        <v>297</v>
      </c>
      <c r="G209" s="94"/>
    </row>
    <row r="210" spans="1:7" ht="21" x14ac:dyDescent="0.4">
      <c r="A210" s="101" t="s">
        <v>53</v>
      </c>
      <c r="B210" s="102">
        <v>2</v>
      </c>
      <c r="C210" s="102"/>
      <c r="D210" s="156"/>
      <c r="E210" s="103"/>
      <c r="F210" s="103"/>
      <c r="G210" s="94"/>
    </row>
    <row r="211" spans="1:7" ht="45.75" customHeight="1" x14ac:dyDescent="0.4">
      <c r="A211" s="231" t="s">
        <v>439</v>
      </c>
      <c r="B211" s="102">
        <v>2</v>
      </c>
      <c r="C211" s="116" t="str">
        <f>IF(B211=0, -10, "0")</f>
        <v>0</v>
      </c>
      <c r="D211" s="156"/>
      <c r="E211" s="103"/>
      <c r="F211" s="103"/>
      <c r="G211" s="94"/>
    </row>
    <row r="212" spans="1:7" ht="21" x14ac:dyDescent="0.4">
      <c r="A212" s="101" t="s">
        <v>209</v>
      </c>
      <c r="B212" s="102">
        <v>2</v>
      </c>
      <c r="C212" s="102"/>
      <c r="D212" s="156"/>
      <c r="E212" s="103"/>
      <c r="F212" s="103"/>
      <c r="G212" s="94"/>
    </row>
    <row r="213" spans="1:7" ht="21" x14ac:dyDescent="0.4">
      <c r="A213" s="237" t="s">
        <v>336</v>
      </c>
      <c r="B213" s="102">
        <v>2</v>
      </c>
      <c r="C213" s="136"/>
      <c r="D213" s="156"/>
      <c r="E213" s="103"/>
      <c r="F213" s="103"/>
      <c r="G213" s="94"/>
    </row>
    <row r="214" spans="1:7" ht="21" x14ac:dyDescent="0.4">
      <c r="A214" s="238" t="s">
        <v>410</v>
      </c>
      <c r="B214" s="102">
        <v>2</v>
      </c>
      <c r="C214" s="136"/>
      <c r="D214" s="103"/>
      <c r="E214" s="103"/>
      <c r="F214" s="103"/>
      <c r="G214" s="94"/>
    </row>
    <row r="215" spans="1:7" ht="21" x14ac:dyDescent="0.4">
      <c r="A215" s="101" t="s">
        <v>142</v>
      </c>
      <c r="B215" s="102">
        <v>2</v>
      </c>
      <c r="C215" s="102"/>
      <c r="D215" s="103"/>
      <c r="E215" s="103"/>
      <c r="F215" s="103"/>
      <c r="G215" s="94"/>
    </row>
    <row r="216" spans="1:7" ht="24.75" customHeight="1" x14ac:dyDescent="0.4">
      <c r="A216" s="157" t="s">
        <v>411</v>
      </c>
      <c r="B216" s="102">
        <v>2</v>
      </c>
      <c r="C216" s="158" t="str">
        <f>IF(B216=0, -5, "0")</f>
        <v>0</v>
      </c>
      <c r="D216" s="103"/>
      <c r="E216" s="103"/>
      <c r="F216" s="103"/>
      <c r="G216" s="94"/>
    </row>
    <row r="217" spans="1:7" ht="22.5" x14ac:dyDescent="0.4">
      <c r="A217" s="101" t="s">
        <v>201</v>
      </c>
      <c r="B217" s="102">
        <v>2</v>
      </c>
      <c r="C217" s="102"/>
      <c r="D217" s="118"/>
      <c r="E217" s="103"/>
      <c r="F217" s="103"/>
      <c r="G217" s="94"/>
    </row>
    <row r="218" spans="1:7" ht="42" x14ac:dyDescent="0.4">
      <c r="A218" s="138" t="s">
        <v>392</v>
      </c>
      <c r="B218" s="102">
        <v>2</v>
      </c>
      <c r="C218" s="158" t="str">
        <f>IF(B218=0, -5, "0")</f>
        <v>0</v>
      </c>
      <c r="D218" s="103"/>
      <c r="E218" s="103"/>
      <c r="F218" s="103"/>
      <c r="G218" s="94"/>
    </row>
    <row r="219" spans="1:7" ht="21" x14ac:dyDescent="0.4">
      <c r="A219" s="159" t="s">
        <v>133</v>
      </c>
      <c r="B219" s="102">
        <v>2</v>
      </c>
      <c r="C219" s="116" t="str">
        <f>IF(B219=0, -5, "0")</f>
        <v>0</v>
      </c>
      <c r="D219" s="144"/>
      <c r="E219" s="103"/>
      <c r="F219" s="103"/>
      <c r="G219" s="94"/>
    </row>
    <row r="220" spans="1:7" ht="40.5" customHeight="1" x14ac:dyDescent="0.45">
      <c r="A220" s="230" t="s">
        <v>353</v>
      </c>
      <c r="B220" s="102">
        <v>2</v>
      </c>
      <c r="C220" s="115" t="str">
        <f>IF(B220=0, -2, "0")</f>
        <v>0</v>
      </c>
      <c r="D220" s="103"/>
      <c r="E220" s="344"/>
      <c r="F220" s="103"/>
      <c r="G220" s="94"/>
    </row>
    <row r="221" spans="1:7" ht="18" customHeight="1" x14ac:dyDescent="0.45">
      <c r="A221" s="230" t="s">
        <v>63</v>
      </c>
      <c r="B221" s="102">
        <v>2</v>
      </c>
      <c r="C221" s="115" t="str">
        <f>IF(B221=0, -2, "0")</f>
        <v>0</v>
      </c>
      <c r="D221" s="103"/>
      <c r="E221" s="344"/>
      <c r="F221" s="103"/>
      <c r="G221" s="94"/>
    </row>
    <row r="222" spans="1:7" ht="21" x14ac:dyDescent="0.4">
      <c r="A222" s="230" t="s">
        <v>330</v>
      </c>
      <c r="B222" s="102">
        <v>2</v>
      </c>
      <c r="C222" s="115" t="str">
        <f>IF(B222=0, -2, "0")</f>
        <v>0</v>
      </c>
      <c r="D222" s="103"/>
      <c r="E222" s="103"/>
      <c r="F222" s="103"/>
      <c r="G222" s="94"/>
    </row>
    <row r="223" spans="1:7" ht="21" x14ac:dyDescent="0.4">
      <c r="A223" s="101" t="s">
        <v>401</v>
      </c>
      <c r="B223" s="102">
        <v>2</v>
      </c>
      <c r="C223" s="166"/>
      <c r="D223" s="103"/>
      <c r="E223" s="103"/>
      <c r="F223" s="103"/>
      <c r="G223" s="94"/>
    </row>
    <row r="224" spans="1:7" ht="40.5" customHeight="1" x14ac:dyDescent="0.4">
      <c r="A224" s="101" t="s">
        <v>150</v>
      </c>
      <c r="B224" s="102">
        <v>2</v>
      </c>
      <c r="C224" s="102"/>
      <c r="D224" s="103"/>
      <c r="E224" s="103"/>
      <c r="F224" s="103"/>
      <c r="G224" s="94"/>
    </row>
    <row r="225" spans="1:7" ht="21" x14ac:dyDescent="0.4">
      <c r="A225" s="161" t="s">
        <v>425</v>
      </c>
      <c r="B225" s="102">
        <v>2</v>
      </c>
      <c r="C225" s="102"/>
      <c r="D225" s="161"/>
      <c r="E225" s="103"/>
      <c r="F225" s="103"/>
      <c r="G225" s="94"/>
    </row>
    <row r="226" spans="1:7" ht="67.5" x14ac:dyDescent="0.4">
      <c r="A226" s="162" t="s">
        <v>315</v>
      </c>
      <c r="B226" s="102">
        <v>1</v>
      </c>
      <c r="C226" s="116" t="str">
        <f>IF(B226=0, -10, "0")</f>
        <v>0</v>
      </c>
      <c r="D226" s="103" t="s">
        <v>548</v>
      </c>
      <c r="E226" s="103"/>
      <c r="F226" s="103" t="s">
        <v>297</v>
      </c>
      <c r="G226" s="94"/>
    </row>
    <row r="227" spans="1:7" ht="21" x14ac:dyDescent="0.4">
      <c r="A227" s="403"/>
      <c r="B227" s="404"/>
      <c r="C227" s="405"/>
      <c r="D227" s="121">
        <f>SUM(B207:C226)</f>
        <v>36</v>
      </c>
      <c r="E227" s="94"/>
      <c r="F227" s="94"/>
      <c r="G227" s="94"/>
    </row>
    <row r="228" spans="1:7" ht="21" x14ac:dyDescent="0.4">
      <c r="A228" s="106" t="s">
        <v>33</v>
      </c>
      <c r="B228" s="107"/>
      <c r="C228" s="108"/>
      <c r="D228" s="109">
        <f>D227/(COUNT(B207:C226)*2)</f>
        <v>0.9</v>
      </c>
      <c r="E228" s="94"/>
      <c r="F228" s="94"/>
      <c r="G228" s="94"/>
    </row>
    <row r="229" spans="1:7" ht="21" x14ac:dyDescent="0.4">
      <c r="A229" s="380"/>
      <c r="B229" s="380"/>
      <c r="C229" s="380"/>
      <c r="D229" s="380"/>
      <c r="E229" s="380"/>
      <c r="F229" s="380"/>
      <c r="G229" s="94"/>
    </row>
    <row r="230" spans="1:7" ht="32.25" customHeight="1" x14ac:dyDescent="0.4">
      <c r="A230" s="111" t="s">
        <v>59</v>
      </c>
      <c r="B230" s="112"/>
      <c r="C230" s="112"/>
      <c r="D230" s="112"/>
      <c r="E230" s="112"/>
      <c r="F230" s="112"/>
      <c r="G230" s="94"/>
    </row>
    <row r="231" spans="1:7" ht="22.5" x14ac:dyDescent="0.45">
      <c r="A231" s="133" t="s">
        <v>378</v>
      </c>
      <c r="B231" s="102">
        <v>2</v>
      </c>
      <c r="C231" s="116" t="str">
        <f>IF(B231=0, -10, "0")</f>
        <v>0</v>
      </c>
      <c r="D231" s="147"/>
      <c r="E231" s="103"/>
      <c r="F231" s="103"/>
      <c r="G231" s="94"/>
    </row>
    <row r="232" spans="1:7" ht="42" x14ac:dyDescent="0.4">
      <c r="A232" s="101" t="s">
        <v>112</v>
      </c>
      <c r="B232" s="102">
        <v>1</v>
      </c>
      <c r="C232" s="102"/>
      <c r="D232" s="140" t="s">
        <v>493</v>
      </c>
      <c r="E232" s="103"/>
      <c r="F232" s="103" t="s">
        <v>298</v>
      </c>
      <c r="G232" s="94"/>
    </row>
    <row r="233" spans="1:7" ht="22.5" x14ac:dyDescent="0.45">
      <c r="A233" s="133" t="s">
        <v>50</v>
      </c>
      <c r="B233" s="102">
        <v>2</v>
      </c>
      <c r="C233" s="116" t="str">
        <f>IF(B233=0, -10, IF(B233=1, -5, "0"))</f>
        <v>0</v>
      </c>
      <c r="D233" s="103"/>
      <c r="E233" s="103"/>
      <c r="F233" s="103"/>
      <c r="G233" s="94"/>
    </row>
    <row r="234" spans="1:7" ht="21" x14ac:dyDescent="0.4">
      <c r="A234" s="163" t="s">
        <v>117</v>
      </c>
      <c r="B234" s="102">
        <v>2</v>
      </c>
      <c r="C234" s="116"/>
      <c r="D234" s="164"/>
      <c r="E234" s="103"/>
      <c r="F234" s="103"/>
      <c r="G234" s="94"/>
    </row>
    <row r="235" spans="1:7" ht="21" x14ac:dyDescent="0.4">
      <c r="A235" s="157" t="s">
        <v>412</v>
      </c>
      <c r="B235" s="102">
        <v>2</v>
      </c>
      <c r="C235" s="116" t="str">
        <f>IF(B235=0, -10, IF(B235=1, -5, "0"))</f>
        <v>0</v>
      </c>
      <c r="D235" s="352"/>
      <c r="E235" s="103"/>
      <c r="F235" s="103"/>
      <c r="G235" s="94"/>
    </row>
    <row r="236" spans="1:7" ht="20.25" customHeight="1" x14ac:dyDescent="0.45">
      <c r="A236" s="460" t="s">
        <v>310</v>
      </c>
      <c r="B236" s="461"/>
      <c r="C236" s="461"/>
      <c r="D236" s="462"/>
      <c r="E236" s="103"/>
      <c r="F236" s="103"/>
      <c r="G236" s="94"/>
    </row>
    <row r="237" spans="1:7" ht="18" customHeight="1" x14ac:dyDescent="0.4">
      <c r="A237" s="105" t="s">
        <v>328</v>
      </c>
      <c r="B237" s="102">
        <v>2</v>
      </c>
      <c r="C237" s="166"/>
      <c r="D237" s="103"/>
      <c r="E237" s="103"/>
      <c r="F237" s="103"/>
      <c r="G237" s="94"/>
    </row>
    <row r="238" spans="1:7" ht="36" customHeight="1" x14ac:dyDescent="0.4">
      <c r="A238" s="105" t="s">
        <v>302</v>
      </c>
      <c r="B238" s="102">
        <v>2</v>
      </c>
      <c r="C238" s="166"/>
      <c r="D238" s="103"/>
      <c r="E238" s="103"/>
      <c r="F238" s="103"/>
      <c r="G238" s="94"/>
    </row>
    <row r="239" spans="1:7" ht="21" x14ac:dyDescent="0.4">
      <c r="A239" s="105" t="s">
        <v>375</v>
      </c>
      <c r="B239" s="102">
        <v>2</v>
      </c>
      <c r="C239" s="166"/>
      <c r="D239" s="167"/>
      <c r="E239" s="103"/>
      <c r="F239" s="103"/>
      <c r="G239" s="94"/>
    </row>
    <row r="240" spans="1:7" ht="21" x14ac:dyDescent="0.4">
      <c r="A240" s="151" t="s">
        <v>376</v>
      </c>
      <c r="B240" s="102">
        <v>2</v>
      </c>
      <c r="C240" s="166"/>
      <c r="D240" s="103"/>
      <c r="E240" s="103"/>
      <c r="F240" s="103"/>
      <c r="G240" s="94"/>
    </row>
    <row r="241" spans="1:7" ht="21" x14ac:dyDescent="0.4">
      <c r="A241" s="151" t="s">
        <v>317</v>
      </c>
      <c r="B241" s="102">
        <v>2</v>
      </c>
      <c r="C241" s="116"/>
      <c r="D241" s="103"/>
      <c r="E241" s="103"/>
      <c r="F241" s="103"/>
      <c r="G241" s="94"/>
    </row>
    <row r="242" spans="1:7" ht="21" x14ac:dyDescent="0.4">
      <c r="A242" s="151" t="s">
        <v>327</v>
      </c>
      <c r="B242" s="102">
        <v>2</v>
      </c>
      <c r="C242" s="166"/>
      <c r="D242" s="103"/>
      <c r="E242" s="103"/>
      <c r="F242" s="103"/>
      <c r="G242" s="94"/>
    </row>
    <row r="243" spans="1:7" ht="21" x14ac:dyDescent="0.4">
      <c r="A243" s="105" t="s">
        <v>405</v>
      </c>
      <c r="B243" s="102">
        <v>2</v>
      </c>
      <c r="C243" s="166"/>
      <c r="D243" s="103"/>
      <c r="E243" s="103"/>
      <c r="F243" s="103"/>
      <c r="G243" s="94"/>
    </row>
    <row r="244" spans="1:7" ht="78.75" customHeight="1" x14ac:dyDescent="0.4">
      <c r="A244" s="105" t="s">
        <v>421</v>
      </c>
      <c r="B244" s="102">
        <v>2</v>
      </c>
      <c r="C244" s="136"/>
      <c r="D244" s="327">
        <v>1</v>
      </c>
      <c r="E244" s="343"/>
      <c r="F244" s="103"/>
      <c r="G244" s="94"/>
    </row>
    <row r="245" spans="1:7" ht="21" x14ac:dyDescent="0.4">
      <c r="A245" s="403" t="s">
        <v>34</v>
      </c>
      <c r="B245" s="404"/>
      <c r="C245" s="405"/>
      <c r="D245" s="106">
        <f>SUM(B231:C235,B237:C244)</f>
        <v>25</v>
      </c>
      <c r="E245" s="94"/>
      <c r="F245" s="94"/>
      <c r="G245" s="94"/>
    </row>
    <row r="246" spans="1:7" ht="21" x14ac:dyDescent="0.4">
      <c r="A246" s="106" t="s">
        <v>33</v>
      </c>
      <c r="B246" s="107"/>
      <c r="C246" s="108"/>
      <c r="D246" s="109">
        <f>D245/(COUNT(B231:C235,B237:C244)*2)</f>
        <v>0.96153846153846156</v>
      </c>
      <c r="E246" s="94"/>
      <c r="F246" s="94"/>
      <c r="G246" s="94"/>
    </row>
    <row r="247" spans="1:7" ht="21" x14ac:dyDescent="0.4">
      <c r="A247" s="127"/>
      <c r="B247" s="94"/>
      <c r="C247" s="94"/>
      <c r="D247" s="94"/>
      <c r="E247" s="94"/>
      <c r="F247" s="94"/>
      <c r="G247" s="94"/>
    </row>
    <row r="248" spans="1:7" ht="22.5" x14ac:dyDescent="0.45">
      <c r="A248" s="122" t="s">
        <v>440</v>
      </c>
      <c r="B248" s="152"/>
      <c r="C248" s="153"/>
      <c r="D248" s="125">
        <f>SUM(D245,D203,D227)</f>
        <v>75</v>
      </c>
      <c r="E248" s="94"/>
      <c r="F248" s="94"/>
      <c r="G248" s="94"/>
    </row>
    <row r="249" spans="1:7" ht="22.5" x14ac:dyDescent="0.45">
      <c r="A249" s="122" t="s">
        <v>441</v>
      </c>
      <c r="B249" s="152"/>
      <c r="C249" s="153"/>
      <c r="D249" s="126">
        <f>D248/(COUNT(B231:C235,B195:C202,B207:C226,B237:C244)*2)</f>
        <v>0.91463414634146345</v>
      </c>
      <c r="E249" s="94"/>
      <c r="F249" s="94"/>
      <c r="G249" s="94"/>
    </row>
    <row r="250" spans="1:7" ht="21" x14ac:dyDescent="0.4">
      <c r="A250" s="380"/>
      <c r="B250" s="380"/>
      <c r="C250" s="380"/>
      <c r="D250" s="380"/>
      <c r="E250" s="380"/>
      <c r="F250" s="380"/>
      <c r="G250" s="94"/>
    </row>
    <row r="251" spans="1:7" ht="22.5" x14ac:dyDescent="0.45">
      <c r="A251" s="95" t="s">
        <v>101</v>
      </c>
      <c r="B251" s="95"/>
      <c r="C251" s="95"/>
      <c r="D251" s="95"/>
      <c r="E251" s="95"/>
      <c r="F251" s="95"/>
      <c r="G251" s="94"/>
    </row>
    <row r="252" spans="1:7" ht="21" x14ac:dyDescent="0.4">
      <c r="A252" s="128">
        <f>B11</f>
        <v>43538</v>
      </c>
      <c r="B252" s="94"/>
      <c r="C252" s="94"/>
      <c r="D252" s="94"/>
      <c r="E252" s="94"/>
      <c r="F252" s="94"/>
      <c r="G252" s="94"/>
    </row>
    <row r="253" spans="1:7" ht="21" x14ac:dyDescent="0.4">
      <c r="A253" s="389" t="s">
        <v>28</v>
      </c>
      <c r="B253" s="390" t="s">
        <v>29</v>
      </c>
      <c r="C253" s="390"/>
      <c r="D253" s="391" t="s">
        <v>42</v>
      </c>
      <c r="E253" s="391" t="s">
        <v>266</v>
      </c>
      <c r="F253" s="391" t="s">
        <v>301</v>
      </c>
      <c r="G253" s="94"/>
    </row>
    <row r="254" spans="1:7" ht="21" x14ac:dyDescent="0.4">
      <c r="A254" s="389"/>
      <c r="B254" s="98" t="s">
        <v>32</v>
      </c>
      <c r="C254" s="98" t="s">
        <v>31</v>
      </c>
      <c r="D254" s="391"/>
      <c r="E254" s="391"/>
      <c r="F254" s="391"/>
      <c r="G254" s="94"/>
    </row>
    <row r="255" spans="1:7" ht="22.5" x14ac:dyDescent="0.4">
      <c r="A255" s="285"/>
      <c r="B255" s="286"/>
      <c r="C255" s="286"/>
      <c r="D255" s="281"/>
      <c r="E255" s="281"/>
      <c r="F255" s="281"/>
      <c r="G255" s="94"/>
    </row>
    <row r="256" spans="1:7" ht="27.75" customHeight="1" x14ac:dyDescent="0.4">
      <c r="A256" s="111" t="s">
        <v>52</v>
      </c>
      <c r="B256" s="112"/>
      <c r="C256" s="112"/>
      <c r="D256" s="112"/>
      <c r="E256" s="112"/>
      <c r="F256" s="112"/>
      <c r="G256" s="94"/>
    </row>
    <row r="257" spans="1:7" ht="21" x14ac:dyDescent="0.4">
      <c r="A257" s="129" t="s">
        <v>103</v>
      </c>
      <c r="B257" s="102">
        <v>2</v>
      </c>
      <c r="C257" s="102"/>
      <c r="D257" s="103"/>
      <c r="E257" s="103"/>
      <c r="F257" s="103"/>
      <c r="G257" s="94"/>
    </row>
    <row r="258" spans="1:7" ht="21" x14ac:dyDescent="0.4">
      <c r="A258" s="129" t="s">
        <v>213</v>
      </c>
      <c r="B258" s="102">
        <v>2</v>
      </c>
      <c r="C258" s="102"/>
      <c r="D258" s="103"/>
      <c r="E258" s="103"/>
      <c r="F258" s="103"/>
      <c r="G258" s="94"/>
    </row>
    <row r="259" spans="1:7" ht="21" x14ac:dyDescent="0.4">
      <c r="A259" s="129" t="s">
        <v>56</v>
      </c>
      <c r="B259" s="102">
        <v>2</v>
      </c>
      <c r="C259" s="103"/>
      <c r="D259" s="103"/>
      <c r="E259" s="103"/>
      <c r="F259" s="103"/>
      <c r="G259" s="94"/>
    </row>
    <row r="260" spans="1:7" ht="22.5" x14ac:dyDescent="0.4">
      <c r="A260" s="129" t="s">
        <v>385</v>
      </c>
      <c r="B260" s="102">
        <v>2</v>
      </c>
      <c r="C260" s="102"/>
      <c r="D260" s="118"/>
      <c r="E260" s="103"/>
      <c r="F260" s="103"/>
      <c r="G260" s="94"/>
    </row>
    <row r="261" spans="1:7" ht="22.5" x14ac:dyDescent="0.4">
      <c r="A261" s="236" t="s">
        <v>329</v>
      </c>
      <c r="B261" s="102">
        <v>2</v>
      </c>
      <c r="C261" s="102"/>
      <c r="D261" s="118"/>
      <c r="E261" s="103"/>
      <c r="F261" s="103"/>
      <c r="G261" s="94"/>
    </row>
    <row r="262" spans="1:7" ht="21" x14ac:dyDescent="0.4">
      <c r="A262" s="129" t="s">
        <v>143</v>
      </c>
      <c r="B262" s="102">
        <v>2</v>
      </c>
      <c r="C262" s="102"/>
      <c r="D262" s="103"/>
      <c r="E262" s="103"/>
      <c r="F262" s="103"/>
      <c r="G262" s="94"/>
    </row>
    <row r="263" spans="1:7" ht="22.5" x14ac:dyDescent="0.45">
      <c r="A263" s="133" t="s">
        <v>50</v>
      </c>
      <c r="B263" s="102">
        <v>2</v>
      </c>
      <c r="C263" s="116" t="str">
        <f>IF(B263=0, -10, IF(B263=1, -5, "0"))</f>
        <v>0</v>
      </c>
      <c r="D263" s="103"/>
      <c r="E263" s="103"/>
      <c r="F263" s="103"/>
      <c r="G263" s="94"/>
    </row>
    <row r="264" spans="1:7" ht="21" x14ac:dyDescent="0.4">
      <c r="A264" s="129" t="s">
        <v>113</v>
      </c>
      <c r="B264" s="102">
        <v>2</v>
      </c>
      <c r="C264" s="135"/>
      <c r="D264" s="103"/>
      <c r="E264" s="103"/>
      <c r="F264" s="103"/>
      <c r="G264" s="94"/>
    </row>
    <row r="265" spans="1:7" ht="21" x14ac:dyDescent="0.4">
      <c r="A265" s="403" t="s">
        <v>34</v>
      </c>
      <c r="B265" s="404"/>
      <c r="C265" s="405"/>
      <c r="D265" s="202">
        <f>SUM(B257:C264)</f>
        <v>16</v>
      </c>
      <c r="E265" s="94"/>
      <c r="F265" s="94"/>
      <c r="G265" s="94"/>
    </row>
    <row r="266" spans="1:7" ht="21" x14ac:dyDescent="0.4">
      <c r="A266" s="106" t="s">
        <v>33</v>
      </c>
      <c r="B266" s="107"/>
      <c r="C266" s="108"/>
      <c r="D266" s="109">
        <f>D265/(COUNT(B257:C264)*2)</f>
        <v>1</v>
      </c>
      <c r="E266" s="94"/>
      <c r="F266" s="94"/>
      <c r="G266" s="94"/>
    </row>
    <row r="267" spans="1:7" ht="21" x14ac:dyDescent="0.4">
      <c r="A267" s="127"/>
      <c r="B267" s="94"/>
      <c r="C267" s="94"/>
      <c r="D267" s="94"/>
      <c r="E267" s="94"/>
      <c r="F267" s="94"/>
      <c r="G267" s="94"/>
    </row>
    <row r="268" spans="1:7" ht="22.5" x14ac:dyDescent="0.4">
      <c r="A268" s="111" t="s">
        <v>105</v>
      </c>
      <c r="B268" s="112"/>
      <c r="C268" s="112"/>
      <c r="D268" s="112"/>
      <c r="E268" s="112"/>
      <c r="F268" s="112"/>
      <c r="G268" s="94"/>
    </row>
    <row r="269" spans="1:7" ht="42" x14ac:dyDescent="0.4">
      <c r="A269" s="101" t="s">
        <v>80</v>
      </c>
      <c r="B269" s="102">
        <v>1</v>
      </c>
      <c r="C269" s="102"/>
      <c r="D269" s="140" t="s">
        <v>497</v>
      </c>
      <c r="E269" s="103"/>
      <c r="F269" s="103" t="s">
        <v>298</v>
      </c>
      <c r="G269" s="94"/>
    </row>
    <row r="270" spans="1:7" ht="21" x14ac:dyDescent="0.4">
      <c r="A270" s="101" t="s">
        <v>106</v>
      </c>
      <c r="B270" s="102">
        <v>2</v>
      </c>
      <c r="C270" s="102"/>
      <c r="D270" s="140"/>
      <c r="E270" s="103"/>
      <c r="F270" s="103"/>
      <c r="G270" s="94"/>
    </row>
    <row r="271" spans="1:7" ht="21" x14ac:dyDescent="0.4">
      <c r="A271" s="101" t="s">
        <v>53</v>
      </c>
      <c r="B271" s="102">
        <v>2</v>
      </c>
      <c r="C271" s="102"/>
      <c r="D271" s="156"/>
      <c r="E271" s="103"/>
      <c r="F271" s="103"/>
      <c r="G271" s="94"/>
    </row>
    <row r="272" spans="1:7" ht="21" x14ac:dyDescent="0.4">
      <c r="A272" s="101" t="s">
        <v>202</v>
      </c>
      <c r="B272" s="102">
        <v>2</v>
      </c>
      <c r="C272" s="102"/>
      <c r="D272" s="156"/>
      <c r="E272" s="103"/>
      <c r="F272" s="103"/>
      <c r="G272" s="94"/>
    </row>
    <row r="273" spans="1:7" ht="22.5" x14ac:dyDescent="0.4">
      <c r="A273" s="101" t="s">
        <v>212</v>
      </c>
      <c r="B273" s="102">
        <v>2</v>
      </c>
      <c r="C273" s="102"/>
      <c r="D273" s="118"/>
      <c r="E273" s="103"/>
      <c r="F273" s="103"/>
      <c r="G273" s="94"/>
    </row>
    <row r="274" spans="1:7" ht="22.5" x14ac:dyDescent="0.45">
      <c r="A274" s="133" t="s">
        <v>390</v>
      </c>
      <c r="B274" s="102">
        <v>2</v>
      </c>
      <c r="C274" s="116" t="str">
        <f>IF(B274=0, -10, "0")</f>
        <v>0</v>
      </c>
      <c r="D274" s="147"/>
      <c r="E274" s="103"/>
      <c r="F274" s="103"/>
      <c r="G274" s="94"/>
    </row>
    <row r="275" spans="1:7" ht="22.5" x14ac:dyDescent="0.45">
      <c r="A275" s="133" t="s">
        <v>184</v>
      </c>
      <c r="B275" s="102">
        <v>2</v>
      </c>
      <c r="C275" s="116" t="str">
        <f>IF(B275=0, -10, IF(B275=1, -5, "0"))</f>
        <v>0</v>
      </c>
      <c r="D275" s="156"/>
      <c r="E275" s="103"/>
      <c r="F275" s="103"/>
      <c r="G275" s="94"/>
    </row>
    <row r="276" spans="1:7" ht="45" x14ac:dyDescent="0.4">
      <c r="A276" s="231" t="s">
        <v>439</v>
      </c>
      <c r="B276" s="102">
        <v>2</v>
      </c>
      <c r="C276" s="116" t="str">
        <f>IF(B276=0, -10, "0")</f>
        <v>0</v>
      </c>
      <c r="D276" s="156"/>
      <c r="E276" s="103"/>
      <c r="F276" s="103"/>
      <c r="G276" s="94"/>
    </row>
    <row r="277" spans="1:7" ht="168" x14ac:dyDescent="0.4">
      <c r="A277" s="316" t="s">
        <v>393</v>
      </c>
      <c r="B277" s="102">
        <v>0</v>
      </c>
      <c r="C277" s="115">
        <f>IF(B277=0, -2, "0")</f>
        <v>-2</v>
      </c>
      <c r="D277" s="156" t="s">
        <v>498</v>
      </c>
      <c r="E277" s="103" t="s">
        <v>499</v>
      </c>
      <c r="F277" s="103" t="s">
        <v>298</v>
      </c>
      <c r="G277" s="94"/>
    </row>
    <row r="278" spans="1:7" ht="22.5" x14ac:dyDescent="0.4">
      <c r="A278" s="101" t="s">
        <v>117</v>
      </c>
      <c r="B278" s="102">
        <v>2</v>
      </c>
      <c r="C278" s="102"/>
      <c r="D278" s="118"/>
      <c r="E278" s="103"/>
      <c r="F278" s="103"/>
      <c r="G278" s="94"/>
    </row>
    <row r="279" spans="1:7" ht="43.5" customHeight="1" x14ac:dyDescent="0.4">
      <c r="A279" s="168" t="s">
        <v>371</v>
      </c>
      <c r="B279" s="102">
        <v>2</v>
      </c>
      <c r="C279" s="139" t="str">
        <f>IF(B279=0, -5, "0")</f>
        <v>0</v>
      </c>
      <c r="D279" s="212"/>
      <c r="E279" s="103"/>
      <c r="F279" s="103"/>
      <c r="G279" s="94"/>
    </row>
    <row r="280" spans="1:7" ht="28.5" customHeight="1" x14ac:dyDescent="0.4">
      <c r="A280" s="168" t="s">
        <v>372</v>
      </c>
      <c r="B280" s="102">
        <v>2</v>
      </c>
      <c r="C280" s="139" t="str">
        <f>IF(B280=0, -5, "0")</f>
        <v>0</v>
      </c>
      <c r="D280" s="212"/>
      <c r="E280" s="103"/>
      <c r="F280" s="103"/>
      <c r="G280" s="94"/>
    </row>
    <row r="281" spans="1:7" ht="21" x14ac:dyDescent="0.4">
      <c r="A281" s="101" t="s">
        <v>209</v>
      </c>
      <c r="B281" s="102">
        <v>2</v>
      </c>
      <c r="C281" s="102"/>
      <c r="D281" s="103"/>
      <c r="E281" s="103"/>
      <c r="F281" s="103"/>
      <c r="G281" s="94"/>
    </row>
    <row r="282" spans="1:7" ht="21" customHeight="1" x14ac:dyDescent="0.4">
      <c r="A282" s="101" t="s">
        <v>142</v>
      </c>
      <c r="B282" s="102">
        <v>2</v>
      </c>
      <c r="C282" s="102"/>
      <c r="D282" s="103"/>
      <c r="E282" s="103"/>
      <c r="F282" s="103"/>
      <c r="G282" s="94"/>
    </row>
    <row r="283" spans="1:7" ht="21" customHeight="1" x14ac:dyDescent="0.45">
      <c r="A283" s="230" t="s">
        <v>353</v>
      </c>
      <c r="B283" s="102">
        <v>2</v>
      </c>
      <c r="C283" s="115" t="str">
        <f>IF(B283=0, -2, "0")</f>
        <v>0</v>
      </c>
      <c r="D283" s="103"/>
      <c r="E283" s="344"/>
      <c r="F283" s="103"/>
      <c r="G283" s="94"/>
    </row>
    <row r="284" spans="1:7" ht="21" customHeight="1" x14ac:dyDescent="0.45">
      <c r="A284" s="230" t="s">
        <v>63</v>
      </c>
      <c r="B284" s="102">
        <v>2</v>
      </c>
      <c r="C284" s="115" t="str">
        <f>IF(B284=0, -2, "0")</f>
        <v>0</v>
      </c>
      <c r="D284" s="103"/>
      <c r="E284" s="344"/>
      <c r="F284" s="103"/>
      <c r="G284" s="94"/>
    </row>
    <row r="285" spans="1:7" ht="21" customHeight="1" x14ac:dyDescent="0.45">
      <c r="A285" s="230" t="s">
        <v>330</v>
      </c>
      <c r="B285" s="102">
        <v>2</v>
      </c>
      <c r="C285" s="115" t="str">
        <f>IF(B285=0, -2, "0")</f>
        <v>0</v>
      </c>
      <c r="D285" s="103"/>
      <c r="E285" s="344"/>
      <c r="F285" s="103"/>
      <c r="G285" s="94"/>
    </row>
    <row r="286" spans="1:7" ht="21" x14ac:dyDescent="0.4">
      <c r="A286" s="101" t="s">
        <v>401</v>
      </c>
      <c r="B286" s="102">
        <v>2</v>
      </c>
      <c r="C286" s="166"/>
      <c r="D286" s="103"/>
      <c r="E286" s="103"/>
      <c r="F286" s="103"/>
      <c r="G286" s="94"/>
    </row>
    <row r="287" spans="1:7" ht="39" customHeight="1" x14ac:dyDescent="0.4">
      <c r="A287" s="101" t="s">
        <v>150</v>
      </c>
      <c r="B287" s="102">
        <v>2</v>
      </c>
      <c r="C287" s="102"/>
      <c r="D287" s="103"/>
      <c r="E287" s="103"/>
      <c r="F287" s="103"/>
      <c r="G287" s="94"/>
    </row>
    <row r="288" spans="1:7" ht="21.75" customHeight="1" x14ac:dyDescent="0.4">
      <c r="A288" s="161" t="s">
        <v>425</v>
      </c>
      <c r="B288" s="102">
        <v>2</v>
      </c>
      <c r="C288" s="102"/>
      <c r="D288" s="161"/>
      <c r="E288" s="103"/>
      <c r="F288" s="103"/>
      <c r="G288" s="94"/>
    </row>
    <row r="289" spans="1:7" ht="77.25" customHeight="1" x14ac:dyDescent="0.4">
      <c r="A289" s="146" t="s">
        <v>315</v>
      </c>
      <c r="B289" s="102">
        <v>2</v>
      </c>
      <c r="C289" s="116" t="str">
        <f>IF(B289=0, -10, "0")</f>
        <v>0</v>
      </c>
      <c r="D289" s="103"/>
      <c r="E289" s="103"/>
      <c r="F289" s="103"/>
      <c r="G289" s="94"/>
    </row>
    <row r="290" spans="1:7" ht="26.25" customHeight="1" x14ac:dyDescent="0.4">
      <c r="A290" s="411"/>
      <c r="B290" s="411"/>
      <c r="C290" s="411"/>
      <c r="D290" s="411"/>
      <c r="E290" s="411"/>
      <c r="F290" s="411"/>
      <c r="G290" s="94"/>
    </row>
    <row r="291" spans="1:7" ht="31.5" customHeight="1" x14ac:dyDescent="0.4">
      <c r="A291" s="463" t="s">
        <v>310</v>
      </c>
      <c r="B291" s="463"/>
      <c r="C291" s="463"/>
      <c r="D291" s="463"/>
      <c r="E291" s="463"/>
      <c r="F291" s="463"/>
      <c r="G291" s="94"/>
    </row>
    <row r="292" spans="1:7" ht="20.25" customHeight="1" x14ac:dyDescent="0.4">
      <c r="A292" s="105" t="s">
        <v>328</v>
      </c>
      <c r="B292" s="102">
        <v>2</v>
      </c>
      <c r="C292" s="102"/>
      <c r="D292" s="103"/>
      <c r="E292" s="103"/>
      <c r="F292" s="103"/>
      <c r="G292" s="94"/>
    </row>
    <row r="293" spans="1:7" ht="35.25" customHeight="1" x14ac:dyDescent="0.4">
      <c r="A293" s="101" t="s">
        <v>302</v>
      </c>
      <c r="B293" s="102">
        <v>2</v>
      </c>
      <c r="C293" s="102"/>
      <c r="D293" s="103"/>
      <c r="E293" s="103"/>
      <c r="F293" s="103"/>
      <c r="G293" s="94"/>
    </row>
    <row r="294" spans="1:7" ht="39.75" customHeight="1" x14ac:dyDescent="0.4">
      <c r="A294" s="101" t="s">
        <v>375</v>
      </c>
      <c r="B294" s="102">
        <v>2</v>
      </c>
      <c r="C294" s="102"/>
      <c r="D294" s="167"/>
      <c r="E294" s="103"/>
      <c r="F294" s="103"/>
      <c r="G294" s="94"/>
    </row>
    <row r="295" spans="1:7" ht="33" customHeight="1" x14ac:dyDescent="0.4">
      <c r="A295" s="129" t="s">
        <v>376</v>
      </c>
      <c r="B295" s="102">
        <v>2</v>
      </c>
      <c r="C295" s="102"/>
      <c r="D295" s="103"/>
      <c r="E295" s="103"/>
      <c r="F295" s="103"/>
      <c r="G295" s="94"/>
    </row>
    <row r="296" spans="1:7" ht="22.5" customHeight="1" x14ac:dyDescent="0.4">
      <c r="A296" s="129" t="s">
        <v>317</v>
      </c>
      <c r="B296" s="102">
        <v>2</v>
      </c>
      <c r="C296" s="116"/>
      <c r="D296" s="103"/>
      <c r="E296" s="103"/>
      <c r="F296" s="103"/>
      <c r="G296" s="94"/>
    </row>
    <row r="297" spans="1:7" ht="22.5" customHeight="1" x14ac:dyDescent="0.4">
      <c r="A297" s="151" t="s">
        <v>327</v>
      </c>
      <c r="B297" s="102">
        <v>2</v>
      </c>
      <c r="C297" s="116"/>
      <c r="D297" s="103"/>
      <c r="E297" s="103"/>
      <c r="F297" s="103"/>
      <c r="G297" s="94"/>
    </row>
    <row r="298" spans="1:7" ht="22.5" customHeight="1" x14ac:dyDescent="0.4">
      <c r="A298" s="105" t="s">
        <v>405</v>
      </c>
      <c r="B298" s="102">
        <v>2</v>
      </c>
      <c r="C298" s="116"/>
      <c r="D298" s="103"/>
      <c r="E298" s="103"/>
      <c r="F298" s="103"/>
      <c r="G298" s="94"/>
    </row>
    <row r="299" spans="1:7" ht="86.25" customHeight="1" x14ac:dyDescent="0.4">
      <c r="A299" s="101" t="s">
        <v>421</v>
      </c>
      <c r="B299" s="102" t="str">
        <f>IF(D299=1, 2, IF(AND(D299&lt;1,D299&gt;0), 1, IF(D299=0,"0","NA")))</f>
        <v>NA</v>
      </c>
      <c r="C299" s="102"/>
      <c r="D299" s="327" t="str">
        <f>IFERROR(E299/F299,"N.A")</f>
        <v>N.A</v>
      </c>
      <c r="E299" s="343"/>
      <c r="F299" s="103"/>
      <c r="G299" s="94"/>
    </row>
    <row r="300" spans="1:7" ht="21" x14ac:dyDescent="0.4">
      <c r="A300" s="121" t="s">
        <v>34</v>
      </c>
      <c r="B300" s="121"/>
      <c r="C300" s="121"/>
      <c r="D300" s="121">
        <f>SUM(B269:C289,B292:C299)</f>
        <v>51</v>
      </c>
      <c r="E300" s="94"/>
      <c r="F300" s="94"/>
      <c r="G300" s="94"/>
    </row>
    <row r="301" spans="1:7" ht="21" x14ac:dyDescent="0.4">
      <c r="A301" s="106" t="s">
        <v>33</v>
      </c>
      <c r="B301" s="107"/>
      <c r="C301" s="108"/>
      <c r="D301" s="109">
        <f>D300/(COUNT(B269:C289,B292:C299)*2)</f>
        <v>0.87931034482758619</v>
      </c>
      <c r="E301" s="94"/>
      <c r="F301" s="94"/>
      <c r="G301" s="94"/>
    </row>
    <row r="302" spans="1:7" ht="21" x14ac:dyDescent="0.4">
      <c r="A302" s="127"/>
      <c r="B302" s="94"/>
      <c r="C302" s="94"/>
      <c r="D302" s="94"/>
      <c r="E302" s="94"/>
      <c r="F302" s="94"/>
      <c r="G302" s="94"/>
    </row>
    <row r="303" spans="1:7" ht="22.5" x14ac:dyDescent="0.45">
      <c r="A303" s="122" t="s">
        <v>442</v>
      </c>
      <c r="B303" s="152"/>
      <c r="C303" s="153"/>
      <c r="D303" s="125">
        <f>SUM(D265,D300)</f>
        <v>67</v>
      </c>
      <c r="E303" s="94"/>
      <c r="F303" s="94"/>
      <c r="G303" s="94"/>
    </row>
    <row r="304" spans="1:7" ht="22.5" x14ac:dyDescent="0.45">
      <c r="A304" s="122" t="s">
        <v>443</v>
      </c>
      <c r="B304" s="152"/>
      <c r="C304" s="153"/>
      <c r="D304" s="126">
        <f>D303/(COUNT(B257:C264,B269:C289,B292:C299)*2)</f>
        <v>0.90540540540540537</v>
      </c>
      <c r="E304" s="94"/>
      <c r="F304" s="94"/>
      <c r="G304" s="94"/>
    </row>
    <row r="305" spans="1:7" ht="21" x14ac:dyDescent="0.4">
      <c r="A305" s="127"/>
      <c r="B305" s="94"/>
      <c r="C305" s="94"/>
      <c r="D305" s="94"/>
      <c r="E305" s="94"/>
      <c r="F305" s="94"/>
      <c r="G305" s="94"/>
    </row>
    <row r="306" spans="1:7" ht="22.5" x14ac:dyDescent="0.45">
      <c r="A306" s="95" t="s">
        <v>131</v>
      </c>
      <c r="B306" s="95"/>
      <c r="C306" s="95"/>
      <c r="D306" s="95"/>
      <c r="E306" s="95"/>
      <c r="F306" s="95"/>
      <c r="G306" s="94"/>
    </row>
    <row r="307" spans="1:7" ht="21" x14ac:dyDescent="0.4">
      <c r="A307" s="128">
        <f>B11</f>
        <v>43538</v>
      </c>
      <c r="B307" s="94"/>
      <c r="C307" s="94"/>
      <c r="D307" s="94"/>
      <c r="E307" s="94"/>
      <c r="F307" s="94"/>
      <c r="G307" s="94"/>
    </row>
    <row r="308" spans="1:7" ht="21" x14ac:dyDescent="0.4">
      <c r="A308" s="389" t="s">
        <v>28</v>
      </c>
      <c r="B308" s="390" t="s">
        <v>29</v>
      </c>
      <c r="C308" s="390"/>
      <c r="D308" s="391" t="s">
        <v>42</v>
      </c>
      <c r="E308" s="391" t="s">
        <v>266</v>
      </c>
      <c r="F308" s="391" t="s">
        <v>301</v>
      </c>
      <c r="G308" s="94"/>
    </row>
    <row r="309" spans="1:7" ht="21" x14ac:dyDescent="0.4">
      <c r="A309" s="389"/>
      <c r="B309" s="98" t="s">
        <v>32</v>
      </c>
      <c r="C309" s="98" t="s">
        <v>31</v>
      </c>
      <c r="D309" s="391"/>
      <c r="E309" s="391"/>
      <c r="F309" s="391"/>
      <c r="G309" s="94"/>
    </row>
    <row r="310" spans="1:7" ht="22.5" x14ac:dyDescent="0.4">
      <c r="A310" s="285"/>
      <c r="B310" s="286"/>
      <c r="C310" s="286"/>
      <c r="D310" s="281"/>
      <c r="E310" s="281"/>
      <c r="F310" s="281"/>
      <c r="G310" s="94"/>
    </row>
    <row r="311" spans="1:7" ht="24.75" x14ac:dyDescent="0.4">
      <c r="A311" s="287" t="s">
        <v>123</v>
      </c>
      <c r="B311" s="112"/>
      <c r="C311" s="112"/>
      <c r="D311" s="112"/>
      <c r="E311" s="112"/>
      <c r="F311" s="112"/>
      <c r="G311" s="94"/>
    </row>
    <row r="312" spans="1:7" ht="21" x14ac:dyDescent="0.4">
      <c r="A312" s="129" t="s">
        <v>49</v>
      </c>
      <c r="B312" s="102">
        <v>2</v>
      </c>
      <c r="C312" s="102"/>
      <c r="D312" s="103"/>
      <c r="E312" s="103"/>
      <c r="F312" s="103"/>
      <c r="G312" s="94"/>
    </row>
    <row r="313" spans="1:7" ht="21" x14ac:dyDescent="0.4">
      <c r="A313" s="129" t="s">
        <v>213</v>
      </c>
      <c r="B313" s="102">
        <v>2</v>
      </c>
      <c r="C313" s="102"/>
      <c r="D313" s="103"/>
      <c r="E313" s="103"/>
      <c r="F313" s="103"/>
      <c r="G313" s="94"/>
    </row>
    <row r="314" spans="1:7" ht="21" x14ac:dyDescent="0.4">
      <c r="A314" s="129" t="s">
        <v>78</v>
      </c>
      <c r="B314" s="102">
        <v>2</v>
      </c>
      <c r="C314" s="102"/>
      <c r="D314" s="103"/>
      <c r="E314" s="103"/>
      <c r="F314" s="103"/>
      <c r="G314" s="94"/>
    </row>
    <row r="315" spans="1:7" ht="21" x14ac:dyDescent="0.4">
      <c r="A315" s="129" t="s">
        <v>119</v>
      </c>
      <c r="B315" s="102">
        <v>2</v>
      </c>
      <c r="C315" s="102"/>
      <c r="D315" s="103"/>
      <c r="E315" s="103"/>
      <c r="F315" s="103"/>
      <c r="G315" s="94"/>
    </row>
    <row r="316" spans="1:7" ht="21" x14ac:dyDescent="0.4">
      <c r="A316" s="129" t="s">
        <v>331</v>
      </c>
      <c r="B316" s="102">
        <v>2</v>
      </c>
      <c r="C316" s="102"/>
      <c r="D316" s="103"/>
      <c r="E316" s="103"/>
      <c r="F316" s="103"/>
      <c r="G316" s="94"/>
    </row>
    <row r="317" spans="1:7" ht="22.5" x14ac:dyDescent="0.4">
      <c r="A317" s="129" t="s">
        <v>120</v>
      </c>
      <c r="B317" s="102">
        <v>2</v>
      </c>
      <c r="C317" s="102"/>
      <c r="D317" s="118"/>
      <c r="E317" s="103"/>
      <c r="F317" s="103"/>
      <c r="G317" s="94"/>
    </row>
    <row r="318" spans="1:7" ht="21" x14ac:dyDescent="0.4">
      <c r="A318" s="168" t="s">
        <v>269</v>
      </c>
      <c r="B318" s="102">
        <v>2</v>
      </c>
      <c r="C318" s="116" t="str">
        <f>IF(B318=0, -5, "0")</f>
        <v>0</v>
      </c>
      <c r="D318" s="103"/>
      <c r="E318" s="103"/>
      <c r="F318" s="103"/>
      <c r="G318" s="94"/>
    </row>
    <row r="319" spans="1:7" ht="21" x14ac:dyDescent="0.4">
      <c r="A319" s="169" t="s">
        <v>113</v>
      </c>
      <c r="B319" s="102">
        <v>2</v>
      </c>
      <c r="C319" s="102"/>
      <c r="D319" s="103"/>
      <c r="E319" s="103"/>
      <c r="F319" s="103"/>
      <c r="G319" s="94"/>
    </row>
    <row r="320" spans="1:7" ht="21" x14ac:dyDescent="0.4">
      <c r="A320" s="106" t="s">
        <v>34</v>
      </c>
      <c r="B320" s="106"/>
      <c r="C320" s="106"/>
      <c r="D320" s="106">
        <f>SUM(B312:C319)</f>
        <v>16</v>
      </c>
      <c r="E320" s="94"/>
      <c r="F320" s="94"/>
      <c r="G320" s="94"/>
    </row>
    <row r="321" spans="1:7" ht="21" x14ac:dyDescent="0.4">
      <c r="A321" s="106" t="s">
        <v>33</v>
      </c>
      <c r="B321" s="107"/>
      <c r="C321" s="108"/>
      <c r="D321" s="109">
        <f>D320/(COUNT(B312:C319)*2)</f>
        <v>1</v>
      </c>
      <c r="E321" s="94"/>
      <c r="F321" s="94"/>
      <c r="G321" s="94"/>
    </row>
    <row r="322" spans="1:7" ht="21" x14ac:dyDescent="0.4">
      <c r="A322" s="127"/>
      <c r="B322" s="94"/>
      <c r="C322" s="94"/>
      <c r="D322" s="94"/>
      <c r="E322" s="94"/>
      <c r="F322" s="94"/>
      <c r="G322" s="94"/>
    </row>
    <row r="323" spans="1:7" ht="24.75" x14ac:dyDescent="0.4">
      <c r="A323" s="287" t="s">
        <v>60</v>
      </c>
      <c r="B323" s="112"/>
      <c r="C323" s="112"/>
      <c r="D323" s="112"/>
      <c r="E323" s="112"/>
      <c r="F323" s="112"/>
      <c r="G323" s="94"/>
    </row>
    <row r="324" spans="1:7" ht="63" x14ac:dyDescent="0.4">
      <c r="A324" s="101" t="s">
        <v>145</v>
      </c>
      <c r="B324" s="102">
        <v>1</v>
      </c>
      <c r="C324" s="116"/>
      <c r="D324" s="140" t="s">
        <v>501</v>
      </c>
      <c r="E324" s="103"/>
      <c r="F324" s="103" t="s">
        <v>298</v>
      </c>
      <c r="G324" s="94"/>
    </row>
    <row r="325" spans="1:7" ht="42" x14ac:dyDescent="0.4">
      <c r="A325" s="101" t="s">
        <v>135</v>
      </c>
      <c r="B325" s="102">
        <v>2</v>
      </c>
      <c r="C325" s="116"/>
      <c r="D325" s="140"/>
      <c r="E325" s="103"/>
      <c r="F325" s="103"/>
      <c r="G325" s="94"/>
    </row>
    <row r="326" spans="1:7" ht="67.5" x14ac:dyDescent="0.45">
      <c r="A326" s="170" t="s">
        <v>315</v>
      </c>
      <c r="B326" s="102">
        <v>2</v>
      </c>
      <c r="C326" s="116" t="str">
        <f>IF(B326=0, -10, "0")</f>
        <v>0</v>
      </c>
      <c r="D326" s="155"/>
      <c r="E326" s="103"/>
      <c r="F326" s="103"/>
      <c r="G326" s="94"/>
    </row>
    <row r="327" spans="1:7" ht="22.5" x14ac:dyDescent="0.4">
      <c r="A327" s="101" t="s">
        <v>53</v>
      </c>
      <c r="B327" s="102">
        <v>2</v>
      </c>
      <c r="C327" s="102"/>
      <c r="D327" s="118"/>
      <c r="E327" s="103"/>
      <c r="F327" s="103"/>
      <c r="G327" s="94"/>
    </row>
    <row r="328" spans="1:7" ht="45" x14ac:dyDescent="0.4">
      <c r="A328" s="231" t="s">
        <v>439</v>
      </c>
      <c r="B328" s="102">
        <v>2</v>
      </c>
      <c r="C328" s="116" t="str">
        <f>IF(B328=0, -10, IF(B328=1, -5, "0"))</f>
        <v>0</v>
      </c>
      <c r="D328" s="156" t="s">
        <v>398</v>
      </c>
      <c r="E328" s="103"/>
      <c r="F328" s="103"/>
      <c r="G328" s="94"/>
    </row>
    <row r="329" spans="1:7" ht="21" x14ac:dyDescent="0.4">
      <c r="A329" s="101" t="s">
        <v>209</v>
      </c>
      <c r="B329" s="102">
        <v>2</v>
      </c>
      <c r="C329" s="102"/>
      <c r="D329" s="156"/>
      <c r="E329" s="103"/>
      <c r="F329" s="103"/>
      <c r="G329" s="94"/>
    </row>
    <row r="330" spans="1:7" ht="21" x14ac:dyDescent="0.4">
      <c r="A330" s="101" t="s">
        <v>142</v>
      </c>
      <c r="B330" s="102">
        <v>2</v>
      </c>
      <c r="C330" s="102"/>
      <c r="D330" s="103"/>
      <c r="E330" s="103"/>
      <c r="F330" s="103"/>
      <c r="G330" s="94"/>
    </row>
    <row r="331" spans="1:7" ht="21" x14ac:dyDescent="0.4">
      <c r="A331" s="157" t="s">
        <v>136</v>
      </c>
      <c r="B331" s="102">
        <v>2</v>
      </c>
      <c r="C331" s="116" t="str">
        <f>IF(B331=0, -5, "0")</f>
        <v>0</v>
      </c>
      <c r="D331" s="171"/>
      <c r="E331" s="103"/>
      <c r="F331" s="103"/>
      <c r="G331" s="94"/>
    </row>
    <row r="332" spans="1:7" ht="22.5" x14ac:dyDescent="0.4">
      <c r="A332" s="101" t="s">
        <v>122</v>
      </c>
      <c r="B332" s="102">
        <v>2</v>
      </c>
      <c r="C332" s="102"/>
      <c r="D332" s="118"/>
      <c r="E332" s="103"/>
      <c r="F332" s="103"/>
      <c r="G332" s="94"/>
    </row>
    <row r="333" spans="1:7" ht="22.5" x14ac:dyDescent="0.4">
      <c r="A333" s="101" t="s">
        <v>413</v>
      </c>
      <c r="B333" s="102">
        <v>2</v>
      </c>
      <c r="C333" s="102"/>
      <c r="D333" s="118"/>
      <c r="E333" s="103"/>
      <c r="F333" s="103"/>
      <c r="G333" s="94"/>
    </row>
    <row r="334" spans="1:7" ht="22.5" x14ac:dyDescent="0.4">
      <c r="A334" s="131" t="s">
        <v>118</v>
      </c>
      <c r="B334" s="102">
        <v>2</v>
      </c>
      <c r="C334" s="102"/>
      <c r="D334" s="118"/>
      <c r="E334" s="103"/>
      <c r="F334" s="103"/>
      <c r="G334" s="94"/>
    </row>
    <row r="335" spans="1:7" ht="42" x14ac:dyDescent="0.4">
      <c r="A335" s="164" t="s">
        <v>356</v>
      </c>
      <c r="B335" s="102">
        <v>2</v>
      </c>
      <c r="C335" s="102"/>
      <c r="D335" s="130"/>
      <c r="E335" s="103"/>
      <c r="F335" s="103"/>
      <c r="G335" s="94"/>
    </row>
    <row r="336" spans="1:7" ht="21" customHeight="1" x14ac:dyDescent="0.4">
      <c r="A336" s="132" t="s">
        <v>124</v>
      </c>
      <c r="B336" s="102">
        <v>2</v>
      </c>
      <c r="C336" s="102"/>
      <c r="D336" s="103"/>
      <c r="E336" s="103"/>
      <c r="F336" s="103"/>
      <c r="G336" s="94"/>
    </row>
    <row r="337" spans="1:7" ht="63" x14ac:dyDescent="0.4">
      <c r="A337" s="138" t="s">
        <v>58</v>
      </c>
      <c r="B337" s="102">
        <v>0</v>
      </c>
      <c r="C337" s="116">
        <f>IF(B337=0, -5, "0")</f>
        <v>-5</v>
      </c>
      <c r="D337" s="172" t="s">
        <v>500</v>
      </c>
      <c r="E337" s="103"/>
      <c r="F337" s="103" t="s">
        <v>298</v>
      </c>
      <c r="G337" s="94"/>
    </row>
    <row r="338" spans="1:7" ht="19.5" customHeight="1" x14ac:dyDescent="0.45">
      <c r="A338" s="230" t="s">
        <v>353</v>
      </c>
      <c r="B338" s="102">
        <v>2</v>
      </c>
      <c r="C338" s="115" t="str">
        <f>IF(B338=0, -2, "0")</f>
        <v>0</v>
      </c>
      <c r="D338" s="103"/>
      <c r="E338" s="344"/>
      <c r="F338" s="103"/>
      <c r="G338" s="94"/>
    </row>
    <row r="339" spans="1:7" ht="19.5" customHeight="1" x14ac:dyDescent="0.45">
      <c r="A339" s="230" t="s">
        <v>63</v>
      </c>
      <c r="B339" s="102">
        <v>2</v>
      </c>
      <c r="C339" s="115" t="str">
        <f>IF(B339=0, -2, "0")</f>
        <v>0</v>
      </c>
      <c r="D339" s="103"/>
      <c r="E339" s="344"/>
      <c r="F339" s="103"/>
      <c r="G339" s="94"/>
    </row>
    <row r="340" spans="1:7" ht="19.5" customHeight="1" x14ac:dyDescent="0.45">
      <c r="A340" s="230" t="s">
        <v>330</v>
      </c>
      <c r="B340" s="102">
        <v>2</v>
      </c>
      <c r="C340" s="115" t="str">
        <f>IF(B340=0, -2, "0")</f>
        <v>0</v>
      </c>
      <c r="D340" s="103"/>
      <c r="E340" s="344"/>
      <c r="F340" s="103"/>
      <c r="G340" s="94"/>
    </row>
    <row r="341" spans="1:7" ht="21" x14ac:dyDescent="0.4">
      <c r="A341" s="101" t="s">
        <v>401</v>
      </c>
      <c r="B341" s="102">
        <v>2</v>
      </c>
      <c r="C341" s="166"/>
      <c r="D341" s="103"/>
      <c r="E341" s="103"/>
      <c r="F341" s="103"/>
      <c r="G341" s="94"/>
    </row>
    <row r="342" spans="1:7" ht="65.25" customHeight="1" x14ac:dyDescent="0.4">
      <c r="A342" s="101" t="s">
        <v>380</v>
      </c>
      <c r="B342" s="102">
        <v>2</v>
      </c>
      <c r="C342" s="102"/>
      <c r="D342" s="103"/>
      <c r="E342" s="103"/>
      <c r="F342" s="103"/>
      <c r="G342" s="94"/>
    </row>
    <row r="343" spans="1:7" ht="21" x14ac:dyDescent="0.4">
      <c r="A343" s="161" t="s">
        <v>425</v>
      </c>
      <c r="B343" s="102">
        <v>2</v>
      </c>
      <c r="C343" s="102"/>
      <c r="D343" s="94"/>
      <c r="E343" s="103"/>
      <c r="F343" s="103"/>
      <c r="G343" s="94"/>
    </row>
    <row r="344" spans="1:7" ht="21" x14ac:dyDescent="0.4">
      <c r="A344" s="106" t="s">
        <v>34</v>
      </c>
      <c r="B344" s="106"/>
      <c r="C344" s="106"/>
      <c r="D344" s="106">
        <f>SUM(B324:C343)</f>
        <v>32</v>
      </c>
      <c r="E344" s="94"/>
      <c r="F344" s="94"/>
      <c r="G344" s="94"/>
    </row>
    <row r="345" spans="1:7" ht="21" x14ac:dyDescent="0.4">
      <c r="A345" s="106" t="s">
        <v>33</v>
      </c>
      <c r="B345" s="107"/>
      <c r="C345" s="108"/>
      <c r="D345" s="109">
        <f>D344/(COUNT(B324:C343)*2)</f>
        <v>0.76190476190476186</v>
      </c>
      <c r="E345" s="94"/>
      <c r="F345" s="94"/>
      <c r="G345" s="94"/>
    </row>
    <row r="346" spans="1:7" ht="21" x14ac:dyDescent="0.4">
      <c r="A346" s="127"/>
      <c r="B346" s="94"/>
      <c r="C346" s="94"/>
      <c r="D346" s="94"/>
      <c r="E346" s="94"/>
      <c r="F346" s="94"/>
      <c r="G346" s="94"/>
    </row>
    <row r="347" spans="1:7" ht="24.75" x14ac:dyDescent="0.4">
      <c r="A347" s="287" t="s">
        <v>144</v>
      </c>
      <c r="B347" s="112"/>
      <c r="C347" s="112"/>
      <c r="D347" s="112"/>
      <c r="E347" s="112"/>
      <c r="F347" s="112"/>
      <c r="G347" s="94"/>
    </row>
    <row r="348" spans="1:7" ht="21" x14ac:dyDescent="0.4">
      <c r="A348" s="101" t="s">
        <v>153</v>
      </c>
      <c r="B348" s="102">
        <v>2</v>
      </c>
      <c r="C348" s="102"/>
      <c r="D348" s="113"/>
      <c r="E348" s="103"/>
      <c r="F348" s="103"/>
      <c r="G348" s="94"/>
    </row>
    <row r="349" spans="1:7" ht="22.5" x14ac:dyDescent="0.4">
      <c r="A349" s="173" t="s">
        <v>50</v>
      </c>
      <c r="B349" s="102">
        <v>2</v>
      </c>
      <c r="C349" s="116" t="str">
        <f>IF(B349=0, -10, IF(B349=1, -5, "0"))</f>
        <v>0</v>
      </c>
      <c r="D349" s="134"/>
      <c r="E349" s="103"/>
      <c r="F349" s="103"/>
      <c r="G349" s="94"/>
    </row>
    <row r="350" spans="1:7" ht="22.5" x14ac:dyDescent="0.4">
      <c r="A350" s="173" t="s">
        <v>390</v>
      </c>
      <c r="B350" s="102">
        <v>2</v>
      </c>
      <c r="C350" s="116" t="str">
        <f>IF(B350=0, -10, "0")</f>
        <v>0</v>
      </c>
      <c r="D350" s="147"/>
      <c r="E350" s="103"/>
      <c r="F350" s="103"/>
      <c r="G350" s="94"/>
    </row>
    <row r="351" spans="1:7" ht="30" customHeight="1" x14ac:dyDescent="0.4">
      <c r="A351" s="174" t="s">
        <v>381</v>
      </c>
      <c r="B351" s="102">
        <v>2</v>
      </c>
      <c r="C351" s="116" t="str">
        <f>IF(B351=0, -5, "0")</f>
        <v>0</v>
      </c>
      <c r="D351" s="134"/>
      <c r="E351" s="103"/>
      <c r="F351" s="103"/>
      <c r="G351" s="94"/>
    </row>
    <row r="352" spans="1:7" ht="21" x14ac:dyDescent="0.4">
      <c r="A352" s="101" t="s">
        <v>185</v>
      </c>
      <c r="B352" s="102">
        <v>2</v>
      </c>
      <c r="C352" s="102"/>
      <c r="D352" s="134"/>
      <c r="E352" s="103"/>
      <c r="F352" s="103"/>
      <c r="G352" s="94"/>
    </row>
    <row r="353" spans="1:7" ht="42" x14ac:dyDescent="0.4">
      <c r="A353" s="101" t="s">
        <v>214</v>
      </c>
      <c r="B353" s="102">
        <v>0</v>
      </c>
      <c r="C353" s="102"/>
      <c r="D353" s="175" t="s">
        <v>502</v>
      </c>
      <c r="E353" s="103"/>
      <c r="F353" s="103" t="s">
        <v>297</v>
      </c>
      <c r="G353" s="94"/>
    </row>
    <row r="354" spans="1:7" ht="21" x14ac:dyDescent="0.4">
      <c r="A354" s="230" t="s">
        <v>330</v>
      </c>
      <c r="B354" s="102">
        <v>2</v>
      </c>
      <c r="C354" s="115" t="str">
        <f>IF(B354=0, -2, "0")</f>
        <v>0</v>
      </c>
      <c r="D354" s="175"/>
      <c r="E354" s="103"/>
      <c r="F354" s="103"/>
      <c r="G354" s="94"/>
    </row>
    <row r="355" spans="1:7" ht="21" x14ac:dyDescent="0.4">
      <c r="A355" s="230" t="s">
        <v>395</v>
      </c>
      <c r="B355" s="102">
        <v>2</v>
      </c>
      <c r="C355" s="115" t="str">
        <f>IF(B355=0, -2, "0")</f>
        <v>0</v>
      </c>
      <c r="D355" s="175"/>
      <c r="E355" s="103"/>
      <c r="F355" s="103"/>
      <c r="G355" s="94"/>
    </row>
    <row r="356" spans="1:7" ht="21" x14ac:dyDescent="0.4">
      <c r="A356" s="101" t="s">
        <v>121</v>
      </c>
      <c r="B356" s="102">
        <v>2</v>
      </c>
      <c r="C356" s="102"/>
      <c r="D356" s="130"/>
      <c r="E356" s="103"/>
      <c r="F356" s="103"/>
      <c r="G356" s="94"/>
    </row>
    <row r="357" spans="1:7" ht="21" x14ac:dyDescent="0.3">
      <c r="A357" s="402"/>
      <c r="B357" s="402"/>
      <c r="C357" s="402"/>
      <c r="D357" s="402"/>
      <c r="E357" s="402"/>
      <c r="F357" s="402"/>
      <c r="G357" s="402"/>
    </row>
    <row r="358" spans="1:7" ht="32.25" customHeight="1" x14ac:dyDescent="0.4">
      <c r="A358" s="446" t="s">
        <v>310</v>
      </c>
      <c r="B358" s="446"/>
      <c r="C358" s="446"/>
      <c r="D358" s="446"/>
      <c r="E358" s="446"/>
      <c r="F358" s="446"/>
      <c r="G358" s="94"/>
    </row>
    <row r="359" spans="1:7" ht="21" x14ac:dyDescent="0.4">
      <c r="A359" s="105" t="s">
        <v>328</v>
      </c>
      <c r="B359" s="102">
        <v>2</v>
      </c>
      <c r="C359" s="243"/>
      <c r="D359" s="243"/>
      <c r="E359" s="243"/>
      <c r="F359" s="103"/>
      <c r="G359" s="94"/>
    </row>
    <row r="360" spans="1:7" ht="22.5" x14ac:dyDescent="0.4">
      <c r="A360" s="105" t="s">
        <v>302</v>
      </c>
      <c r="B360" s="102">
        <v>2</v>
      </c>
      <c r="C360" s="176"/>
      <c r="D360" s="176"/>
      <c r="E360" s="176"/>
      <c r="F360" s="103"/>
      <c r="G360" s="94"/>
    </row>
    <row r="361" spans="1:7" ht="21" x14ac:dyDescent="0.4">
      <c r="A361" s="105" t="s">
        <v>375</v>
      </c>
      <c r="B361" s="102">
        <v>2</v>
      </c>
      <c r="C361" s="102"/>
      <c r="D361" s="167"/>
      <c r="E361" s="103"/>
      <c r="F361" s="103"/>
      <c r="G361" s="94"/>
    </row>
    <row r="362" spans="1:7" ht="21" x14ac:dyDescent="0.4">
      <c r="A362" s="151" t="s">
        <v>376</v>
      </c>
      <c r="B362" s="102">
        <v>2</v>
      </c>
      <c r="C362" s="102"/>
      <c r="D362" s="130"/>
      <c r="E362" s="103"/>
      <c r="F362" s="103"/>
      <c r="G362" s="94"/>
    </row>
    <row r="363" spans="1:7" ht="21" x14ac:dyDescent="0.4">
      <c r="A363" s="151" t="s">
        <v>317</v>
      </c>
      <c r="B363" s="102">
        <v>2</v>
      </c>
      <c r="C363" s="102"/>
      <c r="D363" s="130"/>
      <c r="E363" s="103"/>
      <c r="F363" s="103"/>
      <c r="G363" s="94"/>
    </row>
    <row r="364" spans="1:7" ht="21" x14ac:dyDescent="0.4">
      <c r="A364" s="151" t="s">
        <v>327</v>
      </c>
      <c r="B364" s="102">
        <v>2</v>
      </c>
      <c r="C364" s="136"/>
      <c r="D364" s="130"/>
      <c r="E364" s="103"/>
      <c r="F364" s="103"/>
      <c r="G364" s="94"/>
    </row>
    <row r="365" spans="1:7" ht="21" x14ac:dyDescent="0.4">
      <c r="A365" s="105" t="s">
        <v>414</v>
      </c>
      <c r="B365" s="102">
        <v>2</v>
      </c>
      <c r="C365" s="136"/>
      <c r="D365" s="130"/>
      <c r="E365" s="103"/>
      <c r="F365" s="103"/>
      <c r="G365" s="94"/>
    </row>
    <row r="366" spans="1:7" ht="63" x14ac:dyDescent="0.4">
      <c r="A366" s="105" t="s">
        <v>208</v>
      </c>
      <c r="B366" s="102">
        <v>2</v>
      </c>
      <c r="C366" s="136"/>
      <c r="D366" s="327">
        <v>1</v>
      </c>
      <c r="E366" s="343"/>
      <c r="F366" s="103"/>
      <c r="G366" s="94"/>
    </row>
    <row r="367" spans="1:7" ht="21" x14ac:dyDescent="0.4">
      <c r="A367" s="106" t="s">
        <v>34</v>
      </c>
      <c r="B367" s="106"/>
      <c r="C367" s="106"/>
      <c r="D367" s="106">
        <f>SUM(B348:C356,B359:C366)</f>
        <v>32</v>
      </c>
      <c r="E367" s="94"/>
      <c r="F367" s="94"/>
      <c r="G367" s="94"/>
    </row>
    <row r="368" spans="1:7" ht="21" x14ac:dyDescent="0.4">
      <c r="A368" s="106" t="s">
        <v>33</v>
      </c>
      <c r="B368" s="107"/>
      <c r="C368" s="108"/>
      <c r="D368" s="109">
        <f>D367/(COUNT(B348:C356,B359:C366)*2)</f>
        <v>0.94117647058823528</v>
      </c>
      <c r="E368" s="94"/>
      <c r="F368" s="94"/>
      <c r="G368" s="94"/>
    </row>
    <row r="369" spans="1:7" ht="21" x14ac:dyDescent="0.4">
      <c r="A369" s="127"/>
      <c r="B369" s="94"/>
      <c r="C369" s="94"/>
      <c r="D369" s="94"/>
      <c r="E369" s="94"/>
      <c r="F369" s="94"/>
      <c r="G369" s="94"/>
    </row>
    <row r="370" spans="1:7" ht="22.5" x14ac:dyDescent="0.45">
      <c r="A370" s="122" t="s">
        <v>444</v>
      </c>
      <c r="B370" s="152"/>
      <c r="C370" s="153"/>
      <c r="D370" s="125">
        <f>SUM(D367,D320,D344)</f>
        <v>80</v>
      </c>
      <c r="E370" s="94"/>
      <c r="F370" s="94"/>
      <c r="G370" s="94"/>
    </row>
    <row r="371" spans="1:7" ht="22.5" x14ac:dyDescent="0.45">
      <c r="A371" s="177" t="s">
        <v>445</v>
      </c>
      <c r="B371" s="178"/>
      <c r="C371" s="179"/>
      <c r="D371" s="180">
        <f>D370/(COUNT(B324:C343,B348:C356,B312:C319,B359:C366)*2)</f>
        <v>0.86956521739130432</v>
      </c>
      <c r="E371" s="94"/>
      <c r="F371" s="94"/>
      <c r="G371" s="94"/>
    </row>
    <row r="372" spans="1:7" ht="22.5" x14ac:dyDescent="0.45">
      <c r="A372" s="181"/>
      <c r="B372" s="182"/>
      <c r="C372" s="182"/>
      <c r="D372" s="183"/>
      <c r="E372" s="94"/>
      <c r="F372" s="94"/>
      <c r="G372" s="94"/>
    </row>
    <row r="373" spans="1:7" ht="24.75" x14ac:dyDescent="0.5">
      <c r="A373" s="288" t="s">
        <v>61</v>
      </c>
      <c r="B373" s="95"/>
      <c r="C373" s="95"/>
      <c r="D373" s="95"/>
      <c r="E373" s="95"/>
      <c r="F373" s="95"/>
      <c r="G373" s="94"/>
    </row>
    <row r="374" spans="1:7" ht="21" x14ac:dyDescent="0.4">
      <c r="A374" s="128">
        <f>B11</f>
        <v>43538</v>
      </c>
      <c r="B374" s="94"/>
      <c r="C374" s="94"/>
      <c r="D374" s="94"/>
      <c r="E374" s="94"/>
      <c r="F374" s="94"/>
      <c r="G374" s="94"/>
    </row>
    <row r="375" spans="1:7" ht="21" x14ac:dyDescent="0.4">
      <c r="A375" s="389" t="s">
        <v>28</v>
      </c>
      <c r="B375" s="390" t="s">
        <v>29</v>
      </c>
      <c r="C375" s="390"/>
      <c r="D375" s="391" t="s">
        <v>42</v>
      </c>
      <c r="E375" s="391" t="s">
        <v>266</v>
      </c>
      <c r="F375" s="391" t="s">
        <v>301</v>
      </c>
      <c r="G375" s="94"/>
    </row>
    <row r="376" spans="1:7" ht="21" x14ac:dyDescent="0.4">
      <c r="A376" s="389"/>
      <c r="B376" s="98" t="s">
        <v>32</v>
      </c>
      <c r="C376" s="98" t="s">
        <v>31</v>
      </c>
      <c r="D376" s="391"/>
      <c r="E376" s="391"/>
      <c r="F376" s="391"/>
      <c r="G376" s="94"/>
    </row>
    <row r="377" spans="1:7" ht="22.5" x14ac:dyDescent="0.4">
      <c r="A377" s="285"/>
      <c r="B377" s="286"/>
      <c r="C377" s="286"/>
      <c r="D377" s="281"/>
      <c r="E377" s="281"/>
      <c r="F377" s="281"/>
      <c r="G377" s="94"/>
    </row>
    <row r="378" spans="1:7" ht="35.25" customHeight="1" x14ac:dyDescent="0.4">
      <c r="A378" s="287" t="s">
        <v>62</v>
      </c>
      <c r="B378" s="112"/>
      <c r="C378" s="112"/>
      <c r="D378" s="112"/>
      <c r="E378" s="112"/>
      <c r="F378" s="112"/>
      <c r="G378" s="94"/>
    </row>
    <row r="379" spans="1:7" ht="21" x14ac:dyDescent="0.4">
      <c r="A379" s="129" t="s">
        <v>116</v>
      </c>
      <c r="B379" s="102">
        <v>2</v>
      </c>
      <c r="C379" s="102"/>
      <c r="D379" s="130"/>
      <c r="E379" s="103"/>
      <c r="F379" s="103"/>
      <c r="G379" s="94"/>
    </row>
    <row r="380" spans="1:7" ht="22.5" x14ac:dyDescent="0.4">
      <c r="A380" s="129" t="s">
        <v>215</v>
      </c>
      <c r="B380" s="102">
        <v>2</v>
      </c>
      <c r="C380" s="102"/>
      <c r="D380" s="118"/>
      <c r="E380" s="103"/>
      <c r="F380" s="103"/>
      <c r="G380" s="94"/>
    </row>
    <row r="381" spans="1:7" ht="21" x14ac:dyDescent="0.4">
      <c r="A381" s="129" t="s">
        <v>216</v>
      </c>
      <c r="B381" s="102">
        <v>2</v>
      </c>
      <c r="C381" s="102"/>
      <c r="D381" s="103"/>
      <c r="E381" s="103"/>
      <c r="F381" s="103"/>
      <c r="G381" s="94"/>
    </row>
    <row r="382" spans="1:7" ht="22.5" x14ac:dyDescent="0.4">
      <c r="A382" s="129" t="s">
        <v>331</v>
      </c>
      <c r="B382" s="102">
        <v>2</v>
      </c>
      <c r="C382" s="102"/>
      <c r="D382" s="118"/>
      <c r="E382" s="103"/>
      <c r="F382" s="103"/>
      <c r="G382" s="94"/>
    </row>
    <row r="383" spans="1:7" ht="63" x14ac:dyDescent="0.4">
      <c r="A383" s="174" t="s">
        <v>126</v>
      </c>
      <c r="B383" s="102">
        <v>0</v>
      </c>
      <c r="C383" s="116">
        <f>IF(B383=0, -5, "0")</f>
        <v>-5</v>
      </c>
      <c r="D383" s="103" t="s">
        <v>543</v>
      </c>
      <c r="E383" s="103" t="s">
        <v>544</v>
      </c>
      <c r="F383" s="103" t="s">
        <v>297</v>
      </c>
      <c r="G383" s="94"/>
    </row>
    <row r="384" spans="1:7" ht="84" x14ac:dyDescent="0.4">
      <c r="A384" s="129" t="s">
        <v>146</v>
      </c>
      <c r="B384" s="102">
        <v>0</v>
      </c>
      <c r="C384" s="102"/>
      <c r="D384" s="129" t="s">
        <v>503</v>
      </c>
      <c r="E384" s="103" t="s">
        <v>504</v>
      </c>
      <c r="F384" s="103" t="s">
        <v>297</v>
      </c>
      <c r="G384" s="94"/>
    </row>
    <row r="385" spans="1:7" ht="21" x14ac:dyDescent="0.4">
      <c r="A385" s="129" t="s">
        <v>125</v>
      </c>
      <c r="B385" s="102">
        <v>2</v>
      </c>
      <c r="C385" s="116"/>
      <c r="D385" s="103"/>
      <c r="E385" s="103"/>
      <c r="F385" s="103"/>
      <c r="G385" s="94"/>
    </row>
    <row r="386" spans="1:7" ht="21" x14ac:dyDescent="0.4">
      <c r="A386" s="129" t="s">
        <v>55</v>
      </c>
      <c r="B386" s="102">
        <v>2</v>
      </c>
      <c r="C386" s="102"/>
      <c r="D386" s="103"/>
      <c r="E386" s="103"/>
      <c r="F386" s="103"/>
      <c r="G386" s="94"/>
    </row>
    <row r="387" spans="1:7" ht="22.5" x14ac:dyDescent="0.45">
      <c r="A387" s="184" t="s">
        <v>50</v>
      </c>
      <c r="B387" s="102">
        <v>2</v>
      </c>
      <c r="C387" s="116" t="str">
        <f>IF(B387=0, -10, IF(B387=1, -5, "0"))</f>
        <v>0</v>
      </c>
      <c r="D387" s="103"/>
      <c r="E387" s="103"/>
      <c r="F387" s="103"/>
      <c r="G387" s="94"/>
    </row>
    <row r="388" spans="1:7" ht="21" x14ac:dyDescent="0.4">
      <c r="A388" s="129" t="s">
        <v>113</v>
      </c>
      <c r="B388" s="102">
        <v>2</v>
      </c>
      <c r="C388" s="102"/>
      <c r="D388" s="103"/>
      <c r="E388" s="103"/>
      <c r="F388" s="103"/>
      <c r="G388" s="94"/>
    </row>
    <row r="389" spans="1:7" ht="21" x14ac:dyDescent="0.4">
      <c r="A389" s="129" t="s">
        <v>118</v>
      </c>
      <c r="B389" s="102">
        <v>2</v>
      </c>
      <c r="C389" s="102"/>
      <c r="D389" s="185"/>
      <c r="E389" s="103"/>
      <c r="F389" s="103"/>
      <c r="G389" s="94"/>
    </row>
    <row r="390" spans="1:7" ht="21" x14ac:dyDescent="0.4">
      <c r="A390" s="106" t="s">
        <v>34</v>
      </c>
      <c r="B390" s="106"/>
      <c r="C390" s="106"/>
      <c r="D390" s="106">
        <f>SUM(B379:C389)</f>
        <v>13</v>
      </c>
      <c r="E390" s="94"/>
      <c r="F390" s="94"/>
      <c r="G390" s="94"/>
    </row>
    <row r="391" spans="1:7" ht="21" x14ac:dyDescent="0.4">
      <c r="A391" s="106" t="s">
        <v>33</v>
      </c>
      <c r="B391" s="107"/>
      <c r="C391" s="108"/>
      <c r="D391" s="109">
        <f>D390/(COUNT(B379:C389)*2)</f>
        <v>0.54166666666666663</v>
      </c>
      <c r="E391" s="94"/>
      <c r="F391" s="94"/>
      <c r="G391" s="94"/>
    </row>
    <row r="392" spans="1:7" ht="21" x14ac:dyDescent="0.4">
      <c r="A392" s="127"/>
      <c r="B392" s="94"/>
      <c r="C392" s="94"/>
      <c r="D392" s="94"/>
      <c r="E392" s="94"/>
      <c r="F392" s="94"/>
      <c r="G392" s="94"/>
    </row>
    <row r="393" spans="1:7" ht="24.75" x14ac:dyDescent="0.4">
      <c r="A393" s="287" t="s">
        <v>358</v>
      </c>
      <c r="B393" s="112"/>
      <c r="C393" s="112"/>
      <c r="D393" s="112"/>
      <c r="E393" s="112"/>
      <c r="F393" s="112"/>
      <c r="G393" s="94"/>
    </row>
    <row r="394" spans="1:7" ht="89.25" customHeight="1" x14ac:dyDescent="0.4">
      <c r="A394" s="134" t="s">
        <v>367</v>
      </c>
      <c r="B394" s="102">
        <v>0</v>
      </c>
      <c r="C394" s="102"/>
      <c r="D394" s="94" t="s">
        <v>507</v>
      </c>
      <c r="E394" s="103"/>
      <c r="F394" s="103" t="s">
        <v>297</v>
      </c>
      <c r="G394" s="94"/>
    </row>
    <row r="395" spans="1:7" ht="42" x14ac:dyDescent="0.4">
      <c r="A395" s="101" t="s">
        <v>154</v>
      </c>
      <c r="B395" s="102">
        <v>1</v>
      </c>
      <c r="C395" s="102"/>
      <c r="D395" s="155" t="s">
        <v>505</v>
      </c>
      <c r="E395" s="103"/>
      <c r="F395" s="103" t="s">
        <v>298</v>
      </c>
      <c r="G395" s="94"/>
    </row>
    <row r="396" spans="1:7" ht="22.5" x14ac:dyDescent="0.4">
      <c r="A396" s="173" t="s">
        <v>324</v>
      </c>
      <c r="B396" s="102" t="s">
        <v>30</v>
      </c>
      <c r="C396" s="116" t="str">
        <f>IF(B396=0, -10, "0")</f>
        <v>0</v>
      </c>
      <c r="D396" s="186"/>
      <c r="E396" s="103"/>
      <c r="F396" s="103"/>
      <c r="G396" s="94"/>
    </row>
    <row r="397" spans="1:7" ht="21" x14ac:dyDescent="0.4">
      <c r="A397" s="101" t="s">
        <v>224</v>
      </c>
      <c r="B397" s="102">
        <v>2</v>
      </c>
      <c r="C397" s="102"/>
      <c r="D397" s="155"/>
      <c r="E397" s="103"/>
      <c r="F397" s="103"/>
      <c r="G397" s="94"/>
    </row>
    <row r="398" spans="1:7" ht="84" x14ac:dyDescent="0.4">
      <c r="A398" s="101" t="s">
        <v>117</v>
      </c>
      <c r="B398" s="102">
        <v>0</v>
      </c>
      <c r="C398" s="102"/>
      <c r="D398" s="155" t="s">
        <v>506</v>
      </c>
      <c r="E398" s="103"/>
      <c r="F398" s="103" t="s">
        <v>297</v>
      </c>
      <c r="G398" s="94"/>
    </row>
    <row r="399" spans="1:7" ht="22.5" x14ac:dyDescent="0.45">
      <c r="A399" s="184" t="s">
        <v>7</v>
      </c>
      <c r="B399" s="102">
        <v>2</v>
      </c>
      <c r="C399" s="116" t="str">
        <f>IF(B399=0, -10, IF(B399=1, -5, "0"))</f>
        <v>0</v>
      </c>
      <c r="D399" s="155"/>
      <c r="E399" s="103"/>
      <c r="F399" s="103"/>
      <c r="G399" s="94"/>
    </row>
    <row r="400" spans="1:7" ht="22.5" x14ac:dyDescent="0.4">
      <c r="A400" s="173" t="s">
        <v>390</v>
      </c>
      <c r="B400" s="102">
        <v>2</v>
      </c>
      <c r="C400" s="116" t="str">
        <f>IF(B400=0, -10, "0")</f>
        <v>0</v>
      </c>
      <c r="D400" s="147"/>
      <c r="E400" s="103"/>
      <c r="F400" s="103"/>
      <c r="G400" s="94"/>
    </row>
    <row r="401" spans="1:7" ht="21" x14ac:dyDescent="0.4">
      <c r="A401" s="101" t="s">
        <v>186</v>
      </c>
      <c r="B401" s="102">
        <v>2</v>
      </c>
      <c r="C401" s="102"/>
      <c r="D401" s="155"/>
      <c r="E401" s="103"/>
      <c r="F401" s="103"/>
      <c r="G401" s="94"/>
    </row>
    <row r="402" spans="1:7" ht="67.5" x14ac:dyDescent="0.4">
      <c r="A402" s="187" t="s">
        <v>315</v>
      </c>
      <c r="B402" s="102">
        <v>2</v>
      </c>
      <c r="C402" s="116" t="str">
        <f>IF(B402=0, -10, "0")</f>
        <v>0</v>
      </c>
      <c r="D402" s="155"/>
      <c r="E402" s="103"/>
      <c r="F402" s="103"/>
      <c r="G402" s="94"/>
    </row>
    <row r="403" spans="1:7" ht="21" x14ac:dyDescent="0.4">
      <c r="A403" s="101" t="s">
        <v>217</v>
      </c>
      <c r="B403" s="102">
        <v>2</v>
      </c>
      <c r="C403" s="102"/>
      <c r="D403" s="155"/>
      <c r="E403" s="103"/>
      <c r="F403" s="103"/>
      <c r="G403" s="94"/>
    </row>
    <row r="404" spans="1:7" ht="21" x14ac:dyDescent="0.4">
      <c r="A404" s="101" t="s">
        <v>142</v>
      </c>
      <c r="B404" s="102">
        <v>2</v>
      </c>
      <c r="C404" s="102"/>
      <c r="D404" s="155"/>
      <c r="E404" s="103"/>
      <c r="F404" s="103"/>
      <c r="G404" s="94"/>
    </row>
    <row r="405" spans="1:7" ht="21" x14ac:dyDescent="0.4">
      <c r="A405" s="101" t="s">
        <v>309</v>
      </c>
      <c r="B405" s="102">
        <v>2</v>
      </c>
      <c r="C405" s="188"/>
      <c r="D405" s="156"/>
      <c r="E405" s="103"/>
      <c r="F405" s="103"/>
      <c r="G405" s="94"/>
    </row>
    <row r="406" spans="1:7" ht="21" x14ac:dyDescent="0.4">
      <c r="A406" s="101" t="s">
        <v>415</v>
      </c>
      <c r="B406" s="102">
        <v>2</v>
      </c>
      <c r="C406" s="102"/>
      <c r="D406" s="155"/>
      <c r="E406" s="103"/>
      <c r="F406" s="103"/>
      <c r="G406" s="94"/>
    </row>
    <row r="407" spans="1:7" ht="21" x14ac:dyDescent="0.4">
      <c r="A407" s="138" t="s">
        <v>133</v>
      </c>
      <c r="B407" s="102">
        <v>2</v>
      </c>
      <c r="C407" s="116" t="str">
        <f>IF(B407=0, -5, "0")</f>
        <v>0</v>
      </c>
      <c r="D407" s="155"/>
      <c r="E407" s="103"/>
      <c r="F407" s="103"/>
      <c r="G407" s="94"/>
    </row>
    <row r="408" spans="1:7" ht="18" customHeight="1" x14ac:dyDescent="0.45">
      <c r="A408" s="230" t="s">
        <v>353</v>
      </c>
      <c r="B408" s="102">
        <v>2</v>
      </c>
      <c r="C408" s="115" t="str">
        <f>IF(B408=0, -2, "0")</f>
        <v>0</v>
      </c>
      <c r="D408" s="155"/>
      <c r="E408" s="344"/>
      <c r="F408" s="103"/>
      <c r="G408" s="94"/>
    </row>
    <row r="409" spans="1:7" ht="18" customHeight="1" x14ac:dyDescent="0.45">
      <c r="A409" s="230" t="s">
        <v>63</v>
      </c>
      <c r="B409" s="102">
        <v>2</v>
      </c>
      <c r="C409" s="115" t="str">
        <f>IF(B409=0, -2, "0")</f>
        <v>0</v>
      </c>
      <c r="D409" s="155"/>
      <c r="E409" s="344"/>
      <c r="F409" s="103"/>
      <c r="G409" s="94"/>
    </row>
    <row r="410" spans="1:7" ht="18" customHeight="1" x14ac:dyDescent="0.45">
      <c r="A410" s="230" t="s">
        <v>330</v>
      </c>
      <c r="B410" s="102">
        <v>2</v>
      </c>
      <c r="C410" s="115" t="str">
        <f>IF(B410=0, -2, "0")</f>
        <v>0</v>
      </c>
      <c r="D410" s="155"/>
      <c r="E410" s="344"/>
      <c r="F410" s="103"/>
      <c r="G410" s="94"/>
    </row>
    <row r="411" spans="1:7" ht="21" x14ac:dyDescent="0.4">
      <c r="A411" s="101" t="s">
        <v>401</v>
      </c>
      <c r="B411" s="102">
        <v>2</v>
      </c>
      <c r="C411" s="166"/>
      <c r="D411" s="155"/>
      <c r="E411" s="103"/>
      <c r="F411" s="103"/>
      <c r="G411" s="94"/>
    </row>
    <row r="412" spans="1:7" ht="42" x14ac:dyDescent="0.4">
      <c r="A412" s="101" t="s">
        <v>150</v>
      </c>
      <c r="B412" s="102">
        <v>2</v>
      </c>
      <c r="C412" s="102"/>
      <c r="D412" s="155"/>
      <c r="E412" s="103"/>
      <c r="F412" s="103"/>
      <c r="G412" s="94"/>
    </row>
    <row r="413" spans="1:7" ht="21" x14ac:dyDescent="0.4">
      <c r="A413" s="105" t="s">
        <v>359</v>
      </c>
      <c r="B413" s="102">
        <v>2</v>
      </c>
      <c r="C413" s="102"/>
      <c r="D413" s="189"/>
      <c r="E413" s="103"/>
      <c r="F413" s="103"/>
      <c r="G413" s="94"/>
    </row>
    <row r="414" spans="1:7" ht="21" x14ac:dyDescent="0.4">
      <c r="A414" s="161" t="s">
        <v>425</v>
      </c>
      <c r="B414" s="102">
        <v>2</v>
      </c>
      <c r="C414" s="102"/>
      <c r="D414" s="161"/>
      <c r="E414" s="103"/>
      <c r="F414" s="103"/>
      <c r="G414" s="94"/>
    </row>
    <row r="415" spans="1:7" ht="21" x14ac:dyDescent="0.4">
      <c r="A415" s="444"/>
      <c r="B415" s="387"/>
      <c r="C415" s="387"/>
      <c r="D415" s="387"/>
      <c r="E415" s="387"/>
      <c r="F415" s="387"/>
      <c r="G415" s="387"/>
    </row>
    <row r="416" spans="1:7" ht="24.75" x14ac:dyDescent="0.4">
      <c r="A416" s="449" t="s">
        <v>319</v>
      </c>
      <c r="B416" s="449"/>
      <c r="C416" s="449"/>
      <c r="D416" s="449"/>
      <c r="E416" s="449"/>
      <c r="F416" s="449"/>
      <c r="G416" s="94"/>
    </row>
    <row r="417" spans="1:7" ht="22.5" x14ac:dyDescent="0.4">
      <c r="A417" s="101" t="s">
        <v>328</v>
      </c>
      <c r="B417" s="102">
        <v>2</v>
      </c>
      <c r="C417" s="265"/>
      <c r="D417" s="265"/>
      <c r="E417" s="265"/>
      <c r="F417" s="103"/>
      <c r="G417" s="94"/>
    </row>
    <row r="418" spans="1:7" ht="21" x14ac:dyDescent="0.4">
      <c r="A418" s="148" t="s">
        <v>302</v>
      </c>
      <c r="B418" s="102">
        <v>2</v>
      </c>
      <c r="C418" s="254"/>
      <c r="D418" s="156"/>
      <c r="E418" s="210"/>
      <c r="F418" s="103"/>
      <c r="G418" s="94"/>
    </row>
    <row r="419" spans="1:7" ht="21" x14ac:dyDescent="0.4">
      <c r="A419" s="105" t="s">
        <v>375</v>
      </c>
      <c r="B419" s="102">
        <v>2</v>
      </c>
      <c r="C419" s="102"/>
      <c r="D419" s="155"/>
      <c r="E419" s="103"/>
      <c r="F419" s="103"/>
      <c r="G419" s="94"/>
    </row>
    <row r="420" spans="1:7" ht="21" x14ac:dyDescent="0.4">
      <c r="A420" s="151" t="s">
        <v>376</v>
      </c>
      <c r="B420" s="102">
        <v>2</v>
      </c>
      <c r="C420" s="102"/>
      <c r="D420" s="155"/>
      <c r="E420" s="103"/>
      <c r="F420" s="103"/>
      <c r="G420" s="94"/>
    </row>
    <row r="421" spans="1:7" ht="21" x14ac:dyDescent="0.4">
      <c r="A421" s="264" t="s">
        <v>414</v>
      </c>
      <c r="B421" s="102">
        <v>2</v>
      </c>
      <c r="C421" s="102"/>
      <c r="D421" s="155"/>
      <c r="E421" s="103"/>
      <c r="F421" s="103"/>
      <c r="G421" s="94"/>
    </row>
    <row r="422" spans="1:7" ht="21" x14ac:dyDescent="0.4">
      <c r="A422" s="151" t="s">
        <v>317</v>
      </c>
      <c r="B422" s="102">
        <v>2</v>
      </c>
      <c r="C422" s="102"/>
      <c r="D422" s="155"/>
      <c r="E422" s="103"/>
      <c r="F422" s="103"/>
      <c r="G422" s="94"/>
    </row>
    <row r="423" spans="1:7" ht="42" x14ac:dyDescent="0.4">
      <c r="A423" s="151" t="s">
        <v>327</v>
      </c>
      <c r="B423" s="102">
        <v>1</v>
      </c>
      <c r="C423" s="102"/>
      <c r="D423" s="155" t="s">
        <v>508</v>
      </c>
      <c r="E423" s="103"/>
      <c r="F423" s="103" t="s">
        <v>297</v>
      </c>
      <c r="G423" s="94"/>
    </row>
    <row r="424" spans="1:7" ht="86.25" customHeight="1" x14ac:dyDescent="0.4">
      <c r="A424" s="190" t="s">
        <v>446</v>
      </c>
      <c r="B424" s="102" t="str">
        <f>IF(D424=1, 2, IF(AND(D424&lt;1,D424&gt;0), 1, IF(D424=0,"0","NA")))</f>
        <v>NA</v>
      </c>
      <c r="C424" s="102"/>
      <c r="D424" s="327" t="str">
        <f>IFERROR(E424/F424,"N.A")</f>
        <v>N.A</v>
      </c>
      <c r="E424" s="343"/>
      <c r="F424" s="103"/>
      <c r="G424" s="94"/>
    </row>
    <row r="425" spans="1:7" ht="21" x14ac:dyDescent="0.4">
      <c r="A425" s="106" t="s">
        <v>34</v>
      </c>
      <c r="B425" s="106"/>
      <c r="C425" s="106"/>
      <c r="D425" s="106">
        <f>SUM(B394:C414,B417:C424)</f>
        <v>48</v>
      </c>
      <c r="E425" s="94"/>
      <c r="F425" s="94"/>
      <c r="G425" s="94"/>
    </row>
    <row r="426" spans="1:7" ht="21" x14ac:dyDescent="0.4">
      <c r="A426" s="106" t="s">
        <v>33</v>
      </c>
      <c r="B426" s="107"/>
      <c r="C426" s="108"/>
      <c r="D426" s="109">
        <f>D425/(COUNT(B394:C414,B417:C424)*2)</f>
        <v>0.88888888888888884</v>
      </c>
      <c r="E426" s="94"/>
      <c r="F426" s="94"/>
      <c r="G426" s="94"/>
    </row>
    <row r="427" spans="1:7" ht="21" x14ac:dyDescent="0.4">
      <c r="A427" s="127"/>
      <c r="B427" s="94"/>
      <c r="C427" s="94"/>
      <c r="D427" s="94"/>
      <c r="E427" s="94"/>
      <c r="F427" s="94"/>
      <c r="G427" s="94"/>
    </row>
    <row r="428" spans="1:7" ht="22.5" x14ac:dyDescent="0.45">
      <c r="A428" s="122" t="s">
        <v>447</v>
      </c>
      <c r="B428" s="152"/>
      <c r="C428" s="153"/>
      <c r="D428" s="125">
        <f>SUM(D425,D390)</f>
        <v>61</v>
      </c>
      <c r="E428" s="94"/>
      <c r="F428" s="94"/>
      <c r="G428" s="94"/>
    </row>
    <row r="429" spans="1:7" ht="22.5" x14ac:dyDescent="0.45">
      <c r="A429" s="122" t="s">
        <v>448</v>
      </c>
      <c r="B429" s="152"/>
      <c r="C429" s="153"/>
      <c r="D429" s="126">
        <f>D428/(COUNT(B379:C389,B394:C414,B417:C424)*2)</f>
        <v>0.78205128205128205</v>
      </c>
      <c r="E429" s="94"/>
      <c r="F429" s="94"/>
      <c r="G429" s="94"/>
    </row>
    <row r="430" spans="1:7" ht="22.5" x14ac:dyDescent="0.45">
      <c r="A430" s="181"/>
      <c r="B430" s="182"/>
      <c r="C430" s="182"/>
      <c r="D430" s="183"/>
      <c r="E430" s="94"/>
      <c r="F430" s="94"/>
      <c r="G430" s="94"/>
    </row>
    <row r="431" spans="1:7" ht="24.75" x14ac:dyDescent="0.5">
      <c r="A431" s="288" t="s">
        <v>449</v>
      </c>
      <c r="B431" s="95"/>
      <c r="C431" s="95"/>
      <c r="D431" s="95"/>
      <c r="E431" s="95"/>
      <c r="F431" s="95"/>
      <c r="G431" s="94"/>
    </row>
    <row r="432" spans="1:7" ht="21" x14ac:dyDescent="0.4">
      <c r="A432" s="191">
        <f>B11</f>
        <v>43538</v>
      </c>
      <c r="B432" s="94"/>
      <c r="C432" s="94"/>
      <c r="D432" s="94"/>
      <c r="E432" s="94"/>
      <c r="F432" s="94"/>
      <c r="G432" s="94"/>
    </row>
    <row r="433" spans="1:7" ht="21" x14ac:dyDescent="0.4">
      <c r="A433" s="389" t="s">
        <v>28</v>
      </c>
      <c r="B433" s="390" t="s">
        <v>29</v>
      </c>
      <c r="C433" s="390"/>
      <c r="D433" s="391" t="s">
        <v>42</v>
      </c>
      <c r="E433" s="391" t="s">
        <v>266</v>
      </c>
      <c r="F433" s="391" t="s">
        <v>301</v>
      </c>
      <c r="G433" s="94"/>
    </row>
    <row r="434" spans="1:7" ht="21" x14ac:dyDescent="0.4">
      <c r="A434" s="389"/>
      <c r="B434" s="98" t="s">
        <v>32</v>
      </c>
      <c r="C434" s="98" t="s">
        <v>31</v>
      </c>
      <c r="D434" s="391"/>
      <c r="E434" s="391"/>
      <c r="F434" s="391"/>
      <c r="G434" s="94"/>
    </row>
    <row r="435" spans="1:7" ht="22.5" x14ac:dyDescent="0.4">
      <c r="A435" s="285"/>
      <c r="B435" s="286"/>
      <c r="C435" s="286"/>
      <c r="D435" s="281"/>
      <c r="E435" s="281"/>
      <c r="F435" s="281"/>
      <c r="G435" s="94"/>
    </row>
    <row r="436" spans="1:7" ht="24.75" x14ac:dyDescent="0.4">
      <c r="A436" s="287" t="s">
        <v>17</v>
      </c>
      <c r="B436" s="112"/>
      <c r="C436" s="112"/>
      <c r="D436" s="112"/>
      <c r="E436" s="112"/>
      <c r="F436" s="112"/>
      <c r="G436" s="94"/>
    </row>
    <row r="437" spans="1:7" ht="21" x14ac:dyDescent="0.4">
      <c r="A437" s="192" t="s">
        <v>6</v>
      </c>
      <c r="B437" s="102">
        <v>2</v>
      </c>
      <c r="C437" s="102"/>
      <c r="D437" s="103"/>
      <c r="E437" s="103"/>
      <c r="F437" s="103"/>
      <c r="G437" s="94"/>
    </row>
    <row r="438" spans="1:7" ht="21" x14ac:dyDescent="0.4">
      <c r="A438" s="193" t="s">
        <v>213</v>
      </c>
      <c r="B438" s="102">
        <v>2</v>
      </c>
      <c r="C438" s="102"/>
      <c r="D438" s="103"/>
      <c r="E438" s="103"/>
      <c r="F438" s="103"/>
      <c r="G438" s="94"/>
    </row>
    <row r="439" spans="1:7" ht="22.5" x14ac:dyDescent="0.4">
      <c r="A439" s="192" t="s">
        <v>18</v>
      </c>
      <c r="B439" s="102">
        <v>2</v>
      </c>
      <c r="C439" s="102"/>
      <c r="D439" s="118"/>
      <c r="E439" s="103"/>
      <c r="F439" s="103"/>
      <c r="G439" s="94"/>
    </row>
    <row r="440" spans="1:7" ht="18.75" customHeight="1" x14ac:dyDescent="0.4">
      <c r="A440" s="192" t="s">
        <v>35</v>
      </c>
      <c r="B440" s="102">
        <v>2</v>
      </c>
      <c r="C440" s="102"/>
      <c r="D440" s="103"/>
      <c r="E440" s="103"/>
      <c r="F440" s="103"/>
      <c r="G440" s="94"/>
    </row>
    <row r="441" spans="1:7" ht="21" x14ac:dyDescent="0.4">
      <c r="A441" s="192" t="s">
        <v>304</v>
      </c>
      <c r="B441" s="102">
        <v>2</v>
      </c>
      <c r="C441" s="102"/>
      <c r="D441" s="103"/>
      <c r="E441" s="103"/>
      <c r="F441" s="103"/>
      <c r="G441" s="94"/>
    </row>
    <row r="442" spans="1:7" ht="21" x14ac:dyDescent="0.4">
      <c r="A442" s="192" t="s">
        <v>44</v>
      </c>
      <c r="B442" s="102">
        <v>2</v>
      </c>
      <c r="C442" s="102"/>
      <c r="D442" s="130"/>
      <c r="E442" s="103"/>
      <c r="F442" s="103"/>
      <c r="G442" s="94"/>
    </row>
    <row r="443" spans="1:7" ht="22.5" x14ac:dyDescent="0.45">
      <c r="A443" s="184" t="s">
        <v>48</v>
      </c>
      <c r="B443" s="102">
        <v>2</v>
      </c>
      <c r="C443" s="116" t="str">
        <f>IF(B443=0, -10, IF(B443=1, -5, "0"))</f>
        <v>0</v>
      </c>
      <c r="D443" s="103"/>
      <c r="E443" s="103"/>
      <c r="F443" s="103"/>
      <c r="G443" s="94"/>
    </row>
    <row r="444" spans="1:7" ht="21" x14ac:dyDescent="0.4">
      <c r="A444" s="192" t="s">
        <v>113</v>
      </c>
      <c r="B444" s="102">
        <v>2</v>
      </c>
      <c r="C444" s="102"/>
      <c r="D444" s="103"/>
      <c r="E444" s="103"/>
      <c r="F444" s="103"/>
      <c r="G444" s="94"/>
    </row>
    <row r="445" spans="1:7" ht="21" x14ac:dyDescent="0.4">
      <c r="A445" s="106" t="s">
        <v>34</v>
      </c>
      <c r="B445" s="106"/>
      <c r="C445" s="106"/>
      <c r="D445" s="106">
        <f>SUM(B437:C444)</f>
        <v>16</v>
      </c>
      <c r="E445" s="94"/>
      <c r="F445" s="94"/>
      <c r="G445" s="94"/>
    </row>
    <row r="446" spans="1:7" ht="21" x14ac:dyDescent="0.4">
      <c r="A446" s="106" t="s">
        <v>33</v>
      </c>
      <c r="B446" s="107"/>
      <c r="C446" s="108"/>
      <c r="D446" s="109">
        <f>D445/(COUNT(B437:C444)*2)</f>
        <v>1</v>
      </c>
      <c r="E446" s="94"/>
      <c r="F446" s="94"/>
      <c r="G446" s="94"/>
    </row>
    <row r="447" spans="1:7" ht="21" x14ac:dyDescent="0.4">
      <c r="A447" s="194"/>
      <c r="B447" s="94"/>
      <c r="C447" s="94"/>
      <c r="D447" s="94"/>
      <c r="E447" s="94"/>
      <c r="F447" s="94"/>
      <c r="G447" s="94"/>
    </row>
    <row r="448" spans="1:7" ht="24.75" x14ac:dyDescent="0.4">
      <c r="A448" s="287" t="s">
        <v>94</v>
      </c>
      <c r="B448" s="112"/>
      <c r="C448" s="112"/>
      <c r="D448" s="112"/>
      <c r="E448" s="112"/>
      <c r="F448" s="112"/>
      <c r="G448" s="94"/>
    </row>
    <row r="449" spans="1:7" ht="42" x14ac:dyDescent="0.4">
      <c r="A449" s="101" t="s">
        <v>218</v>
      </c>
      <c r="B449" s="102">
        <v>1</v>
      </c>
      <c r="C449" s="102"/>
      <c r="D449" s="103" t="s">
        <v>511</v>
      </c>
      <c r="E449" s="103"/>
      <c r="F449" s="103" t="s">
        <v>297</v>
      </c>
      <c r="G449" s="94"/>
    </row>
    <row r="450" spans="1:7" ht="21" x14ac:dyDescent="0.4">
      <c r="A450" s="101" t="s">
        <v>274</v>
      </c>
      <c r="B450" s="102">
        <v>2</v>
      </c>
      <c r="C450" s="102"/>
      <c r="D450" s="103"/>
      <c r="E450" s="103"/>
      <c r="F450" s="103"/>
      <c r="G450" s="94"/>
    </row>
    <row r="451" spans="1:7" ht="21" x14ac:dyDescent="0.4">
      <c r="A451" s="101" t="s">
        <v>5</v>
      </c>
      <c r="B451" s="102">
        <v>2</v>
      </c>
      <c r="C451" s="102"/>
      <c r="D451" s="134"/>
      <c r="E451" s="103"/>
      <c r="F451" s="103"/>
      <c r="G451" s="94"/>
    </row>
    <row r="452" spans="1:7" ht="22.5" x14ac:dyDescent="0.45">
      <c r="A452" s="174" t="s">
        <v>360</v>
      </c>
      <c r="B452" s="102">
        <v>1</v>
      </c>
      <c r="C452" s="116" t="str">
        <f>IF(B452=0, -5, "0")</f>
        <v>0</v>
      </c>
      <c r="D452" s="195" t="s">
        <v>509</v>
      </c>
      <c r="E452" s="103"/>
      <c r="F452" s="103" t="s">
        <v>298</v>
      </c>
      <c r="G452" s="94"/>
    </row>
    <row r="453" spans="1:7" ht="45" x14ac:dyDescent="0.45">
      <c r="A453" s="174" t="s">
        <v>361</v>
      </c>
      <c r="B453" s="102">
        <v>1</v>
      </c>
      <c r="C453" s="139" t="str">
        <f>IF(B453=0, -5, "0")</f>
        <v>0</v>
      </c>
      <c r="D453" s="195" t="s">
        <v>510</v>
      </c>
      <c r="E453" s="103"/>
      <c r="F453" s="103" t="s">
        <v>298</v>
      </c>
      <c r="G453" s="94"/>
    </row>
    <row r="454" spans="1:7" ht="42" x14ac:dyDescent="0.4">
      <c r="A454" s="101" t="s">
        <v>85</v>
      </c>
      <c r="B454" s="102">
        <v>1</v>
      </c>
      <c r="C454" s="102"/>
      <c r="D454" s="130" t="s">
        <v>546</v>
      </c>
      <c r="E454" s="103"/>
      <c r="F454" s="103" t="s">
        <v>297</v>
      </c>
      <c r="G454" s="94"/>
    </row>
    <row r="455" spans="1:7" ht="126.75" x14ac:dyDescent="0.45">
      <c r="A455" s="184" t="s">
        <v>48</v>
      </c>
      <c r="B455" s="102">
        <v>0</v>
      </c>
      <c r="C455" s="116">
        <f>IF(B455=0, -10, IF(B455=1, -5, "0"))</f>
        <v>-10</v>
      </c>
      <c r="D455" s="134" t="s">
        <v>512</v>
      </c>
      <c r="E455" s="103"/>
      <c r="F455" s="103" t="s">
        <v>298</v>
      </c>
      <c r="G455" s="94"/>
    </row>
    <row r="456" spans="1:7" ht="22.5" x14ac:dyDescent="0.45">
      <c r="A456" s="101" t="s">
        <v>187</v>
      </c>
      <c r="B456" s="102">
        <v>2</v>
      </c>
      <c r="C456" s="102"/>
      <c r="D456" s="195"/>
      <c r="E456" s="103"/>
      <c r="F456" s="103"/>
      <c r="G456" s="94"/>
    </row>
    <row r="457" spans="1:7" ht="42" x14ac:dyDescent="0.45">
      <c r="A457" s="230" t="s">
        <v>353</v>
      </c>
      <c r="B457" s="102">
        <v>2</v>
      </c>
      <c r="C457" s="115" t="str">
        <f>IF(B457=0, -2, "0")</f>
        <v>0</v>
      </c>
      <c r="D457" s="195"/>
      <c r="E457" s="103"/>
      <c r="F457" s="103"/>
      <c r="G457" s="94"/>
    </row>
    <row r="458" spans="1:7" ht="22.5" x14ac:dyDescent="0.45">
      <c r="A458" s="230" t="s">
        <v>63</v>
      </c>
      <c r="B458" s="102">
        <v>2</v>
      </c>
      <c r="C458" s="115" t="str">
        <f>IF(B458=0, -2, "0")</f>
        <v>0</v>
      </c>
      <c r="D458" s="195"/>
      <c r="E458" s="103"/>
      <c r="F458" s="103"/>
      <c r="G458" s="94"/>
    </row>
    <row r="459" spans="1:7" ht="21" x14ac:dyDescent="0.4">
      <c r="A459" s="230" t="s">
        <v>330</v>
      </c>
      <c r="B459" s="102">
        <v>2</v>
      </c>
      <c r="C459" s="115" t="str">
        <f>IF(B459=0, -2, "0")</f>
        <v>0</v>
      </c>
      <c r="D459" s="103"/>
      <c r="E459" s="103"/>
      <c r="F459" s="103"/>
      <c r="G459" s="94"/>
    </row>
    <row r="460" spans="1:7" ht="42" x14ac:dyDescent="0.4">
      <c r="A460" s="101" t="s">
        <v>150</v>
      </c>
      <c r="B460" s="102">
        <v>2</v>
      </c>
      <c r="C460" s="102"/>
      <c r="D460" s="103"/>
      <c r="E460" s="103"/>
      <c r="F460" s="103"/>
      <c r="G460" s="94"/>
    </row>
    <row r="461" spans="1:7" ht="21" x14ac:dyDescent="0.4">
      <c r="A461" s="161" t="s">
        <v>416</v>
      </c>
      <c r="B461" s="102">
        <v>2</v>
      </c>
      <c r="C461" s="102"/>
      <c r="D461" s="161"/>
      <c r="E461" s="103"/>
      <c r="F461" s="103"/>
      <c r="G461" s="94"/>
    </row>
    <row r="462" spans="1:7" ht="67.5" x14ac:dyDescent="0.4">
      <c r="A462" s="196" t="s">
        <v>315</v>
      </c>
      <c r="B462" s="102">
        <v>2</v>
      </c>
      <c r="C462" s="116" t="str">
        <f>IF(B462=0, -10, "0")</f>
        <v>0</v>
      </c>
      <c r="D462" s="103"/>
      <c r="E462" s="103"/>
      <c r="F462" s="103"/>
      <c r="G462" s="94"/>
    </row>
    <row r="463" spans="1:7" ht="22.5" x14ac:dyDescent="0.4">
      <c r="A463" s="271"/>
      <c r="B463" s="268"/>
      <c r="C463" s="272"/>
      <c r="D463" s="273"/>
      <c r="E463" s="273"/>
      <c r="F463" s="273"/>
      <c r="G463" s="94"/>
    </row>
    <row r="464" spans="1:7" ht="24.75" x14ac:dyDescent="0.4">
      <c r="A464" s="449" t="s">
        <v>310</v>
      </c>
      <c r="B464" s="449"/>
      <c r="C464" s="449"/>
      <c r="D464" s="449"/>
      <c r="E464" s="449"/>
      <c r="F464" s="449"/>
      <c r="G464" s="94"/>
    </row>
    <row r="465" spans="1:7" ht="22.5" x14ac:dyDescent="0.4">
      <c r="A465" s="101" t="s">
        <v>328</v>
      </c>
      <c r="B465" s="102">
        <v>2</v>
      </c>
      <c r="C465" s="176"/>
      <c r="D465" s="197"/>
      <c r="E465" s="197"/>
      <c r="F465" s="103"/>
      <c r="G465" s="94"/>
    </row>
    <row r="466" spans="1:7" ht="22.5" x14ac:dyDescent="0.4">
      <c r="A466" s="105" t="s">
        <v>302</v>
      </c>
      <c r="B466" s="102">
        <v>2</v>
      </c>
      <c r="C466" s="176"/>
      <c r="D466" s="197"/>
      <c r="E466" s="197"/>
      <c r="F466" s="103"/>
      <c r="G466" s="94"/>
    </row>
    <row r="467" spans="1:7" ht="42" x14ac:dyDescent="0.4">
      <c r="A467" s="151" t="s">
        <v>376</v>
      </c>
      <c r="B467" s="102">
        <v>1</v>
      </c>
      <c r="C467" s="116"/>
      <c r="D467" s="143" t="s">
        <v>513</v>
      </c>
      <c r="E467" s="103"/>
      <c r="F467" s="103" t="s">
        <v>297</v>
      </c>
      <c r="G467" s="94"/>
    </row>
    <row r="468" spans="1:7" ht="42" x14ac:dyDescent="0.4">
      <c r="A468" s="151" t="s">
        <v>317</v>
      </c>
      <c r="B468" s="102">
        <v>0</v>
      </c>
      <c r="C468" s="102"/>
      <c r="D468" s="103" t="s">
        <v>514</v>
      </c>
      <c r="E468" s="103"/>
      <c r="F468" s="103" t="s">
        <v>297</v>
      </c>
      <c r="G468" s="94"/>
    </row>
    <row r="469" spans="1:7" ht="21" x14ac:dyDescent="0.4">
      <c r="A469" s="151" t="s">
        <v>327</v>
      </c>
      <c r="B469" s="102">
        <v>2</v>
      </c>
      <c r="C469" s="102"/>
      <c r="D469" s="103"/>
      <c r="E469" s="103"/>
      <c r="F469" s="103"/>
      <c r="G469" s="94"/>
    </row>
    <row r="470" spans="1:7" ht="21" x14ac:dyDescent="0.4">
      <c r="A470" s="105" t="s">
        <v>405</v>
      </c>
      <c r="B470" s="102">
        <v>2</v>
      </c>
      <c r="C470" s="102"/>
      <c r="D470" s="103"/>
      <c r="E470" s="103"/>
      <c r="F470" s="103"/>
      <c r="G470" s="94"/>
    </row>
    <row r="471" spans="1:7" ht="95.25" customHeight="1" x14ac:dyDescent="0.4">
      <c r="A471" s="190" t="s">
        <v>421</v>
      </c>
      <c r="B471" s="102">
        <v>2</v>
      </c>
      <c r="C471" s="102"/>
      <c r="D471" s="327">
        <v>1</v>
      </c>
      <c r="E471" s="343"/>
      <c r="F471" s="103"/>
      <c r="G471" s="94"/>
    </row>
    <row r="472" spans="1:7" ht="21" x14ac:dyDescent="0.4">
      <c r="A472" s="106" t="s">
        <v>34</v>
      </c>
      <c r="B472" s="121"/>
      <c r="C472" s="121"/>
      <c r="D472" s="198">
        <f>SUM(B449:C462,B465:C471)</f>
        <v>23</v>
      </c>
      <c r="E472" s="94"/>
      <c r="F472" s="94"/>
      <c r="G472" s="94"/>
    </row>
    <row r="473" spans="1:7" ht="21" x14ac:dyDescent="0.4">
      <c r="A473" s="106" t="s">
        <v>33</v>
      </c>
      <c r="B473" s="107"/>
      <c r="C473" s="108"/>
      <c r="D473" s="109">
        <f>D472/(COUNT(B449:C462,B465:C471)*2)</f>
        <v>0.52272727272727271</v>
      </c>
      <c r="E473" s="94"/>
      <c r="F473" s="94"/>
      <c r="G473" s="94"/>
    </row>
    <row r="474" spans="1:7" ht="21" x14ac:dyDescent="0.4">
      <c r="A474" s="110"/>
      <c r="B474" s="94"/>
      <c r="C474" s="94"/>
      <c r="D474" s="94"/>
      <c r="E474" s="94"/>
      <c r="F474" s="94"/>
      <c r="G474" s="94"/>
    </row>
    <row r="475" spans="1:7" ht="22.5" x14ac:dyDescent="0.45">
      <c r="A475" s="122" t="s">
        <v>450</v>
      </c>
      <c r="B475" s="152"/>
      <c r="C475" s="153"/>
      <c r="D475" s="125">
        <f>SUM(D472,D445)</f>
        <v>39</v>
      </c>
      <c r="E475" s="94"/>
      <c r="F475" s="94"/>
      <c r="G475" s="94"/>
    </row>
    <row r="476" spans="1:7" ht="22.5" x14ac:dyDescent="0.45">
      <c r="A476" s="122" t="s">
        <v>451</v>
      </c>
      <c r="B476" s="152"/>
      <c r="C476" s="153"/>
      <c r="D476" s="126">
        <f>D475/(COUNT(B449:C462,B437:C444,B465:C471)*2)</f>
        <v>0.65</v>
      </c>
      <c r="E476" s="94"/>
      <c r="F476" s="94"/>
      <c r="G476" s="94"/>
    </row>
    <row r="477" spans="1:7" ht="21" x14ac:dyDescent="0.4">
      <c r="A477" s="127"/>
      <c r="B477" s="94"/>
      <c r="C477" s="94"/>
      <c r="D477" s="94"/>
      <c r="E477" s="94"/>
      <c r="F477" s="94"/>
      <c r="G477" s="94"/>
    </row>
    <row r="478" spans="1:7" ht="24.75" x14ac:dyDescent="0.4">
      <c r="A478" s="450" t="s">
        <v>424</v>
      </c>
      <c r="B478" s="450"/>
      <c r="C478" s="450"/>
      <c r="D478" s="450"/>
      <c r="E478" s="450"/>
      <c r="F478" s="450"/>
      <c r="G478" s="94"/>
    </row>
    <row r="479" spans="1:7" ht="21" customHeight="1" x14ac:dyDescent="0.4">
      <c r="A479" s="191">
        <f>B11</f>
        <v>43538</v>
      </c>
      <c r="F479" s="2"/>
      <c r="G479" s="94"/>
    </row>
    <row r="480" spans="1:7" ht="21" x14ac:dyDescent="0.4">
      <c r="A480" s="420" t="s">
        <v>28</v>
      </c>
      <c r="B480" s="421" t="s">
        <v>29</v>
      </c>
      <c r="C480" s="421"/>
      <c r="D480" s="422" t="s">
        <v>42</v>
      </c>
      <c r="E480" s="422" t="s">
        <v>266</v>
      </c>
      <c r="F480" s="422" t="s">
        <v>301</v>
      </c>
      <c r="G480" s="94"/>
    </row>
    <row r="481" spans="1:7" ht="21" x14ac:dyDescent="0.4">
      <c r="A481" s="420"/>
      <c r="B481" s="256" t="s">
        <v>32</v>
      </c>
      <c r="C481" s="256" t="s">
        <v>31</v>
      </c>
      <c r="D481" s="422"/>
      <c r="E481" s="422"/>
      <c r="F481" s="422"/>
      <c r="G481" s="94"/>
    </row>
    <row r="482" spans="1:7" ht="22.5" x14ac:dyDescent="0.4">
      <c r="A482" s="285"/>
      <c r="B482" s="286"/>
      <c r="C482" s="286"/>
      <c r="D482" s="281"/>
      <c r="E482" s="281"/>
      <c r="F482" s="281"/>
      <c r="G482" s="94"/>
    </row>
    <row r="483" spans="1:7" ht="24.75" x14ac:dyDescent="0.4">
      <c r="A483" s="412" t="s">
        <v>52</v>
      </c>
      <c r="B483" s="412"/>
      <c r="C483" s="412"/>
      <c r="D483" s="412"/>
      <c r="E483" s="412"/>
      <c r="F483" s="412"/>
      <c r="G483" s="94"/>
    </row>
    <row r="484" spans="1:7" ht="21" x14ac:dyDescent="0.4">
      <c r="A484" s="164" t="s">
        <v>333</v>
      </c>
      <c r="B484" s="102" t="s">
        <v>30</v>
      </c>
      <c r="C484" s="302"/>
      <c r="D484" s="236" t="s">
        <v>521</v>
      </c>
      <c r="E484" s="236"/>
      <c r="F484" s="103"/>
      <c r="G484" s="94"/>
    </row>
    <row r="485" spans="1:7" ht="21" x14ac:dyDescent="0.4">
      <c r="A485" s="164" t="s">
        <v>362</v>
      </c>
      <c r="B485" s="102" t="s">
        <v>30</v>
      </c>
      <c r="C485" s="303"/>
      <c r="D485" s="345"/>
      <c r="E485" s="345"/>
      <c r="F485" s="103"/>
      <c r="G485" s="94"/>
    </row>
    <row r="486" spans="1:7" ht="21" x14ac:dyDescent="0.4">
      <c r="A486" s="164" t="s">
        <v>363</v>
      </c>
      <c r="B486" s="102" t="s">
        <v>30</v>
      </c>
      <c r="C486" s="304"/>
      <c r="D486" s="346"/>
      <c r="E486" s="346"/>
      <c r="F486" s="103"/>
      <c r="G486" s="94"/>
    </row>
    <row r="487" spans="1:7" ht="21" x14ac:dyDescent="0.4">
      <c r="A487" s="164" t="s">
        <v>364</v>
      </c>
      <c r="B487" s="102" t="s">
        <v>30</v>
      </c>
      <c r="C487" s="303"/>
      <c r="D487" s="345"/>
      <c r="E487" s="345"/>
      <c r="F487" s="103"/>
      <c r="G487" s="94"/>
    </row>
    <row r="488" spans="1:7" ht="21" x14ac:dyDescent="0.4">
      <c r="A488" s="164" t="s">
        <v>44</v>
      </c>
      <c r="B488" s="102" t="s">
        <v>30</v>
      </c>
      <c r="C488" s="303"/>
      <c r="D488" s="345"/>
      <c r="E488" s="345"/>
      <c r="F488" s="103"/>
      <c r="G488" s="94"/>
    </row>
    <row r="489" spans="1:7" ht="21" x14ac:dyDescent="0.4">
      <c r="A489" s="164" t="s">
        <v>18</v>
      </c>
      <c r="B489" s="102" t="s">
        <v>30</v>
      </c>
      <c r="C489" s="303"/>
      <c r="D489" s="345"/>
      <c r="E489" s="345"/>
      <c r="F489" s="103"/>
      <c r="G489" s="94"/>
    </row>
    <row r="490" spans="1:7" ht="21" x14ac:dyDescent="0.4">
      <c r="A490" s="239"/>
      <c r="B490" s="194"/>
      <c r="C490" s="240"/>
      <c r="D490" s="347"/>
      <c r="E490" s="347"/>
      <c r="F490" s="240"/>
      <c r="G490" s="94"/>
    </row>
    <row r="491" spans="1:7" ht="30" customHeight="1" x14ac:dyDescent="0.5">
      <c r="A491" s="409" t="s">
        <v>462</v>
      </c>
      <c r="B491" s="410"/>
      <c r="C491" s="410"/>
      <c r="D491" s="410"/>
      <c r="E491" s="410"/>
      <c r="F491" s="410"/>
      <c r="G491" s="94"/>
    </row>
    <row r="492" spans="1:7" ht="21" x14ac:dyDescent="0.4">
      <c r="A492" s="164" t="s">
        <v>80</v>
      </c>
      <c r="B492" s="102">
        <v>2</v>
      </c>
      <c r="C492" s="303"/>
      <c r="D492" s="345"/>
      <c r="E492" s="345"/>
      <c r="F492" s="103"/>
      <c r="G492" s="94"/>
    </row>
    <row r="493" spans="1:7" ht="21" x14ac:dyDescent="0.4">
      <c r="A493" s="164" t="s">
        <v>106</v>
      </c>
      <c r="B493" s="102">
        <v>2</v>
      </c>
      <c r="C493" s="303"/>
      <c r="D493" s="345"/>
      <c r="E493" s="345"/>
      <c r="F493" s="103"/>
      <c r="G493" s="94"/>
    </row>
    <row r="494" spans="1:7" ht="21" x14ac:dyDescent="0.4">
      <c r="A494" s="164" t="s">
        <v>365</v>
      </c>
      <c r="B494" s="102">
        <v>2</v>
      </c>
      <c r="C494" s="303"/>
      <c r="D494" s="345"/>
      <c r="E494" s="345"/>
      <c r="F494" s="103"/>
      <c r="G494" s="94"/>
    </row>
    <row r="495" spans="1:7" ht="42" x14ac:dyDescent="0.4">
      <c r="A495" s="164" t="s">
        <v>394</v>
      </c>
      <c r="B495" s="102">
        <v>0</v>
      </c>
      <c r="C495" s="303"/>
      <c r="D495" s="345" t="s">
        <v>522</v>
      </c>
      <c r="E495" s="345"/>
      <c r="F495" s="103"/>
      <c r="G495" s="94"/>
    </row>
    <row r="496" spans="1:7" ht="21" x14ac:dyDescent="0.4">
      <c r="A496" s="164" t="s">
        <v>366</v>
      </c>
      <c r="B496" s="102">
        <v>0</v>
      </c>
      <c r="C496" s="303"/>
      <c r="D496" s="345" t="s">
        <v>522</v>
      </c>
      <c r="E496" s="345"/>
      <c r="F496" s="103"/>
      <c r="G496" s="94"/>
    </row>
    <row r="497" spans="1:7" ht="21" x14ac:dyDescent="0.4">
      <c r="A497" s="164" t="s">
        <v>142</v>
      </c>
      <c r="B497" s="102">
        <v>2</v>
      </c>
      <c r="C497" s="303"/>
      <c r="D497" s="345"/>
      <c r="E497" s="345"/>
      <c r="F497" s="103"/>
      <c r="G497" s="94"/>
    </row>
    <row r="498" spans="1:7" ht="21" x14ac:dyDescent="0.4">
      <c r="A498" s="164" t="s">
        <v>411</v>
      </c>
      <c r="B498" s="102">
        <v>2</v>
      </c>
      <c r="C498" s="303"/>
      <c r="D498" s="345"/>
      <c r="E498" s="345"/>
      <c r="F498" s="103"/>
      <c r="G498" s="94"/>
    </row>
    <row r="499" spans="1:7" ht="21" x14ac:dyDescent="0.4">
      <c r="A499" s="164" t="s">
        <v>339</v>
      </c>
      <c r="B499" s="102" t="s">
        <v>30</v>
      </c>
      <c r="C499" s="303"/>
      <c r="D499" s="345" t="s">
        <v>523</v>
      </c>
      <c r="E499" s="345"/>
      <c r="F499" s="103"/>
      <c r="G499" s="94"/>
    </row>
    <row r="500" spans="1:7" ht="42" x14ac:dyDescent="0.4">
      <c r="A500" s="164" t="s">
        <v>340</v>
      </c>
      <c r="B500" s="102" t="s">
        <v>30</v>
      </c>
      <c r="C500" s="303"/>
      <c r="D500" s="345"/>
      <c r="E500" s="345"/>
      <c r="F500" s="103"/>
      <c r="G500" s="94"/>
    </row>
    <row r="501" spans="1:7" ht="42" x14ac:dyDescent="0.4">
      <c r="A501" s="164" t="s">
        <v>374</v>
      </c>
      <c r="B501" s="102">
        <v>2</v>
      </c>
      <c r="C501" s="303"/>
      <c r="D501" s="345"/>
      <c r="E501" s="345"/>
      <c r="F501" s="103"/>
      <c r="G501" s="94"/>
    </row>
    <row r="502" spans="1:7" ht="21" x14ac:dyDescent="0.4">
      <c r="A502" s="161" t="s">
        <v>416</v>
      </c>
      <c r="B502" s="102">
        <v>2</v>
      </c>
      <c r="C502" s="303"/>
      <c r="D502" s="345"/>
      <c r="E502" s="345"/>
      <c r="F502" s="103"/>
      <c r="G502" s="94"/>
    </row>
    <row r="503" spans="1:7" ht="21" x14ac:dyDescent="0.4">
      <c r="A503" s="164" t="s">
        <v>346</v>
      </c>
      <c r="B503" s="102" t="s">
        <v>30</v>
      </c>
      <c r="C503" s="303"/>
      <c r="D503" s="345"/>
      <c r="E503" s="345"/>
      <c r="F503" s="103"/>
      <c r="G503" s="94"/>
    </row>
    <row r="504" spans="1:7" ht="21" x14ac:dyDescent="0.4">
      <c r="A504" s="239"/>
      <c r="B504" s="194"/>
      <c r="C504" s="240"/>
      <c r="D504" s="347"/>
      <c r="E504" s="347"/>
      <c r="F504" s="240"/>
      <c r="G504" s="94"/>
    </row>
    <row r="505" spans="1:7" ht="39" customHeight="1" x14ac:dyDescent="0.5">
      <c r="A505" s="423" t="s">
        <v>23</v>
      </c>
      <c r="B505" s="424"/>
      <c r="C505" s="424"/>
      <c r="D505" s="424"/>
      <c r="E505" s="424"/>
      <c r="F505" s="425"/>
      <c r="G505" s="94"/>
    </row>
    <row r="506" spans="1:7" ht="30" customHeight="1" x14ac:dyDescent="0.4">
      <c r="A506" s="164" t="s">
        <v>80</v>
      </c>
      <c r="B506" s="102">
        <v>2</v>
      </c>
      <c r="C506" s="226"/>
      <c r="D506" s="348"/>
      <c r="E506" s="348"/>
      <c r="F506" s="103"/>
      <c r="G506" s="94"/>
    </row>
    <row r="507" spans="1:7" ht="39" customHeight="1" x14ac:dyDescent="0.4">
      <c r="A507" s="164" t="s">
        <v>106</v>
      </c>
      <c r="B507" s="102">
        <v>2</v>
      </c>
      <c r="C507" s="226"/>
      <c r="D507" s="348"/>
      <c r="E507" s="348"/>
      <c r="F507" s="103"/>
      <c r="G507" s="94"/>
    </row>
    <row r="508" spans="1:7" ht="33.75" customHeight="1" x14ac:dyDescent="0.4">
      <c r="A508" s="164" t="s">
        <v>365</v>
      </c>
      <c r="B508" s="102">
        <v>2</v>
      </c>
      <c r="C508" s="226"/>
      <c r="D508" s="348"/>
      <c r="E508" s="348"/>
      <c r="F508" s="103"/>
      <c r="G508" s="94"/>
    </row>
    <row r="509" spans="1:7" ht="36" customHeight="1" x14ac:dyDescent="0.45">
      <c r="A509" s="321" t="s">
        <v>50</v>
      </c>
      <c r="B509" s="102">
        <v>2</v>
      </c>
      <c r="C509" s="116" t="str">
        <f>IF(B509=0, -10, IF(B509=1, -5, "0"))</f>
        <v>0</v>
      </c>
      <c r="D509" s="356" t="s">
        <v>524</v>
      </c>
      <c r="E509" s="348"/>
      <c r="F509" s="103"/>
      <c r="G509" s="94"/>
    </row>
    <row r="510" spans="1:7" ht="39" customHeight="1" x14ac:dyDescent="0.45">
      <c r="A510" s="321" t="s">
        <v>378</v>
      </c>
      <c r="B510" s="102">
        <v>2</v>
      </c>
      <c r="C510" s="116" t="str">
        <f>IF(B510=0, -10, "0")</f>
        <v>0</v>
      </c>
      <c r="D510" s="348"/>
      <c r="E510" s="348"/>
      <c r="F510" s="103"/>
      <c r="G510" s="94"/>
    </row>
    <row r="511" spans="1:7" ht="30" customHeight="1" x14ac:dyDescent="0.4">
      <c r="A511" s="164" t="s">
        <v>343</v>
      </c>
      <c r="B511" s="102">
        <v>2</v>
      </c>
      <c r="C511" s="226"/>
      <c r="D511" s="348"/>
      <c r="E511" s="348"/>
      <c r="F511" s="103"/>
      <c r="G511" s="94"/>
    </row>
    <row r="512" spans="1:7" ht="42" x14ac:dyDescent="0.4">
      <c r="A512" s="230" t="s">
        <v>353</v>
      </c>
      <c r="B512" s="102">
        <v>2</v>
      </c>
      <c r="C512" s="115" t="str">
        <f>IF(B512=0, -2, "0")</f>
        <v>0</v>
      </c>
      <c r="D512" s="348"/>
      <c r="E512" s="348"/>
      <c r="F512" s="103"/>
      <c r="G512" s="94"/>
    </row>
    <row r="513" spans="1:7" ht="30.75" customHeight="1" x14ac:dyDescent="0.4">
      <c r="A513" s="230" t="s">
        <v>63</v>
      </c>
      <c r="B513" s="102">
        <v>2</v>
      </c>
      <c r="C513" s="115" t="str">
        <f>IF(B513=0, -2, "0")</f>
        <v>0</v>
      </c>
      <c r="D513" s="348"/>
      <c r="E513" s="348"/>
      <c r="F513" s="103"/>
      <c r="G513" s="94"/>
    </row>
    <row r="514" spans="1:7" ht="30" customHeight="1" x14ac:dyDescent="0.4">
      <c r="A514" s="230" t="s">
        <v>330</v>
      </c>
      <c r="B514" s="102">
        <v>2</v>
      </c>
      <c r="C514" s="115" t="str">
        <f>IF(B514=0, -2, "0")</f>
        <v>0</v>
      </c>
      <c r="D514" s="348"/>
      <c r="E514" s="348"/>
      <c r="F514" s="103"/>
      <c r="G514" s="94"/>
    </row>
    <row r="515" spans="1:7" ht="34.5" customHeight="1" x14ac:dyDescent="0.4">
      <c r="A515" s="161" t="s">
        <v>416</v>
      </c>
      <c r="B515" s="102">
        <v>2</v>
      </c>
      <c r="C515" s="102"/>
      <c r="D515" s="348"/>
      <c r="E515" s="348"/>
      <c r="F515" s="103"/>
      <c r="G515" s="94"/>
    </row>
    <row r="516" spans="1:7" ht="61.5" customHeight="1" x14ac:dyDescent="0.4">
      <c r="A516" s="196" t="s">
        <v>315</v>
      </c>
      <c r="B516" s="102">
        <v>0</v>
      </c>
      <c r="C516" s="116">
        <f>IF(B516=0, -10, "0")</f>
        <v>-10</v>
      </c>
      <c r="D516" s="348" t="s">
        <v>525</v>
      </c>
      <c r="E516" s="348"/>
      <c r="F516" s="103"/>
      <c r="G516" s="94"/>
    </row>
    <row r="517" spans="1:7" ht="24" customHeight="1" x14ac:dyDescent="0.3">
      <c r="A517" s="433"/>
      <c r="B517" s="433"/>
      <c r="C517" s="433"/>
      <c r="D517" s="433"/>
      <c r="E517" s="433"/>
      <c r="F517" s="433"/>
      <c r="G517" s="433"/>
    </row>
    <row r="518" spans="1:7" ht="26.25" customHeight="1" x14ac:dyDescent="0.5">
      <c r="A518" s="291" t="s">
        <v>310</v>
      </c>
      <c r="B518" s="445"/>
      <c r="C518" s="445"/>
      <c r="D518" s="445"/>
      <c r="E518" s="445"/>
      <c r="F518" s="445"/>
      <c r="G518" s="94"/>
    </row>
    <row r="519" spans="1:7" ht="34.5" customHeight="1" x14ac:dyDescent="0.4">
      <c r="A519" s="164" t="s">
        <v>347</v>
      </c>
      <c r="B519" s="102">
        <v>2</v>
      </c>
      <c r="C519" s="227"/>
      <c r="D519" s="348"/>
      <c r="E519" s="348"/>
      <c r="F519" s="103"/>
      <c r="G519" s="94"/>
    </row>
    <row r="520" spans="1:7" ht="37.5" customHeight="1" x14ac:dyDescent="0.4">
      <c r="A520" s="164" t="s">
        <v>368</v>
      </c>
      <c r="B520" s="102">
        <v>1</v>
      </c>
      <c r="C520" s="227"/>
      <c r="D520" s="143" t="s">
        <v>513</v>
      </c>
      <c r="E520" s="348"/>
      <c r="F520" s="103"/>
      <c r="G520" s="94"/>
    </row>
    <row r="521" spans="1:7" ht="38.25" customHeight="1" x14ac:dyDescent="0.4">
      <c r="A521" s="164" t="s">
        <v>332</v>
      </c>
      <c r="B521" s="102">
        <v>0</v>
      </c>
      <c r="C521" s="227"/>
      <c r="D521" s="103" t="s">
        <v>514</v>
      </c>
      <c r="E521" s="348"/>
      <c r="F521" s="103"/>
      <c r="G521" s="94"/>
    </row>
    <row r="522" spans="1:7" ht="43.5" customHeight="1" x14ac:dyDescent="0.45">
      <c r="A522" s="164" t="s">
        <v>327</v>
      </c>
      <c r="B522" s="102">
        <v>0</v>
      </c>
      <c r="C522" s="226"/>
      <c r="D522" s="244"/>
      <c r="E522" s="244"/>
      <c r="F522" s="103"/>
      <c r="G522" s="94"/>
    </row>
    <row r="523" spans="1:7" ht="42" x14ac:dyDescent="0.4">
      <c r="A523" s="164" t="s">
        <v>348</v>
      </c>
      <c r="B523" s="102" t="s">
        <v>30</v>
      </c>
      <c r="C523" s="226"/>
      <c r="D523" s="103"/>
      <c r="E523" s="103"/>
      <c r="F523" s="103"/>
      <c r="G523" s="94"/>
    </row>
    <row r="524" spans="1:7" ht="21" x14ac:dyDescent="0.4">
      <c r="A524" s="164" t="s">
        <v>405</v>
      </c>
      <c r="B524" s="102" t="s">
        <v>30</v>
      </c>
      <c r="C524" s="226"/>
      <c r="D524" s="129"/>
      <c r="E524" s="129"/>
      <c r="F524" s="103"/>
      <c r="G524" s="94"/>
    </row>
    <row r="525" spans="1:7" ht="92.25" customHeight="1" x14ac:dyDescent="0.4">
      <c r="A525" s="101" t="s">
        <v>421</v>
      </c>
      <c r="B525" s="102" t="str">
        <f>IF(D525=1, 2, IF(AND(D525&lt;1,D525&gt;0), 1, IF(D525=0,"0","NA")))</f>
        <v>NA</v>
      </c>
      <c r="C525" s="226"/>
      <c r="D525" s="327" t="str">
        <f>IFERROR(E525/F525,"N.A")</f>
        <v>N.A</v>
      </c>
      <c r="E525" s="129"/>
      <c r="F525" s="103"/>
      <c r="G525" s="94"/>
    </row>
    <row r="526" spans="1:7" ht="21" customHeight="1" x14ac:dyDescent="0.45">
      <c r="A526" s="324" t="s">
        <v>452</v>
      </c>
      <c r="B526" s="325"/>
      <c r="C526" s="326"/>
      <c r="D526" s="249">
        <f>SUM(B519:C525,B492:C503,B484:C489,B506:C516)</f>
        <v>27</v>
      </c>
      <c r="E526" s="94"/>
      <c r="F526" s="94"/>
      <c r="G526" s="94"/>
    </row>
    <row r="527" spans="1:7" ht="21" customHeight="1" x14ac:dyDescent="0.45">
      <c r="A527" s="122" t="s">
        <v>453</v>
      </c>
      <c r="B527" s="152"/>
      <c r="C527" s="153"/>
      <c r="D527" s="126">
        <f>D526/(COUNT(B506:C516,B492:C503,B519:C525,B484:C489)*2)</f>
        <v>0.54</v>
      </c>
      <c r="E527" s="94"/>
      <c r="F527" s="94"/>
      <c r="G527" s="94"/>
    </row>
    <row r="528" spans="1:7" ht="21" x14ac:dyDescent="0.4">
      <c r="A528" s="239"/>
      <c r="B528" s="194"/>
      <c r="C528" s="240"/>
      <c r="D528" s="248"/>
      <c r="E528" s="248"/>
      <c r="F528" s="248"/>
      <c r="G528" s="94"/>
    </row>
    <row r="529" spans="1:7" ht="21" x14ac:dyDescent="0.4">
      <c r="A529" s="239"/>
      <c r="B529" s="194"/>
      <c r="C529" s="240"/>
      <c r="D529" s="248"/>
      <c r="E529" s="248"/>
      <c r="F529" s="248"/>
      <c r="G529" s="94"/>
    </row>
    <row r="530" spans="1:7" ht="21" customHeight="1" x14ac:dyDescent="0.5">
      <c r="A530" s="451" t="s">
        <v>97</v>
      </c>
      <c r="B530" s="451"/>
      <c r="C530" s="451"/>
      <c r="D530" s="451"/>
      <c r="E530" s="451"/>
      <c r="F530" s="451"/>
      <c r="G530" s="94"/>
    </row>
    <row r="531" spans="1:7" ht="22.5" customHeight="1" x14ac:dyDescent="0.4">
      <c r="A531" s="191">
        <f>B11</f>
        <v>43538</v>
      </c>
      <c r="B531" s="94"/>
      <c r="C531" s="94"/>
      <c r="D531" s="112"/>
      <c r="E531" s="112"/>
      <c r="F531" s="112"/>
      <c r="G531" s="94"/>
    </row>
    <row r="532" spans="1:7" ht="21" x14ac:dyDescent="0.4">
      <c r="A532" s="426" t="s">
        <v>28</v>
      </c>
      <c r="B532" s="428" t="s">
        <v>29</v>
      </c>
      <c r="C532" s="429"/>
      <c r="D532" s="391" t="s">
        <v>42</v>
      </c>
      <c r="E532" s="391" t="s">
        <v>266</v>
      </c>
      <c r="F532" s="391" t="s">
        <v>301</v>
      </c>
      <c r="G532" s="94"/>
    </row>
    <row r="533" spans="1:7" ht="21" x14ac:dyDescent="0.4">
      <c r="A533" s="427"/>
      <c r="B533" s="251" t="s">
        <v>32</v>
      </c>
      <c r="C533" s="252" t="s">
        <v>31</v>
      </c>
      <c r="D533" s="391"/>
      <c r="E533" s="391"/>
      <c r="F533" s="391"/>
      <c r="G533" s="94"/>
    </row>
    <row r="534" spans="1:7" ht="22.5" x14ac:dyDescent="0.4">
      <c r="A534" s="289"/>
      <c r="B534" s="290"/>
      <c r="C534" s="290"/>
      <c r="D534" s="281"/>
      <c r="E534" s="281"/>
      <c r="F534" s="281"/>
      <c r="G534" s="94"/>
    </row>
    <row r="535" spans="1:7" ht="24.75" x14ac:dyDescent="0.4">
      <c r="A535" s="292" t="s">
        <v>17</v>
      </c>
      <c r="B535" s="253"/>
      <c r="C535" s="447"/>
      <c r="D535" s="447"/>
      <c r="E535" s="447"/>
      <c r="F535" s="448"/>
      <c r="G535" s="94"/>
    </row>
    <row r="536" spans="1:7" ht="21" x14ac:dyDescent="0.4">
      <c r="A536" s="192" t="s">
        <v>6</v>
      </c>
      <c r="B536" s="102">
        <v>2</v>
      </c>
      <c r="C536" s="102"/>
      <c r="D536" s="103"/>
      <c r="E536" s="103"/>
      <c r="F536" s="103"/>
      <c r="G536" s="94"/>
    </row>
    <row r="537" spans="1:7" ht="21" x14ac:dyDescent="0.4">
      <c r="A537" s="192" t="s">
        <v>18</v>
      </c>
      <c r="B537" s="102">
        <v>2</v>
      </c>
      <c r="C537" s="102"/>
      <c r="D537" s="103"/>
      <c r="E537" s="103"/>
      <c r="F537" s="103"/>
      <c r="G537" s="94"/>
    </row>
    <row r="538" spans="1:7" ht="21" x14ac:dyDescent="0.4">
      <c r="A538" s="192" t="s">
        <v>98</v>
      </c>
      <c r="B538" s="102">
        <v>2</v>
      </c>
      <c r="C538" s="102"/>
      <c r="D538" s="103"/>
      <c r="E538" s="103"/>
      <c r="F538" s="103"/>
      <c r="G538" s="94"/>
    </row>
    <row r="539" spans="1:7" ht="21" x14ac:dyDescent="0.4">
      <c r="A539" s="192" t="s">
        <v>147</v>
      </c>
      <c r="B539" s="102">
        <v>2</v>
      </c>
      <c r="C539" s="102"/>
      <c r="D539" s="101"/>
      <c r="E539" s="103"/>
      <c r="F539" s="103"/>
      <c r="G539" s="94"/>
    </row>
    <row r="540" spans="1:7" ht="22.5" customHeight="1" x14ac:dyDescent="0.45">
      <c r="A540" s="184" t="s">
        <v>48</v>
      </c>
      <c r="B540" s="102">
        <v>2</v>
      </c>
      <c r="C540" s="116" t="str">
        <f>IF(B540=0, -10, IF(B540=1, -5, "0"))</f>
        <v>0</v>
      </c>
      <c r="D540" s="282"/>
      <c r="E540" s="349"/>
      <c r="F540" s="103"/>
      <c r="G540" s="94"/>
    </row>
    <row r="541" spans="1:7" ht="21" x14ac:dyDescent="0.4">
      <c r="A541" s="192" t="s">
        <v>382</v>
      </c>
      <c r="B541" s="102">
        <v>2</v>
      </c>
      <c r="C541" s="136"/>
      <c r="D541" s="103"/>
      <c r="E541" s="103"/>
      <c r="F541" s="103"/>
      <c r="G541" s="94"/>
    </row>
    <row r="542" spans="1:7" ht="21" customHeight="1" x14ac:dyDescent="0.4">
      <c r="A542" s="403" t="s">
        <v>34</v>
      </c>
      <c r="B542" s="404"/>
      <c r="C542" s="405"/>
      <c r="D542" s="323">
        <f>SUM(B536:C541)</f>
        <v>12</v>
      </c>
      <c r="E542" s="203"/>
      <c r="F542" s="203"/>
      <c r="G542" s="94"/>
    </row>
    <row r="543" spans="1:7" ht="21" customHeight="1" x14ac:dyDescent="0.4">
      <c r="A543" s="403" t="s">
        <v>33</v>
      </c>
      <c r="B543" s="404"/>
      <c r="C543" s="405"/>
      <c r="D543" s="305">
        <f>D542/(COUNT(B536:C541)*2)</f>
        <v>1</v>
      </c>
      <c r="E543" s="203"/>
      <c r="F543" s="203"/>
      <c r="G543" s="94"/>
    </row>
    <row r="544" spans="1:7" ht="21" x14ac:dyDescent="0.4">
      <c r="A544" s="380"/>
      <c r="B544" s="380"/>
      <c r="C544" s="380"/>
      <c r="D544" s="380"/>
      <c r="E544" s="380"/>
      <c r="F544" s="380"/>
      <c r="G544" s="94"/>
    </row>
    <row r="545" spans="1:7" ht="24.75" x14ac:dyDescent="0.4">
      <c r="A545" s="287" t="s">
        <v>94</v>
      </c>
      <c r="B545" s="112"/>
      <c r="C545" s="112"/>
      <c r="D545" s="94"/>
      <c r="E545" s="94"/>
      <c r="F545" s="94"/>
      <c r="G545" s="94"/>
    </row>
    <row r="546" spans="1:7" ht="67.5" x14ac:dyDescent="0.4">
      <c r="A546" s="101" t="s">
        <v>99</v>
      </c>
      <c r="B546" s="102">
        <v>0</v>
      </c>
      <c r="C546" s="166"/>
      <c r="D546" s="118" t="s">
        <v>515</v>
      </c>
      <c r="E546" s="103"/>
      <c r="F546" s="103" t="s">
        <v>298</v>
      </c>
      <c r="G546" s="94"/>
    </row>
    <row r="547" spans="1:7" ht="42" x14ac:dyDescent="0.4">
      <c r="A547" s="101" t="s">
        <v>204</v>
      </c>
      <c r="B547" s="102">
        <v>2</v>
      </c>
      <c r="C547" s="102"/>
      <c r="D547" s="210"/>
      <c r="E547" s="210"/>
      <c r="F547" s="103"/>
      <c r="G547" s="94"/>
    </row>
    <row r="548" spans="1:7" ht="21" x14ac:dyDescent="0.4">
      <c r="A548" s="101" t="s">
        <v>293</v>
      </c>
      <c r="B548" s="102">
        <v>2</v>
      </c>
      <c r="C548" s="102"/>
      <c r="D548" s="134"/>
      <c r="E548" s="103"/>
      <c r="F548" s="103"/>
      <c r="G548" s="94"/>
    </row>
    <row r="549" spans="1:7" ht="21" x14ac:dyDescent="0.4">
      <c r="A549" s="101" t="s">
        <v>114</v>
      </c>
      <c r="B549" s="102">
        <v>2</v>
      </c>
      <c r="C549" s="102"/>
      <c r="D549" s="161"/>
      <c r="E549" s="103"/>
      <c r="F549" s="103"/>
      <c r="G549" s="94"/>
    </row>
    <row r="550" spans="1:7" ht="45" x14ac:dyDescent="0.4">
      <c r="A550" s="173" t="s">
        <v>326</v>
      </c>
      <c r="B550" s="102">
        <v>2</v>
      </c>
      <c r="C550" s="116" t="str">
        <f>IF(B550=0, -10, "0")</f>
        <v>0</v>
      </c>
      <c r="D550" s="161"/>
      <c r="E550" s="103"/>
      <c r="F550" s="103"/>
      <c r="G550" s="94"/>
    </row>
    <row r="551" spans="1:7" ht="51.75" customHeight="1" x14ac:dyDescent="0.4">
      <c r="A551" s="101" t="s">
        <v>150</v>
      </c>
      <c r="B551" s="102">
        <v>2</v>
      </c>
      <c r="C551" s="102"/>
      <c r="D551" s="103"/>
      <c r="E551" s="103"/>
      <c r="F551" s="103"/>
      <c r="G551" s="94"/>
    </row>
    <row r="552" spans="1:7" ht="30.75" customHeight="1" x14ac:dyDescent="0.4">
      <c r="A552" s="161" t="s">
        <v>425</v>
      </c>
      <c r="B552" s="102">
        <v>2</v>
      </c>
      <c r="C552" s="102"/>
      <c r="D552" s="243"/>
      <c r="E552" s="243"/>
      <c r="F552" s="103"/>
      <c r="G552" s="94"/>
    </row>
    <row r="553" spans="1:7" ht="42" x14ac:dyDescent="0.4">
      <c r="A553" s="230" t="s">
        <v>353</v>
      </c>
      <c r="B553" s="102">
        <v>2</v>
      </c>
      <c r="C553" s="115" t="str">
        <f>IF(B553=0, -2, "0")</f>
        <v>0</v>
      </c>
      <c r="D553" s="103"/>
      <c r="E553" s="103"/>
      <c r="F553" s="103"/>
      <c r="G553" s="94"/>
    </row>
    <row r="554" spans="1:7" ht="21" x14ac:dyDescent="0.4">
      <c r="A554" s="230" t="s">
        <v>63</v>
      </c>
      <c r="B554" s="102">
        <v>2</v>
      </c>
      <c r="C554" s="115" t="str">
        <f>IF(B554=0, -2, "0")</f>
        <v>0</v>
      </c>
      <c r="D554" s="103"/>
      <c r="E554" s="103"/>
      <c r="F554" s="103"/>
      <c r="G554" s="94"/>
    </row>
    <row r="555" spans="1:7" ht="21" x14ac:dyDescent="0.4">
      <c r="A555" s="230" t="s">
        <v>330</v>
      </c>
      <c r="B555" s="102">
        <v>2</v>
      </c>
      <c r="C555" s="115" t="str">
        <f>IF(B555=0, -2, "0")</f>
        <v>0</v>
      </c>
      <c r="D555" s="103"/>
      <c r="E555" s="103"/>
      <c r="F555" s="103"/>
      <c r="G555" s="94"/>
    </row>
    <row r="556" spans="1:7" ht="21" x14ac:dyDescent="0.3">
      <c r="A556" s="469"/>
      <c r="B556" s="402"/>
      <c r="C556" s="402"/>
      <c r="D556" s="402"/>
      <c r="E556" s="402"/>
      <c r="F556" s="402"/>
      <c r="G556" s="402"/>
    </row>
    <row r="557" spans="1:7" ht="35.25" customHeight="1" x14ac:dyDescent="0.4">
      <c r="A557" s="293" t="s">
        <v>310</v>
      </c>
      <c r="B557" s="267"/>
      <c r="C557" s="400"/>
      <c r="D557" s="400"/>
      <c r="E557" s="400"/>
      <c r="F557" s="401"/>
      <c r="G557" s="94"/>
    </row>
    <row r="558" spans="1:7" ht="21" x14ac:dyDescent="0.4">
      <c r="A558" s="105" t="s">
        <v>328</v>
      </c>
      <c r="B558" s="102">
        <v>2</v>
      </c>
      <c r="C558" s="136"/>
      <c r="D558" s="103"/>
      <c r="E558" s="103"/>
      <c r="F558" s="103"/>
      <c r="G558" s="94"/>
    </row>
    <row r="559" spans="1:7" ht="21" x14ac:dyDescent="0.4">
      <c r="A559" s="105" t="s">
        <v>302</v>
      </c>
      <c r="B559" s="102">
        <v>2</v>
      </c>
      <c r="C559" s="136"/>
      <c r="D559" s="103"/>
      <c r="E559" s="103"/>
      <c r="F559" s="103"/>
      <c r="G559" s="94"/>
    </row>
    <row r="560" spans="1:7" ht="21" x14ac:dyDescent="0.4">
      <c r="A560" s="105" t="s">
        <v>375</v>
      </c>
      <c r="B560" s="102">
        <v>2</v>
      </c>
      <c r="C560" s="136"/>
      <c r="D560" s="103"/>
      <c r="E560" s="103"/>
      <c r="F560" s="103"/>
      <c r="G560" s="94"/>
    </row>
    <row r="561" spans="1:7" ht="21" x14ac:dyDescent="0.4">
      <c r="A561" s="151" t="s">
        <v>376</v>
      </c>
      <c r="B561" s="102">
        <v>2</v>
      </c>
      <c r="C561" s="136"/>
      <c r="D561" s="103"/>
      <c r="E561" s="103"/>
      <c r="F561" s="103"/>
      <c r="G561" s="94"/>
    </row>
    <row r="562" spans="1:7" ht="21" x14ac:dyDescent="0.4">
      <c r="A562" s="151" t="s">
        <v>317</v>
      </c>
      <c r="B562" s="102">
        <v>2</v>
      </c>
      <c r="C562" s="116"/>
      <c r="D562" s="119"/>
      <c r="E562" s="343"/>
      <c r="F562" s="103"/>
      <c r="G562" s="94"/>
    </row>
    <row r="563" spans="1:7" ht="21" x14ac:dyDescent="0.4">
      <c r="A563" s="151" t="s">
        <v>327</v>
      </c>
      <c r="B563" s="102">
        <v>2</v>
      </c>
      <c r="C563" s="116"/>
      <c r="D563" s="255"/>
      <c r="E563" s="103"/>
      <c r="F563" s="103"/>
      <c r="G563" s="94"/>
    </row>
    <row r="564" spans="1:7" ht="21" x14ac:dyDescent="0.4">
      <c r="A564" s="105" t="s">
        <v>405</v>
      </c>
      <c r="B564" s="102">
        <v>2</v>
      </c>
      <c r="C564" s="116"/>
      <c r="D564" s="242"/>
      <c r="E564" s="103"/>
      <c r="F564" s="103"/>
      <c r="G564" s="94"/>
    </row>
    <row r="565" spans="1:7" ht="102" customHeight="1" x14ac:dyDescent="0.4">
      <c r="A565" s="105" t="s">
        <v>421</v>
      </c>
      <c r="B565" s="102">
        <v>0</v>
      </c>
      <c r="C565" s="102"/>
      <c r="D565" s="327">
        <v>0</v>
      </c>
      <c r="E565" s="103"/>
      <c r="F565" s="103"/>
      <c r="G565" s="94"/>
    </row>
    <row r="566" spans="1:7" ht="21" x14ac:dyDescent="0.4">
      <c r="A566" s="395" t="s">
        <v>34</v>
      </c>
      <c r="B566" s="395"/>
      <c r="C566" s="396"/>
      <c r="D566" s="299">
        <f>SUM(B558:C565,B546:C555)</f>
        <v>32</v>
      </c>
      <c r="E566" s="94"/>
      <c r="F566" s="94"/>
      <c r="G566" s="94"/>
    </row>
    <row r="567" spans="1:7" ht="21" x14ac:dyDescent="0.4">
      <c r="A567" s="395" t="s">
        <v>33</v>
      </c>
      <c r="B567" s="395"/>
      <c r="C567" s="395"/>
      <c r="D567" s="305">
        <f>D566/(COUNT(B558:C565,B546:C555)*2)</f>
        <v>0.88888888888888884</v>
      </c>
      <c r="E567" s="94"/>
      <c r="F567" s="94"/>
      <c r="G567" s="94"/>
    </row>
    <row r="568" spans="1:7" ht="21" x14ac:dyDescent="0.4">
      <c r="A568" s="110"/>
      <c r="B568" s="94"/>
      <c r="C568" s="94"/>
      <c r="D568" s="94"/>
      <c r="E568" s="94"/>
      <c r="F568" s="94"/>
      <c r="G568" s="94"/>
    </row>
    <row r="569" spans="1:7" ht="22.5" x14ac:dyDescent="0.45">
      <c r="A569" s="122" t="s">
        <v>454</v>
      </c>
      <c r="B569" s="152"/>
      <c r="C569" s="153"/>
      <c r="D569" s="125">
        <f>SUM(D566,D542)</f>
        <v>44</v>
      </c>
      <c r="E569" s="94"/>
      <c r="F569" s="94"/>
      <c r="G569" s="94"/>
    </row>
    <row r="570" spans="1:7" ht="21" customHeight="1" x14ac:dyDescent="0.45">
      <c r="A570" s="122" t="s">
        <v>455</v>
      </c>
      <c r="B570" s="152"/>
      <c r="C570" s="153"/>
      <c r="D570" s="126">
        <f>D569/(COUNT(B546:C555,B536:C541,B558:C565)*2)</f>
        <v>0.91666666666666663</v>
      </c>
      <c r="E570" s="241"/>
      <c r="F570" s="241"/>
      <c r="G570" s="94"/>
    </row>
    <row r="571" spans="1:7" ht="21" customHeight="1" x14ac:dyDescent="0.4">
      <c r="A571" s="127"/>
      <c r="B571" s="94"/>
      <c r="C571" s="94"/>
      <c r="D571" s="94"/>
      <c r="E571" s="94"/>
      <c r="F571" s="94"/>
      <c r="G571" s="94"/>
    </row>
    <row r="572" spans="1:7" ht="21" x14ac:dyDescent="0.4">
      <c r="A572" s="380"/>
      <c r="B572" s="380"/>
      <c r="C572" s="380"/>
      <c r="D572" s="380"/>
      <c r="E572" s="380"/>
      <c r="F572" s="380"/>
      <c r="G572" s="94"/>
    </row>
    <row r="573" spans="1:7" ht="22.5" x14ac:dyDescent="0.45">
      <c r="A573" s="408" t="s">
        <v>19</v>
      </c>
      <c r="B573" s="408"/>
      <c r="C573" s="408"/>
      <c r="D573" s="408"/>
      <c r="E573" s="408"/>
      <c r="F573" s="408"/>
      <c r="G573" s="94"/>
    </row>
    <row r="574" spans="1:7" ht="22.5" x14ac:dyDescent="0.4">
      <c r="A574" s="199">
        <f>B11</f>
        <v>43538</v>
      </c>
      <c r="B574" s="94"/>
      <c r="C574" s="94"/>
      <c r="D574" s="283"/>
      <c r="E574" s="283"/>
      <c r="F574" s="283"/>
      <c r="G574" s="94"/>
    </row>
    <row r="575" spans="1:7" ht="21" x14ac:dyDescent="0.4">
      <c r="A575" s="420" t="s">
        <v>28</v>
      </c>
      <c r="B575" s="421" t="s">
        <v>29</v>
      </c>
      <c r="C575" s="421"/>
      <c r="D575" s="422" t="s">
        <v>42</v>
      </c>
      <c r="E575" s="422" t="s">
        <v>266</v>
      </c>
      <c r="F575" s="422" t="s">
        <v>301</v>
      </c>
      <c r="G575" s="94"/>
    </row>
    <row r="576" spans="1:7" ht="21" x14ac:dyDescent="0.4">
      <c r="A576" s="420"/>
      <c r="B576" s="256" t="s">
        <v>32</v>
      </c>
      <c r="C576" s="256" t="s">
        <v>31</v>
      </c>
      <c r="D576" s="422"/>
      <c r="E576" s="422"/>
      <c r="F576" s="422"/>
      <c r="G576" s="94"/>
    </row>
    <row r="577" spans="1:7" ht="22.5" x14ac:dyDescent="0.4">
      <c r="A577" s="294"/>
      <c r="B577" s="295"/>
      <c r="C577" s="295"/>
      <c r="D577" s="270"/>
      <c r="E577" s="270"/>
      <c r="F577" s="296"/>
      <c r="G577" s="94"/>
    </row>
    <row r="578" spans="1:7" ht="24.75" x14ac:dyDescent="0.4">
      <c r="A578" s="434" t="s">
        <v>10</v>
      </c>
      <c r="B578" s="435"/>
      <c r="C578" s="435"/>
      <c r="D578" s="435"/>
      <c r="E578" s="435"/>
      <c r="F578" s="436"/>
      <c r="G578" s="94"/>
    </row>
    <row r="579" spans="1:7" ht="21" x14ac:dyDescent="0.4">
      <c r="A579" s="101" t="s">
        <v>86</v>
      </c>
      <c r="B579" s="102">
        <v>2</v>
      </c>
      <c r="C579" s="102"/>
      <c r="D579" s="103"/>
      <c r="E579" s="103"/>
      <c r="F579" s="103"/>
      <c r="G579" s="94"/>
    </row>
    <row r="580" spans="1:7" ht="21" x14ac:dyDescent="0.4">
      <c r="A580" s="101" t="s">
        <v>45</v>
      </c>
      <c r="B580" s="102">
        <v>2</v>
      </c>
      <c r="C580" s="102"/>
      <c r="D580" s="103"/>
      <c r="E580" s="103"/>
      <c r="F580" s="103"/>
      <c r="G580" s="94"/>
    </row>
    <row r="581" spans="1:7" ht="21" x14ac:dyDescent="0.4">
      <c r="A581" s="101" t="s">
        <v>78</v>
      </c>
      <c r="B581" s="102">
        <v>2</v>
      </c>
      <c r="C581" s="102"/>
      <c r="D581" s="103"/>
      <c r="E581" s="103"/>
      <c r="F581" s="103"/>
      <c r="G581" s="94"/>
    </row>
    <row r="582" spans="1:7" ht="21" x14ac:dyDescent="0.4">
      <c r="A582" s="316" t="s">
        <v>20</v>
      </c>
      <c r="B582" s="102">
        <v>2</v>
      </c>
      <c r="C582" s="115" t="str">
        <f>IF(B582=0, -2, "0")</f>
        <v>0</v>
      </c>
      <c r="D582" s="117"/>
      <c r="E582" s="103"/>
      <c r="F582" s="103"/>
      <c r="G582" s="94"/>
    </row>
    <row r="583" spans="1:7" ht="22.5" x14ac:dyDescent="0.45">
      <c r="A583" s="184" t="s">
        <v>51</v>
      </c>
      <c r="B583" s="102">
        <v>2</v>
      </c>
      <c r="C583" s="116" t="str">
        <f>IF(B583=0, -10, IF(B583=1, -5, "0"))</f>
        <v>0</v>
      </c>
      <c r="D583" s="117"/>
      <c r="E583" s="103"/>
      <c r="F583" s="103"/>
      <c r="G583" s="94"/>
    </row>
    <row r="584" spans="1:7" ht="21" x14ac:dyDescent="0.4">
      <c r="A584" s="101" t="s">
        <v>113</v>
      </c>
      <c r="B584" s="102">
        <v>2</v>
      </c>
      <c r="C584" s="102"/>
      <c r="D584" s="140"/>
      <c r="E584" s="103"/>
      <c r="F584" s="103"/>
      <c r="G584" s="94"/>
    </row>
    <row r="585" spans="1:7" ht="21" x14ac:dyDescent="0.4">
      <c r="A585" s="174" t="s">
        <v>21</v>
      </c>
      <c r="B585" s="102">
        <v>2</v>
      </c>
      <c r="C585" s="116" t="str">
        <f>IF(B585=0, -5, "0")</f>
        <v>0</v>
      </c>
      <c r="D585" s="101"/>
      <c r="E585" s="103"/>
      <c r="F585" s="103"/>
      <c r="G585" s="94"/>
    </row>
    <row r="586" spans="1:7" ht="21" x14ac:dyDescent="0.4">
      <c r="A586" s="230" t="s">
        <v>395</v>
      </c>
      <c r="B586" s="102">
        <v>2</v>
      </c>
      <c r="C586" s="115" t="str">
        <f>IF(B586=0, -2, "0")</f>
        <v>0</v>
      </c>
      <c r="D586" s="242"/>
      <c r="E586" s="103"/>
      <c r="F586" s="103"/>
      <c r="G586" s="94"/>
    </row>
    <row r="587" spans="1:7" ht="21" x14ac:dyDescent="0.4">
      <c r="A587" s="101" t="s">
        <v>219</v>
      </c>
      <c r="B587" s="102">
        <v>2</v>
      </c>
      <c r="C587" s="102"/>
      <c r="D587" s="103"/>
      <c r="E587" s="103"/>
      <c r="F587" s="103"/>
      <c r="G587" s="94"/>
    </row>
    <row r="588" spans="1:7" ht="21" x14ac:dyDescent="0.4">
      <c r="A588" s="395" t="s">
        <v>34</v>
      </c>
      <c r="B588" s="395"/>
      <c r="C588" s="396"/>
      <c r="D588" s="299">
        <f>SUM(B579:C587)</f>
        <v>18</v>
      </c>
      <c r="E588" s="94"/>
      <c r="F588" s="94"/>
      <c r="G588" s="94"/>
    </row>
    <row r="589" spans="1:7" ht="21" x14ac:dyDescent="0.4">
      <c r="A589" s="395" t="s">
        <v>33</v>
      </c>
      <c r="B589" s="395"/>
      <c r="C589" s="395"/>
      <c r="D589" s="305">
        <f>D588/(COUNT(B579:C587)*2)</f>
        <v>1</v>
      </c>
      <c r="E589" s="94"/>
      <c r="F589" s="94"/>
      <c r="G589" s="94"/>
    </row>
    <row r="590" spans="1:7" ht="21" x14ac:dyDescent="0.4">
      <c r="A590" s="306"/>
      <c r="B590" s="307"/>
      <c r="C590" s="307"/>
      <c r="D590" s="308"/>
      <c r="E590" s="94"/>
      <c r="F590" s="94"/>
      <c r="G590" s="94"/>
    </row>
    <row r="591" spans="1:7" ht="39.75" customHeight="1" x14ac:dyDescent="0.4">
      <c r="A591" s="437" t="s">
        <v>23</v>
      </c>
      <c r="B591" s="438"/>
      <c r="C591" s="438"/>
      <c r="D591" s="438"/>
      <c r="E591" s="438"/>
      <c r="F591" s="439"/>
      <c r="G591" s="94"/>
    </row>
    <row r="592" spans="1:7" ht="63" x14ac:dyDescent="0.4">
      <c r="A592" s="101" t="s">
        <v>87</v>
      </c>
      <c r="B592" s="102">
        <v>1</v>
      </c>
      <c r="C592" s="102"/>
      <c r="D592" s="103" t="s">
        <v>516</v>
      </c>
      <c r="E592" s="103"/>
      <c r="F592" s="103" t="s">
        <v>298</v>
      </c>
      <c r="G592" s="94"/>
    </row>
    <row r="593" spans="1:7" ht="22.5" customHeight="1" x14ac:dyDescent="0.45">
      <c r="A593" s="184" t="s">
        <v>7</v>
      </c>
      <c r="B593" s="102">
        <v>2</v>
      </c>
      <c r="C593" s="116" t="str">
        <f>IF(B593=0, -10, IF(B593=1, -5, "0"))</f>
        <v>0</v>
      </c>
      <c r="D593" s="140"/>
      <c r="E593" s="103"/>
      <c r="F593" s="103"/>
      <c r="G593" s="94"/>
    </row>
    <row r="594" spans="1:7" ht="22.5" customHeight="1" x14ac:dyDescent="0.4">
      <c r="A594" s="101" t="s">
        <v>113</v>
      </c>
      <c r="B594" s="102">
        <v>2</v>
      </c>
      <c r="C594" s="102"/>
      <c r="D594" s="140"/>
      <c r="E594" s="103"/>
      <c r="F594" s="103"/>
      <c r="G594" s="94"/>
    </row>
    <row r="595" spans="1:7" ht="21" x14ac:dyDescent="0.4">
      <c r="A595" s="101" t="s">
        <v>186</v>
      </c>
      <c r="B595" s="102">
        <v>2</v>
      </c>
      <c r="C595" s="102"/>
      <c r="D595" s="243"/>
      <c r="E595" s="243"/>
      <c r="F595" s="103"/>
      <c r="G595" s="94"/>
    </row>
    <row r="596" spans="1:7" ht="42" x14ac:dyDescent="0.4">
      <c r="A596" s="317" t="s">
        <v>88</v>
      </c>
      <c r="B596" s="102">
        <v>1</v>
      </c>
      <c r="C596" s="139" t="str">
        <f>IF(B596=0, -5, "0")</f>
        <v>0</v>
      </c>
      <c r="D596" s="213" t="s">
        <v>517</v>
      </c>
      <c r="E596" s="213"/>
      <c r="F596" s="103" t="s">
        <v>297</v>
      </c>
      <c r="G596" s="94"/>
    </row>
    <row r="597" spans="1:7" ht="53.25" customHeight="1" x14ac:dyDescent="0.4">
      <c r="A597" s="101" t="s">
        <v>150</v>
      </c>
      <c r="B597" s="102">
        <v>2</v>
      </c>
      <c r="C597" s="102"/>
      <c r="D597" s="140"/>
      <c r="E597" s="103"/>
      <c r="F597" s="103"/>
      <c r="G597" s="94"/>
    </row>
    <row r="598" spans="1:7" ht="27" customHeight="1" x14ac:dyDescent="0.4">
      <c r="A598" s="243" t="s">
        <v>383</v>
      </c>
      <c r="B598" s="102">
        <v>2</v>
      </c>
      <c r="C598" s="243"/>
      <c r="D598" s="140"/>
      <c r="E598" s="103"/>
      <c r="F598" s="103"/>
      <c r="G598" s="94"/>
    </row>
    <row r="599" spans="1:7" ht="48.75" customHeight="1" x14ac:dyDescent="0.4">
      <c r="A599" s="105" t="s">
        <v>328</v>
      </c>
      <c r="B599" s="102">
        <v>2</v>
      </c>
      <c r="C599" s="213"/>
      <c r="D599" s="140"/>
      <c r="E599" s="103"/>
      <c r="F599" s="103"/>
      <c r="G599" s="94"/>
    </row>
    <row r="600" spans="1:7" ht="21" x14ac:dyDescent="0.4">
      <c r="A600" s="230" t="s">
        <v>395</v>
      </c>
      <c r="B600" s="102">
        <v>2</v>
      </c>
      <c r="C600" s="115" t="str">
        <f>IF(B600=0, -2, "0")</f>
        <v>0</v>
      </c>
      <c r="D600" s="140"/>
      <c r="E600" s="103"/>
      <c r="F600" s="103"/>
      <c r="G600" s="94"/>
    </row>
    <row r="601" spans="1:7" ht="39.75" customHeight="1" x14ac:dyDescent="0.4">
      <c r="A601" s="101" t="s">
        <v>302</v>
      </c>
      <c r="B601" s="102">
        <v>2</v>
      </c>
      <c r="C601" s="102"/>
      <c r="D601" s="140"/>
      <c r="E601" s="103"/>
      <c r="F601" s="103"/>
      <c r="G601" s="94"/>
    </row>
    <row r="602" spans="1:7" ht="21" x14ac:dyDescent="0.4">
      <c r="A602" s="129" t="s">
        <v>376</v>
      </c>
      <c r="B602" s="102">
        <v>2</v>
      </c>
      <c r="C602" s="102"/>
      <c r="D602" s="119"/>
      <c r="E602" s="343"/>
      <c r="F602" s="103"/>
      <c r="G602" s="94"/>
    </row>
    <row r="603" spans="1:7" ht="21" x14ac:dyDescent="0.4">
      <c r="A603" s="151" t="s">
        <v>327</v>
      </c>
      <c r="B603" s="102">
        <v>2</v>
      </c>
      <c r="C603" s="102"/>
      <c r="D603" s="101"/>
      <c r="E603" s="103"/>
      <c r="F603" s="103"/>
      <c r="G603" s="94"/>
    </row>
    <row r="604" spans="1:7" ht="21" x14ac:dyDescent="0.4">
      <c r="A604" s="105" t="s">
        <v>405</v>
      </c>
      <c r="B604" s="102">
        <v>2</v>
      </c>
      <c r="C604" s="102"/>
      <c r="D604" s="242"/>
      <c r="E604" s="103"/>
      <c r="F604" s="103"/>
      <c r="G604" s="94"/>
    </row>
    <row r="605" spans="1:7" ht="83.25" customHeight="1" x14ac:dyDescent="0.4">
      <c r="A605" s="132" t="s">
        <v>446</v>
      </c>
      <c r="B605" s="102">
        <v>0</v>
      </c>
      <c r="C605" s="102"/>
      <c r="D605" s="327">
        <v>0</v>
      </c>
      <c r="E605" s="103"/>
      <c r="F605" s="103"/>
      <c r="G605" s="94"/>
    </row>
    <row r="606" spans="1:7" ht="21" x14ac:dyDescent="0.4">
      <c r="A606" s="395" t="s">
        <v>34</v>
      </c>
      <c r="B606" s="395"/>
      <c r="C606" s="396"/>
      <c r="D606" s="299">
        <f>SUM(B592:C605)</f>
        <v>24</v>
      </c>
      <c r="E606" s="94"/>
      <c r="F606" s="94"/>
      <c r="G606" s="94"/>
    </row>
    <row r="607" spans="1:7" ht="21" x14ac:dyDescent="0.4">
      <c r="A607" s="395" t="s">
        <v>33</v>
      </c>
      <c r="B607" s="395"/>
      <c r="C607" s="395"/>
      <c r="D607" s="305">
        <f>D606/(COUNT(B592:C605)*2)</f>
        <v>0.8571428571428571</v>
      </c>
      <c r="E607" s="94"/>
      <c r="F607" s="94"/>
      <c r="G607" s="94"/>
    </row>
    <row r="608" spans="1:7" ht="21" x14ac:dyDescent="0.4">
      <c r="A608" s="306"/>
      <c r="B608" s="307"/>
      <c r="C608" s="309"/>
      <c r="D608" s="310"/>
      <c r="E608" s="94"/>
      <c r="F608" s="94"/>
      <c r="G608" s="94"/>
    </row>
    <row r="609" spans="1:7" ht="22.5" x14ac:dyDescent="0.45">
      <c r="A609" s="122" t="s">
        <v>37</v>
      </c>
      <c r="B609" s="123"/>
      <c r="C609" s="124"/>
      <c r="D609" s="125">
        <f>SUM(B579:C587,B592:C605)</f>
        <v>42</v>
      </c>
      <c r="E609" s="241"/>
      <c r="F609" s="241"/>
      <c r="G609" s="94"/>
    </row>
    <row r="610" spans="1:7" ht="22.5" x14ac:dyDescent="0.45">
      <c r="A610" s="397" t="s">
        <v>170</v>
      </c>
      <c r="B610" s="398"/>
      <c r="C610" s="399"/>
      <c r="D610" s="126">
        <f>D609/(COUNT(B579:C587,B592:C605)*2)</f>
        <v>0.91304347826086951</v>
      </c>
      <c r="E610" s="94"/>
      <c r="F610" s="94"/>
      <c r="G610" s="94"/>
    </row>
    <row r="611" spans="1:7" ht="21" x14ac:dyDescent="0.4">
      <c r="A611" s="127"/>
      <c r="B611" s="94"/>
      <c r="C611" s="94"/>
      <c r="G611" s="94"/>
    </row>
    <row r="612" spans="1:7" ht="19.5" customHeight="1" x14ac:dyDescent="0.45">
      <c r="A612" s="408" t="s">
        <v>8</v>
      </c>
      <c r="B612" s="408"/>
      <c r="C612" s="408"/>
      <c r="D612" s="408"/>
      <c r="E612" s="408"/>
      <c r="F612" s="408"/>
      <c r="G612" s="94"/>
    </row>
    <row r="613" spans="1:7" ht="22.5" x14ac:dyDescent="0.4">
      <c r="A613" s="128">
        <f>B11</f>
        <v>43538</v>
      </c>
      <c r="B613" s="94"/>
      <c r="C613" s="94"/>
      <c r="D613" s="112"/>
      <c r="E613" s="112"/>
      <c r="F613" s="112"/>
      <c r="G613" s="94"/>
    </row>
    <row r="614" spans="1:7" ht="21" x14ac:dyDescent="0.4">
      <c r="A614" s="389" t="s">
        <v>28</v>
      </c>
      <c r="B614" s="390" t="s">
        <v>29</v>
      </c>
      <c r="C614" s="390"/>
      <c r="D614" s="391" t="s">
        <v>42</v>
      </c>
      <c r="E614" s="391" t="s">
        <v>266</v>
      </c>
      <c r="F614" s="391" t="s">
        <v>301</v>
      </c>
      <c r="G614" s="94"/>
    </row>
    <row r="615" spans="1:7" ht="18.75" customHeight="1" x14ac:dyDescent="0.4">
      <c r="A615" s="389"/>
      <c r="B615" s="98" t="s">
        <v>32</v>
      </c>
      <c r="C615" s="98" t="s">
        <v>31</v>
      </c>
      <c r="D615" s="391"/>
      <c r="E615" s="391"/>
      <c r="F615" s="391"/>
      <c r="G615" s="94"/>
    </row>
    <row r="616" spans="1:7" ht="18.75" customHeight="1" x14ac:dyDescent="0.4">
      <c r="A616" s="285"/>
      <c r="B616" s="286"/>
      <c r="C616" s="286"/>
      <c r="D616" s="281"/>
      <c r="E616" s="281"/>
      <c r="F616" s="281"/>
      <c r="G616" s="94"/>
    </row>
    <row r="617" spans="1:7" ht="24.75" x14ac:dyDescent="0.4">
      <c r="A617" s="287" t="s">
        <v>90</v>
      </c>
      <c r="B617" s="112"/>
      <c r="C617" s="406"/>
      <c r="D617" s="406"/>
      <c r="E617" s="406"/>
      <c r="F617" s="407"/>
      <c r="G617" s="94"/>
    </row>
    <row r="618" spans="1:7" ht="21" x14ac:dyDescent="0.4">
      <c r="A618" s="131" t="s">
        <v>89</v>
      </c>
      <c r="B618" s="102">
        <v>2</v>
      </c>
      <c r="C618" s="102"/>
      <c r="D618" s="103"/>
      <c r="E618" s="103"/>
      <c r="F618" s="103"/>
      <c r="G618" s="94"/>
    </row>
    <row r="619" spans="1:7" ht="21" x14ac:dyDescent="0.4">
      <c r="A619" s="131" t="s">
        <v>221</v>
      </c>
      <c r="B619" s="102">
        <v>2</v>
      </c>
      <c r="C619" s="102"/>
      <c r="D619" s="103"/>
      <c r="E619" s="103"/>
      <c r="F619" s="103"/>
      <c r="G619" s="94"/>
    </row>
    <row r="620" spans="1:7" ht="21" x14ac:dyDescent="0.4">
      <c r="A620" s="129" t="s">
        <v>25</v>
      </c>
      <c r="B620" s="102">
        <v>2</v>
      </c>
      <c r="C620" s="102"/>
      <c r="D620" s="103"/>
      <c r="E620" s="103"/>
      <c r="F620" s="103"/>
      <c r="G620" s="94"/>
    </row>
    <row r="621" spans="1:7" ht="21" x14ac:dyDescent="0.4">
      <c r="A621" s="129" t="s">
        <v>11</v>
      </c>
      <c r="B621" s="102">
        <v>2</v>
      </c>
      <c r="C621" s="102"/>
      <c r="D621" s="103"/>
      <c r="E621" s="103"/>
      <c r="F621" s="103"/>
      <c r="G621" s="94"/>
    </row>
    <row r="622" spans="1:7" ht="22.5" x14ac:dyDescent="0.45">
      <c r="A622" s="184" t="s">
        <v>50</v>
      </c>
      <c r="B622" s="102">
        <v>2</v>
      </c>
      <c r="C622" s="116" t="str">
        <f>IF(B622=0, -10, IF(B622=1, -5, "0"))</f>
        <v>0</v>
      </c>
      <c r="D622" s="103"/>
      <c r="E622" s="103"/>
      <c r="F622" s="103"/>
      <c r="G622" s="94"/>
    </row>
    <row r="623" spans="1:7" ht="21" x14ac:dyDescent="0.4">
      <c r="A623" s="129" t="s">
        <v>113</v>
      </c>
      <c r="B623" s="102">
        <v>2</v>
      </c>
      <c r="C623" s="135"/>
      <c r="D623" s="103"/>
      <c r="E623" s="103"/>
      <c r="F623" s="103"/>
      <c r="G623" s="94"/>
    </row>
    <row r="624" spans="1:7" ht="21" x14ac:dyDescent="0.4">
      <c r="A624" s="129" t="s">
        <v>203</v>
      </c>
      <c r="B624" s="102">
        <v>2</v>
      </c>
      <c r="C624" s="102"/>
      <c r="D624" s="101"/>
      <c r="E624" s="103"/>
      <c r="F624" s="103"/>
      <c r="G624" s="94"/>
    </row>
    <row r="625" spans="1:7" ht="22.5" customHeight="1" x14ac:dyDescent="0.4">
      <c r="A625" s="230" t="s">
        <v>395</v>
      </c>
      <c r="B625" s="102">
        <v>2</v>
      </c>
      <c r="C625" s="115" t="str">
        <f>IF(B625=0, -2, "0")</f>
        <v>0</v>
      </c>
      <c r="D625" s="242"/>
      <c r="E625" s="103"/>
      <c r="F625" s="103"/>
      <c r="G625" s="94"/>
    </row>
    <row r="626" spans="1:7" ht="45" x14ac:dyDescent="0.4">
      <c r="A626" s="200" t="s">
        <v>456</v>
      </c>
      <c r="B626" s="102">
        <v>2</v>
      </c>
      <c r="C626" s="116" t="str">
        <f>IF(B626=0, -10, "0")</f>
        <v>0</v>
      </c>
      <c r="D626" s="103"/>
      <c r="E626" s="103"/>
      <c r="F626" s="103"/>
      <c r="G626" s="94"/>
    </row>
    <row r="627" spans="1:7" ht="21" x14ac:dyDescent="0.4">
      <c r="A627" s="395" t="s">
        <v>34</v>
      </c>
      <c r="B627" s="395"/>
      <c r="C627" s="395"/>
      <c r="D627" s="299">
        <f>SUM(B618:C626)</f>
        <v>18</v>
      </c>
      <c r="E627" s="431"/>
      <c r="F627" s="411"/>
      <c r="G627" s="94"/>
    </row>
    <row r="628" spans="1:7" ht="21" x14ac:dyDescent="0.4">
      <c r="A628" s="395" t="s">
        <v>33</v>
      </c>
      <c r="B628" s="395"/>
      <c r="C628" s="395"/>
      <c r="D628" s="305">
        <f>D627/(COUNT(B618:C626)*2)</f>
        <v>1</v>
      </c>
      <c r="E628" s="432"/>
      <c r="F628" s="433"/>
      <c r="G628" s="94"/>
    </row>
    <row r="629" spans="1:7" ht="21" x14ac:dyDescent="0.4">
      <c r="A629" s="127"/>
      <c r="B629" s="94"/>
      <c r="C629" s="430"/>
      <c r="D629" s="430"/>
      <c r="E629" s="430"/>
      <c r="F629" s="430"/>
      <c r="G629" s="94"/>
    </row>
    <row r="630" spans="1:7" ht="18.75" customHeight="1" x14ac:dyDescent="0.4">
      <c r="A630" s="287" t="s">
        <v>23</v>
      </c>
      <c r="B630" s="112"/>
      <c r="C630" s="100"/>
      <c r="D630" s="100"/>
      <c r="E630" s="100"/>
      <c r="F630" s="100"/>
      <c r="G630" s="94"/>
    </row>
    <row r="631" spans="1:7" ht="21" x14ac:dyDescent="0.4">
      <c r="A631" s="101" t="s">
        <v>83</v>
      </c>
      <c r="B631" s="102">
        <v>2</v>
      </c>
      <c r="C631" s="102"/>
      <c r="D631" s="155"/>
      <c r="E631" s="103"/>
      <c r="F631" s="103"/>
      <c r="G631" s="94"/>
    </row>
    <row r="632" spans="1:7" ht="24.75" customHeight="1" x14ac:dyDescent="0.45">
      <c r="A632" s="184" t="s">
        <v>50</v>
      </c>
      <c r="B632" s="102">
        <v>2</v>
      </c>
      <c r="C632" s="116" t="str">
        <f>IF(B632=0, -10, IF(B632=1, -5, "0"))</f>
        <v>0</v>
      </c>
      <c r="D632" s="117"/>
      <c r="E632" s="103"/>
      <c r="F632" s="103"/>
      <c r="G632" s="94"/>
    </row>
    <row r="633" spans="1:7" ht="21" x14ac:dyDescent="0.4">
      <c r="A633" s="101" t="s">
        <v>186</v>
      </c>
      <c r="B633" s="102">
        <v>2</v>
      </c>
      <c r="C633" s="102"/>
      <c r="D633" s="171"/>
      <c r="E633" s="103"/>
      <c r="F633" s="103"/>
      <c r="G633" s="94"/>
    </row>
    <row r="634" spans="1:7" ht="21" x14ac:dyDescent="0.4">
      <c r="A634" s="101" t="s">
        <v>12</v>
      </c>
      <c r="B634" s="102">
        <v>2</v>
      </c>
      <c r="C634" s="102"/>
      <c r="D634" s="103"/>
      <c r="E634" s="103"/>
      <c r="F634" s="103"/>
      <c r="G634" s="94"/>
    </row>
    <row r="635" spans="1:7" ht="21" x14ac:dyDescent="0.4">
      <c r="A635" s="132" t="s">
        <v>91</v>
      </c>
      <c r="B635" s="102">
        <v>2</v>
      </c>
      <c r="C635" s="102"/>
      <c r="D635" s="55"/>
      <c r="E635" s="103"/>
      <c r="F635" s="103"/>
      <c r="G635" s="94"/>
    </row>
    <row r="636" spans="1:7" ht="21" x14ac:dyDescent="0.4">
      <c r="A636" s="163" t="s">
        <v>418</v>
      </c>
      <c r="B636" s="102">
        <v>2</v>
      </c>
      <c r="C636" s="116"/>
      <c r="D636" s="55"/>
      <c r="E636" s="103"/>
      <c r="F636" s="103"/>
      <c r="G636" s="94"/>
    </row>
    <row r="637" spans="1:7" ht="22.5" customHeight="1" x14ac:dyDescent="0.4">
      <c r="A637" s="163" t="s">
        <v>417</v>
      </c>
      <c r="B637" s="102">
        <v>2</v>
      </c>
      <c r="C637" s="116"/>
      <c r="D637" s="55"/>
      <c r="E637" s="103"/>
      <c r="F637" s="103"/>
      <c r="G637" s="94"/>
    </row>
    <row r="638" spans="1:7" ht="21" customHeight="1" x14ac:dyDescent="0.4">
      <c r="A638" s="101" t="s">
        <v>132</v>
      </c>
      <c r="B638" s="102">
        <v>2</v>
      </c>
      <c r="C638" s="102"/>
      <c r="D638" s="259"/>
      <c r="E638" s="103"/>
      <c r="F638" s="103"/>
      <c r="G638" s="94"/>
    </row>
    <row r="639" spans="1:7" ht="22.5" x14ac:dyDescent="0.4">
      <c r="A639" s="403" t="s">
        <v>34</v>
      </c>
      <c r="B639" s="404"/>
      <c r="C639" s="405"/>
      <c r="D639" s="202">
        <f>SUM(B631:C638)</f>
        <v>16</v>
      </c>
      <c r="E639" s="260"/>
      <c r="F639" s="260"/>
      <c r="G639" s="258"/>
    </row>
    <row r="640" spans="1:7" ht="22.5" x14ac:dyDescent="0.4">
      <c r="A640" s="106" t="s">
        <v>33</v>
      </c>
      <c r="B640" s="107"/>
      <c r="C640" s="107"/>
      <c r="D640" s="109">
        <f>D639/(COUNT(B631:C638)*2)</f>
        <v>1</v>
      </c>
      <c r="E640" s="260"/>
      <c r="F640" s="260"/>
      <c r="G640" s="94"/>
    </row>
    <row r="641" spans="1:16382" ht="27" customHeight="1" x14ac:dyDescent="0.4">
      <c r="A641" s="201"/>
      <c r="B641" s="201"/>
      <c r="C641" s="201"/>
      <c r="D641" s="258"/>
      <c r="E641" s="258"/>
      <c r="F641" s="258"/>
      <c r="G641" s="94"/>
    </row>
    <row r="642" spans="1:16382" ht="24.75" x14ac:dyDescent="0.4">
      <c r="A642" s="287" t="s">
        <v>96</v>
      </c>
      <c r="B642" s="112"/>
      <c r="C642" s="406"/>
      <c r="D642" s="406"/>
      <c r="E642" s="406"/>
      <c r="F642" s="407"/>
      <c r="G642" s="94"/>
    </row>
    <row r="643" spans="1:16382" ht="20.25" customHeight="1" x14ac:dyDescent="0.4">
      <c r="A643" s="101" t="s">
        <v>83</v>
      </c>
      <c r="B643" s="102">
        <v>2</v>
      </c>
      <c r="C643" s="102"/>
      <c r="D643" s="103"/>
      <c r="E643" s="103"/>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v>2</v>
      </c>
      <c r="C644" s="116" t="str">
        <f>IF(B644=0, -10, IF(B644=1, -5, "0"))</f>
        <v>0</v>
      </c>
      <c r="D644" s="160"/>
      <c r="E644" s="103"/>
      <c r="F644" s="103"/>
      <c r="G644" s="94"/>
    </row>
    <row r="645" spans="1:16382" ht="21" x14ac:dyDescent="0.4">
      <c r="A645" s="101" t="s">
        <v>188</v>
      </c>
      <c r="B645" s="102">
        <v>2</v>
      </c>
      <c r="C645" s="102"/>
      <c r="D645" s="55"/>
      <c r="E645" s="101"/>
      <c r="F645" s="103"/>
      <c r="G645" s="94"/>
    </row>
    <row r="646" spans="1:16382" ht="21" x14ac:dyDescent="0.4">
      <c r="A646" s="101" t="s">
        <v>222</v>
      </c>
      <c r="B646" s="102">
        <v>2</v>
      </c>
      <c r="C646" s="102"/>
      <c r="D646" s="55"/>
      <c r="E646" s="103"/>
      <c r="F646" s="103"/>
      <c r="G646" s="94"/>
    </row>
    <row r="647" spans="1:16382" ht="34.5" customHeight="1" x14ac:dyDescent="0.4">
      <c r="A647" s="163" t="s">
        <v>418</v>
      </c>
      <c r="B647" s="102">
        <v>2</v>
      </c>
      <c r="C647" s="102"/>
      <c r="D647" s="55"/>
      <c r="E647" s="103"/>
      <c r="F647" s="103"/>
      <c r="G647" s="94"/>
    </row>
    <row r="648" spans="1:16382" ht="45" x14ac:dyDescent="0.4">
      <c r="A648" s="200" t="s">
        <v>456</v>
      </c>
      <c r="B648" s="102">
        <v>2</v>
      </c>
      <c r="C648" s="116" t="str">
        <f>IF(B648=0, -10, "0")</f>
        <v>0</v>
      </c>
      <c r="D648" s="55"/>
      <c r="E648" s="103"/>
      <c r="F648" s="103"/>
      <c r="G648" s="94"/>
    </row>
    <row r="649" spans="1:16382" ht="21" x14ac:dyDescent="0.4">
      <c r="A649" s="163" t="s">
        <v>417</v>
      </c>
      <c r="B649" s="102">
        <v>2</v>
      </c>
      <c r="C649" s="116"/>
      <c r="D649" s="55"/>
      <c r="E649" s="103"/>
      <c r="F649" s="103"/>
      <c r="G649" s="94"/>
    </row>
    <row r="650" spans="1:16382" ht="22.5" x14ac:dyDescent="0.4">
      <c r="A650" s="403" t="s">
        <v>34</v>
      </c>
      <c r="B650" s="404"/>
      <c r="C650" s="405"/>
      <c r="D650" s="121">
        <f>SUM(B643:C649)</f>
        <v>14</v>
      </c>
      <c r="E650" s="260"/>
      <c r="F650" s="260"/>
      <c r="G650" s="94"/>
    </row>
    <row r="651" spans="1:16382" ht="21" x14ac:dyDescent="0.4">
      <c r="A651" s="121" t="s">
        <v>33</v>
      </c>
      <c r="B651" s="204"/>
      <c r="C651" s="204"/>
      <c r="D651" s="109">
        <f>D650/(COUNT(B643:C649)*2)</f>
        <v>1</v>
      </c>
      <c r="E651" s="94"/>
      <c r="F651" s="94"/>
      <c r="G651" s="94"/>
    </row>
    <row r="652" spans="1:16382" ht="22.5" x14ac:dyDescent="0.3">
      <c r="A652" s="419"/>
      <c r="B652" s="419"/>
      <c r="C652" s="419"/>
      <c r="D652" s="419"/>
      <c r="E652" s="419"/>
      <c r="F652" s="419"/>
      <c r="G652" s="419"/>
    </row>
    <row r="653" spans="1:16382" ht="24.75" x14ac:dyDescent="0.4">
      <c r="A653" s="287" t="s">
        <v>26</v>
      </c>
      <c r="B653" s="406"/>
      <c r="C653" s="406"/>
      <c r="D653" s="406"/>
      <c r="E653" s="406"/>
      <c r="F653" s="407"/>
      <c r="G653" s="89"/>
    </row>
    <row r="654" spans="1:16382" ht="21" x14ac:dyDescent="0.4">
      <c r="A654" s="132" t="s">
        <v>223</v>
      </c>
      <c r="B654" s="102">
        <v>2</v>
      </c>
      <c r="C654" s="102"/>
      <c r="D654" s="134"/>
      <c r="E654" s="103"/>
      <c r="F654" s="103"/>
      <c r="G654" s="89"/>
    </row>
    <row r="655" spans="1:16382" ht="42" x14ac:dyDescent="0.4">
      <c r="A655" s="163" t="s">
        <v>418</v>
      </c>
      <c r="B655" s="102">
        <v>1</v>
      </c>
      <c r="C655" s="116"/>
      <c r="D655" s="134" t="s">
        <v>518</v>
      </c>
      <c r="E655" s="103"/>
      <c r="F655" s="103" t="s">
        <v>298</v>
      </c>
      <c r="G655" s="89"/>
    </row>
    <row r="656" spans="1:16382" ht="21" x14ac:dyDescent="0.4">
      <c r="A656" s="163" t="s">
        <v>417</v>
      </c>
      <c r="B656" s="102">
        <v>2</v>
      </c>
      <c r="C656" s="116"/>
      <c r="D656" s="134"/>
      <c r="E656" s="103"/>
      <c r="F656" s="103"/>
      <c r="G656" s="89"/>
    </row>
    <row r="657" spans="1:7" ht="22.5" x14ac:dyDescent="0.45">
      <c r="A657" s="184" t="s">
        <v>92</v>
      </c>
      <c r="B657" s="102">
        <v>2</v>
      </c>
      <c r="C657" s="116" t="str">
        <f>IF(B657=0, -10, IF(B657=1, -5, "0"))</f>
        <v>0</v>
      </c>
      <c r="D657" s="243"/>
      <c r="E657" s="243"/>
      <c r="F657" s="103"/>
      <c r="G657" s="89"/>
    </row>
    <row r="658" spans="1:7" ht="42" x14ac:dyDescent="0.4">
      <c r="A658" s="101" t="s">
        <v>189</v>
      </c>
      <c r="B658" s="102">
        <v>2</v>
      </c>
      <c r="C658" s="102"/>
      <c r="D658" s="243"/>
      <c r="E658" s="243"/>
      <c r="F658" s="103"/>
      <c r="G658" s="203"/>
    </row>
    <row r="659" spans="1:7" ht="45" x14ac:dyDescent="0.4">
      <c r="A659" s="200" t="s">
        <v>325</v>
      </c>
      <c r="B659" s="102">
        <v>2</v>
      </c>
      <c r="C659" s="116" t="str">
        <f>IF(B659=0, -10, "0")</f>
        <v>0</v>
      </c>
      <c r="D659" s="243"/>
      <c r="E659" s="243"/>
      <c r="F659" s="103"/>
      <c r="G659" s="89"/>
    </row>
    <row r="660" spans="1:7" ht="42" x14ac:dyDescent="0.4">
      <c r="A660" s="101" t="s">
        <v>150</v>
      </c>
      <c r="B660" s="102">
        <v>2</v>
      </c>
      <c r="C660" s="102"/>
      <c r="D660" s="134"/>
      <c r="E660" s="103"/>
      <c r="F660" s="103"/>
      <c r="G660" s="89"/>
    </row>
    <row r="661" spans="1:7" ht="21" x14ac:dyDescent="0.4">
      <c r="A661" s="440" t="s">
        <v>310</v>
      </c>
      <c r="B661" s="441"/>
      <c r="C661" s="441"/>
      <c r="D661" s="441"/>
      <c r="E661" s="441"/>
      <c r="F661" s="442"/>
      <c r="G661" s="89"/>
    </row>
    <row r="662" spans="1:7" ht="21" x14ac:dyDescent="0.4">
      <c r="A662" s="105" t="s">
        <v>328</v>
      </c>
      <c r="B662" s="102">
        <v>2</v>
      </c>
      <c r="C662" s="243"/>
      <c r="D662" s="134"/>
      <c r="E662" s="103"/>
      <c r="F662" s="103"/>
      <c r="G662" s="89"/>
    </row>
    <row r="663" spans="1:7" ht="21" x14ac:dyDescent="0.4">
      <c r="A663" s="101" t="s">
        <v>302</v>
      </c>
      <c r="B663" s="102">
        <v>2</v>
      </c>
      <c r="C663" s="102"/>
      <c r="D663" s="134"/>
      <c r="E663" s="103"/>
      <c r="F663" s="103"/>
      <c r="G663" s="89"/>
    </row>
    <row r="664" spans="1:7" ht="27.75" customHeight="1" x14ac:dyDescent="0.4">
      <c r="A664" s="129" t="s">
        <v>376</v>
      </c>
      <c r="B664" s="102">
        <v>2</v>
      </c>
      <c r="C664" s="102"/>
      <c r="D664" s="134"/>
      <c r="E664" s="103"/>
      <c r="F664" s="103"/>
      <c r="G664" s="94"/>
    </row>
    <row r="665" spans="1:7" ht="21" x14ac:dyDescent="0.4">
      <c r="A665" s="318" t="s">
        <v>317</v>
      </c>
      <c r="B665" s="102">
        <v>2</v>
      </c>
      <c r="C665" s="116" t="str">
        <f>IF(B665=0, -5, "0")</f>
        <v>0</v>
      </c>
      <c r="D665" s="119"/>
      <c r="E665" s="343"/>
      <c r="F665" s="103"/>
      <c r="G665" s="94"/>
    </row>
    <row r="666" spans="1:7" ht="21" x14ac:dyDescent="0.4">
      <c r="A666" s="151" t="s">
        <v>327</v>
      </c>
      <c r="B666" s="102">
        <v>2</v>
      </c>
      <c r="C666" s="116"/>
      <c r="D666" s="55"/>
      <c r="E666" s="55"/>
      <c r="F666" s="103"/>
      <c r="G666" s="94"/>
    </row>
    <row r="667" spans="1:7" ht="21" x14ac:dyDescent="0.4">
      <c r="A667" s="105" t="s">
        <v>405</v>
      </c>
      <c r="B667" s="102">
        <v>2</v>
      </c>
      <c r="C667" s="116"/>
      <c r="D667" s="55"/>
      <c r="E667" s="55"/>
      <c r="F667" s="103"/>
      <c r="G667" s="94"/>
    </row>
    <row r="668" spans="1:7" ht="88.5" customHeight="1" x14ac:dyDescent="0.4">
      <c r="A668" s="101" t="s">
        <v>421</v>
      </c>
      <c r="B668" s="102" t="str">
        <f>IF(D668=1, 2, IF(AND(D668&lt;1,D668&gt;0), 1, IF(D668=0,"0","NA")))</f>
        <v>NA</v>
      </c>
      <c r="C668" s="102"/>
      <c r="D668" s="327" t="str">
        <f>IFERROR(E668/F668,"N.A")</f>
        <v>N.A</v>
      </c>
      <c r="E668" s="55"/>
      <c r="F668" s="103"/>
      <c r="G668" s="94"/>
    </row>
    <row r="669" spans="1:7" ht="21" x14ac:dyDescent="0.4">
      <c r="A669" s="121" t="s">
        <v>34</v>
      </c>
      <c r="B669" s="121"/>
      <c r="C669" s="121"/>
      <c r="D669" s="121">
        <f>SUM(B654:C668)</f>
        <v>25</v>
      </c>
      <c r="E669" s="94"/>
      <c r="F669" s="94"/>
      <c r="G669" s="94"/>
    </row>
    <row r="670" spans="1:7" ht="21" x14ac:dyDescent="0.4">
      <c r="A670" s="106" t="s">
        <v>33</v>
      </c>
      <c r="B670" s="107"/>
      <c r="C670" s="108"/>
      <c r="D670" s="109">
        <f>D669/(COUNT(B654:C668)*2)</f>
        <v>0.96153846153846156</v>
      </c>
      <c r="E670" s="94"/>
      <c r="F670" s="94"/>
      <c r="G670" s="94"/>
    </row>
    <row r="671" spans="1:7" ht="21" x14ac:dyDescent="0.4">
      <c r="A671" s="110"/>
      <c r="B671" s="94"/>
      <c r="C671" s="94"/>
      <c r="D671" s="94"/>
      <c r="E671" s="94"/>
      <c r="F671" s="94"/>
      <c r="G671" s="94"/>
    </row>
    <row r="672" spans="1:7" ht="22.5" x14ac:dyDescent="0.45">
      <c r="A672" s="122" t="s">
        <v>38</v>
      </c>
      <c r="B672" s="152"/>
      <c r="C672" s="153"/>
      <c r="D672" s="125">
        <f>SUM(D627,D639,D650,D669)</f>
        <v>73</v>
      </c>
      <c r="E672" s="94"/>
      <c r="F672" s="94"/>
      <c r="G672" s="94"/>
    </row>
    <row r="673" spans="1:7" ht="22.5" x14ac:dyDescent="0.45">
      <c r="A673" s="122" t="s">
        <v>171</v>
      </c>
      <c r="B673" s="152"/>
      <c r="C673" s="153"/>
      <c r="D673" s="126">
        <f>D672/(COUNT(B654:C668,B631:C638,B643:C649,B618:C626)*2)</f>
        <v>0.98648648648648651</v>
      </c>
      <c r="G673" s="94"/>
    </row>
    <row r="674" spans="1:7" ht="21" x14ac:dyDescent="0.4">
      <c r="A674" s="110"/>
      <c r="B674" s="94"/>
      <c r="C674" s="94"/>
      <c r="D674" s="94"/>
      <c r="E674" s="94"/>
      <c r="F674" s="94"/>
      <c r="G674" s="94"/>
    </row>
    <row r="675" spans="1:7" ht="21" x14ac:dyDescent="0.4">
      <c r="A675" s="207"/>
      <c r="B675" s="94"/>
      <c r="C675" s="94"/>
      <c r="G675" s="94"/>
    </row>
    <row r="676" spans="1:7" ht="22.5" x14ac:dyDescent="0.45">
      <c r="A676" s="408" t="s">
        <v>355</v>
      </c>
      <c r="B676" s="408"/>
      <c r="C676" s="408"/>
      <c r="D676" s="408"/>
      <c r="E676" s="408"/>
      <c r="F676" s="408"/>
      <c r="G676" s="94"/>
    </row>
    <row r="677" spans="1:7" ht="21" x14ac:dyDescent="0.4">
      <c r="A677" s="199">
        <f>B11</f>
        <v>43538</v>
      </c>
      <c r="B677" s="94"/>
      <c r="C677" s="94"/>
      <c r="D677" s="94"/>
      <c r="E677" s="94"/>
      <c r="F677" s="94"/>
      <c r="G677" s="94"/>
    </row>
    <row r="678" spans="1:7" ht="21.75" customHeight="1" x14ac:dyDescent="0.4">
      <c r="A678" s="389" t="s">
        <v>28</v>
      </c>
      <c r="B678" s="390" t="s">
        <v>29</v>
      </c>
      <c r="C678" s="390"/>
      <c r="D678" s="391" t="s">
        <v>42</v>
      </c>
      <c r="E678" s="391" t="s">
        <v>266</v>
      </c>
      <c r="F678" s="391" t="s">
        <v>301</v>
      </c>
      <c r="G678" s="94"/>
    </row>
    <row r="679" spans="1:7" ht="21" x14ac:dyDescent="0.4">
      <c r="A679" s="389"/>
      <c r="B679" s="98" t="s">
        <v>32</v>
      </c>
      <c r="C679" s="98" t="s">
        <v>31</v>
      </c>
      <c r="D679" s="391"/>
      <c r="E679" s="391"/>
      <c r="F679" s="391"/>
      <c r="G679" s="94"/>
    </row>
    <row r="680" spans="1:7" ht="22.5" x14ac:dyDescent="0.4">
      <c r="A680" s="285"/>
      <c r="B680" s="286"/>
      <c r="C680" s="286"/>
      <c r="D680" s="281"/>
      <c r="E680" s="281"/>
      <c r="F680" s="281"/>
      <c r="G680" s="94"/>
    </row>
    <row r="681" spans="1:7" ht="21" x14ac:dyDescent="0.4">
      <c r="A681" s="101" t="s">
        <v>386</v>
      </c>
      <c r="B681" s="102">
        <v>2</v>
      </c>
      <c r="C681" s="102"/>
      <c r="D681" s="103"/>
      <c r="E681" s="103"/>
      <c r="F681" s="103"/>
      <c r="G681" s="94"/>
    </row>
    <row r="682" spans="1:7" ht="21" x14ac:dyDescent="0.4">
      <c r="A682" s="101" t="s">
        <v>357</v>
      </c>
      <c r="B682" s="102">
        <v>2</v>
      </c>
      <c r="C682" s="102"/>
      <c r="D682" s="103"/>
      <c r="E682" s="103"/>
      <c r="F682" s="103" t="s">
        <v>297</v>
      </c>
      <c r="G682" s="94"/>
    </row>
    <row r="683" spans="1:7" ht="42" x14ac:dyDescent="0.4">
      <c r="A683" s="101" t="s">
        <v>43</v>
      </c>
      <c r="B683" s="102">
        <v>2</v>
      </c>
      <c r="C683" s="102"/>
      <c r="D683" s="103"/>
      <c r="E683" s="103"/>
      <c r="F683" s="103"/>
      <c r="G683" s="94"/>
    </row>
    <row r="684" spans="1:7" ht="21" x14ac:dyDescent="0.4">
      <c r="A684" s="132" t="s">
        <v>93</v>
      </c>
      <c r="B684" s="102">
        <v>2</v>
      </c>
      <c r="C684" s="102"/>
      <c r="D684" s="103"/>
      <c r="E684" s="103"/>
      <c r="F684" s="103"/>
      <c r="G684" s="94"/>
    </row>
    <row r="685" spans="1:7" ht="21" x14ac:dyDescent="0.4">
      <c r="A685" s="101" t="s">
        <v>66</v>
      </c>
      <c r="B685" s="102">
        <v>2</v>
      </c>
      <c r="C685" s="102"/>
      <c r="D685" s="208"/>
      <c r="E685" s="103"/>
      <c r="F685" s="103"/>
      <c r="G685" s="94"/>
    </row>
    <row r="686" spans="1:7" ht="42" x14ac:dyDescent="0.4">
      <c r="A686" s="101" t="s">
        <v>157</v>
      </c>
      <c r="B686" s="102">
        <v>2</v>
      </c>
      <c r="C686" s="102"/>
      <c r="D686" s="208"/>
      <c r="E686" s="103"/>
      <c r="F686" s="103"/>
      <c r="G686" s="94"/>
    </row>
    <row r="687" spans="1:7" ht="21" x14ac:dyDescent="0.4">
      <c r="A687" s="105" t="s">
        <v>294</v>
      </c>
      <c r="B687" s="102">
        <v>2</v>
      </c>
      <c r="C687" s="104"/>
      <c r="D687" s="208"/>
      <c r="E687" s="103"/>
      <c r="F687" s="103"/>
      <c r="G687" s="94"/>
    </row>
    <row r="688" spans="1:7" ht="42" x14ac:dyDescent="0.4">
      <c r="A688" s="319" t="s">
        <v>295</v>
      </c>
      <c r="B688" s="102">
        <v>2</v>
      </c>
      <c r="C688" s="139" t="str">
        <f>IF(B688=0, -5, "0")</f>
        <v>0</v>
      </c>
      <c r="D688" s="160"/>
      <c r="E688" s="160"/>
      <c r="F688" s="103"/>
      <c r="G688" s="94"/>
    </row>
    <row r="689" spans="1:7" ht="42" x14ac:dyDescent="0.4">
      <c r="A689" s="105" t="s">
        <v>387</v>
      </c>
      <c r="B689" s="102">
        <v>2</v>
      </c>
      <c r="C689" s="158"/>
      <c r="D689" s="223"/>
      <c r="E689" s="160"/>
      <c r="F689" s="103"/>
      <c r="G689" s="94"/>
    </row>
    <row r="690" spans="1:7" ht="21" x14ac:dyDescent="0.4">
      <c r="A690" s="105" t="s">
        <v>397</v>
      </c>
      <c r="B690" s="102">
        <v>2</v>
      </c>
      <c r="C690" s="158"/>
      <c r="D690" s="224"/>
      <c r="E690" s="160"/>
      <c r="F690" s="103"/>
      <c r="G690" s="94"/>
    </row>
    <row r="691" spans="1:7" ht="30" customHeight="1" x14ac:dyDescent="0.4">
      <c r="A691" s="192" t="s">
        <v>13</v>
      </c>
      <c r="B691" s="102">
        <v>2</v>
      </c>
      <c r="C691" s="217"/>
      <c r="D691" s="208"/>
      <c r="E691" s="103"/>
      <c r="F691" s="103"/>
      <c r="G691" s="94"/>
    </row>
    <row r="692" spans="1:7" ht="38.25" customHeight="1" x14ac:dyDescent="0.4">
      <c r="A692" s="192" t="s">
        <v>179</v>
      </c>
      <c r="B692" s="102">
        <v>2</v>
      </c>
      <c r="C692" s="217"/>
      <c r="D692" s="208"/>
      <c r="E692" s="103"/>
      <c r="F692" s="103"/>
      <c r="G692" s="94"/>
    </row>
    <row r="693" spans="1:7" ht="80.25" customHeight="1" x14ac:dyDescent="0.4">
      <c r="A693" s="192" t="s">
        <v>14</v>
      </c>
      <c r="B693" s="102">
        <v>2</v>
      </c>
      <c r="C693" s="217"/>
      <c r="D693" s="103"/>
      <c r="E693" s="103"/>
      <c r="F693" s="103"/>
      <c r="G693" s="94"/>
    </row>
    <row r="694" spans="1:7" ht="21" x14ac:dyDescent="0.4">
      <c r="A694" s="105" t="s">
        <v>474</v>
      </c>
      <c r="B694" s="102">
        <v>2</v>
      </c>
      <c r="C694" s="158"/>
      <c r="D694" s="210"/>
      <c r="E694" s="103"/>
      <c r="F694" s="103"/>
      <c r="G694" s="94"/>
    </row>
    <row r="695" spans="1:7" ht="63" x14ac:dyDescent="0.4">
      <c r="A695" s="105" t="s">
        <v>384</v>
      </c>
      <c r="B695" s="102">
        <v>2</v>
      </c>
      <c r="C695" s="136"/>
      <c r="D695" s="210"/>
      <c r="E695" s="103"/>
      <c r="F695" s="103"/>
      <c r="G695" s="94"/>
    </row>
    <row r="696" spans="1:7" ht="21" x14ac:dyDescent="0.4">
      <c r="A696" s="214" t="s">
        <v>388</v>
      </c>
      <c r="B696" s="102">
        <v>2</v>
      </c>
      <c r="C696" s="116"/>
      <c r="D696" s="119"/>
      <c r="E696" s="343"/>
      <c r="F696" s="103"/>
      <c r="G696" s="94"/>
    </row>
    <row r="697" spans="1:7" ht="21" x14ac:dyDescent="0.4">
      <c r="A697" s="209" t="s">
        <v>318</v>
      </c>
      <c r="B697" s="102">
        <v>2</v>
      </c>
      <c r="C697" s="116"/>
      <c r="D697" s="101"/>
      <c r="E697" s="103"/>
      <c r="F697" s="103"/>
      <c r="G697" s="94"/>
    </row>
    <row r="698" spans="1:7" ht="42" x14ac:dyDescent="0.4">
      <c r="A698" s="209" t="s">
        <v>457</v>
      </c>
      <c r="B698" s="102">
        <v>2</v>
      </c>
      <c r="C698" s="116"/>
      <c r="D698" s="101"/>
      <c r="E698" s="103"/>
      <c r="F698" s="103"/>
      <c r="G698" s="94"/>
    </row>
    <row r="699" spans="1:7" ht="21" x14ac:dyDescent="0.4">
      <c r="A699" s="209" t="s">
        <v>419</v>
      </c>
      <c r="B699" s="102">
        <v>2</v>
      </c>
      <c r="C699" s="116"/>
      <c r="D699" s="242"/>
      <c r="E699" s="103"/>
      <c r="F699" s="103"/>
      <c r="G699" s="94"/>
    </row>
    <row r="700" spans="1:7" ht="89.25" customHeight="1" x14ac:dyDescent="0.45">
      <c r="A700" s="105" t="s">
        <v>421</v>
      </c>
      <c r="B700" s="102" t="str">
        <f>IF(D700=1, 2, IF(AND(D700&lt;1,D700&gt;0), 1, IF(D700=0,"0","NA")))</f>
        <v>NA</v>
      </c>
      <c r="C700" s="102"/>
      <c r="D700" s="327" t="str">
        <f>IFERROR(E700/F700,"N.A")</f>
        <v>N.A</v>
      </c>
      <c r="E700" s="244"/>
      <c r="F700" s="103"/>
      <c r="G700" s="94"/>
    </row>
    <row r="701" spans="1:7" ht="22.5" x14ac:dyDescent="0.45">
      <c r="A701" s="122" t="s">
        <v>426</v>
      </c>
      <c r="B701" s="152"/>
      <c r="C701" s="153"/>
      <c r="D701" s="125">
        <f>SUM(B681:C700)</f>
        <v>38</v>
      </c>
      <c r="E701" s="94"/>
      <c r="F701" s="94"/>
      <c r="G701" s="94"/>
    </row>
    <row r="702" spans="1:7" ht="22.5" x14ac:dyDescent="0.45">
      <c r="A702" s="122" t="s">
        <v>427</v>
      </c>
      <c r="B702" s="152"/>
      <c r="C702" s="153"/>
      <c r="D702" s="126">
        <f>D701/(COUNT(B681:C700)*2)</f>
        <v>1</v>
      </c>
      <c r="G702" s="94"/>
    </row>
    <row r="703" spans="1:7" ht="21" x14ac:dyDescent="0.4">
      <c r="A703" s="203"/>
      <c r="B703" s="261"/>
      <c r="C703" s="261"/>
      <c r="G703" s="216"/>
    </row>
    <row r="704" spans="1:7" ht="21" customHeight="1" x14ac:dyDescent="0.4">
      <c r="A704" s="443" t="s">
        <v>458</v>
      </c>
      <c r="B704" s="443"/>
      <c r="C704" s="443"/>
      <c r="D704" s="443"/>
      <c r="E704" s="443"/>
      <c r="F704" s="443"/>
      <c r="G704" s="216"/>
    </row>
    <row r="705" spans="1:7" ht="21" customHeight="1" x14ac:dyDescent="0.4">
      <c r="A705" s="199">
        <f>B11</f>
        <v>43538</v>
      </c>
      <c r="B705" s="94"/>
      <c r="C705" s="94"/>
      <c r="D705" s="215"/>
      <c r="E705" s="215"/>
      <c r="F705" s="215"/>
      <c r="G705" s="216"/>
    </row>
    <row r="706" spans="1:7" ht="21" x14ac:dyDescent="0.4">
      <c r="A706" s="415" t="s">
        <v>28</v>
      </c>
      <c r="B706" s="428" t="s">
        <v>29</v>
      </c>
      <c r="C706" s="428"/>
      <c r="D706" s="391" t="s">
        <v>42</v>
      </c>
      <c r="E706" s="391" t="s">
        <v>266</v>
      </c>
      <c r="F706" s="391" t="s">
        <v>301</v>
      </c>
      <c r="G706" s="216"/>
    </row>
    <row r="707" spans="1:7" ht="21" x14ac:dyDescent="0.4">
      <c r="A707" s="389"/>
      <c r="B707" s="98" t="s">
        <v>32</v>
      </c>
      <c r="C707" s="98" t="s">
        <v>31</v>
      </c>
      <c r="D707" s="391"/>
      <c r="E707" s="391"/>
      <c r="F707" s="391"/>
      <c r="G707" s="216"/>
    </row>
    <row r="708" spans="1:7" ht="22.5" x14ac:dyDescent="0.4">
      <c r="A708" s="285"/>
      <c r="B708" s="286"/>
      <c r="C708" s="286"/>
      <c r="D708" s="281"/>
      <c r="E708" s="281"/>
      <c r="F708" s="281"/>
      <c r="G708" s="94"/>
    </row>
    <row r="709" spans="1:7" ht="24.75" x14ac:dyDescent="0.4">
      <c r="A709" s="392" t="s">
        <v>305</v>
      </c>
      <c r="B709" s="393"/>
      <c r="C709" s="393"/>
      <c r="D709" s="393"/>
      <c r="E709" s="393"/>
      <c r="F709" s="394"/>
      <c r="G709" s="216"/>
    </row>
    <row r="710" spans="1:7" ht="42" x14ac:dyDescent="0.4">
      <c r="A710" s="132" t="s">
        <v>220</v>
      </c>
      <c r="B710" s="217">
        <v>1</v>
      </c>
      <c r="C710" s="217"/>
      <c r="D710" s="160" t="s">
        <v>519</v>
      </c>
      <c r="E710" s="160"/>
      <c r="F710" s="160" t="s">
        <v>297</v>
      </c>
      <c r="G710" s="216"/>
    </row>
    <row r="711" spans="1:7" ht="21" x14ac:dyDescent="0.4">
      <c r="A711" s="132" t="s">
        <v>316</v>
      </c>
      <c r="B711" s="217">
        <v>2</v>
      </c>
      <c r="C711" s="217"/>
      <c r="D711" s="160"/>
      <c r="E711" s="160"/>
      <c r="F711" s="160"/>
      <c r="G711" s="216"/>
    </row>
    <row r="712" spans="1:7" ht="21" x14ac:dyDescent="0.4">
      <c r="A712" s="317" t="s">
        <v>273</v>
      </c>
      <c r="B712" s="217">
        <v>2</v>
      </c>
      <c r="C712" s="188" t="str">
        <f>IF(B712=0, -5, "0")</f>
        <v>0</v>
      </c>
      <c r="D712" s="55"/>
      <c r="E712" s="160"/>
      <c r="F712" s="160"/>
      <c r="G712" s="216"/>
    </row>
    <row r="713" spans="1:7" ht="21" x14ac:dyDescent="0.4">
      <c r="A713" s="132" t="s">
        <v>296</v>
      </c>
      <c r="B713" s="217">
        <v>2</v>
      </c>
      <c r="C713" s="217"/>
      <c r="D713" s="55"/>
      <c r="E713" s="160"/>
      <c r="F713" s="160"/>
      <c r="G713" s="216"/>
    </row>
    <row r="714" spans="1:7" ht="22.5" x14ac:dyDescent="0.4">
      <c r="A714" s="214" t="s">
        <v>321</v>
      </c>
      <c r="B714" s="217">
        <v>2</v>
      </c>
      <c r="C714" s="217"/>
      <c r="D714" s="228"/>
      <c r="E714" s="228"/>
      <c r="F714" s="160"/>
      <c r="G714" s="216"/>
    </row>
    <row r="715" spans="1:7" ht="21" x14ac:dyDescent="0.4">
      <c r="A715" s="106" t="s">
        <v>34</v>
      </c>
      <c r="B715" s="413"/>
      <c r="C715" s="414"/>
      <c r="D715" s="202">
        <f>SUM(B710:C714)</f>
        <v>9</v>
      </c>
      <c r="E715" s="94"/>
      <c r="F715" s="94"/>
      <c r="G715" s="94"/>
    </row>
    <row r="716" spans="1:7" ht="21" x14ac:dyDescent="0.4">
      <c r="A716" s="106" t="s">
        <v>33</v>
      </c>
      <c r="B716" s="413"/>
      <c r="C716" s="414"/>
      <c r="D716" s="313">
        <f>D715/(COUNT(B710:C714)*2)</f>
        <v>0.9</v>
      </c>
      <c r="E716" s="94"/>
      <c r="F716" s="94"/>
      <c r="G716" s="94"/>
    </row>
    <row r="717" spans="1:7" ht="21" x14ac:dyDescent="0.4">
      <c r="A717" s="148"/>
      <c r="B717" s="297"/>
      <c r="C717" s="297"/>
      <c r="D717" s="205"/>
      <c r="E717" s="350"/>
      <c r="F717" s="312"/>
      <c r="G717" s="94"/>
    </row>
    <row r="718" spans="1:7" ht="24.75" x14ac:dyDescent="0.4">
      <c r="A718" s="392" t="s">
        <v>306</v>
      </c>
      <c r="B718" s="393"/>
      <c r="C718" s="393"/>
      <c r="D718" s="393"/>
      <c r="E718" s="393"/>
      <c r="F718" s="394"/>
      <c r="G718" s="94"/>
    </row>
    <row r="719" spans="1:7" ht="21" x14ac:dyDescent="0.4">
      <c r="A719" s="218" t="s">
        <v>3</v>
      </c>
      <c r="B719" s="217">
        <v>2</v>
      </c>
      <c r="C719" s="217"/>
      <c r="D719" s="55"/>
      <c r="E719" s="103"/>
      <c r="F719" s="160"/>
    </row>
    <row r="720" spans="1:7" ht="21" x14ac:dyDescent="0.4">
      <c r="A720" s="218" t="s">
        <v>27</v>
      </c>
      <c r="B720" s="217">
        <v>2</v>
      </c>
      <c r="C720" s="217"/>
      <c r="D720" s="55"/>
      <c r="E720" s="103"/>
      <c r="F720" s="160"/>
    </row>
    <row r="721" spans="1:7" ht="72.75" customHeight="1" x14ac:dyDescent="0.4">
      <c r="A721" s="206" t="s">
        <v>421</v>
      </c>
      <c r="B721" s="102" t="str">
        <f>IF(D721=1, 2, IF(AND(D721&lt;1,D721&gt;0), 1, IF(D721=0,"0","NA")))</f>
        <v>NA</v>
      </c>
      <c r="C721" s="102"/>
      <c r="D721" s="327" t="str">
        <f>IFERROR(E721/F721,"N.A")</f>
        <v>N.A</v>
      </c>
      <c r="E721" s="55"/>
      <c r="F721" s="160"/>
    </row>
    <row r="722" spans="1:7" ht="21" x14ac:dyDescent="0.3">
      <c r="A722" s="106" t="s">
        <v>34</v>
      </c>
      <c r="B722" s="106"/>
      <c r="C722" s="121"/>
      <c r="D722" s="284">
        <f>SUM(B719:C721)</f>
        <v>4</v>
      </c>
    </row>
    <row r="723" spans="1:7" ht="21" x14ac:dyDescent="0.4">
      <c r="A723" s="106" t="s">
        <v>33</v>
      </c>
      <c r="B723" s="107"/>
      <c r="C723" s="108"/>
      <c r="D723" s="263">
        <f>D722/(COUNT(B719:C721)*2)</f>
        <v>1</v>
      </c>
      <c r="G723" s="94"/>
    </row>
    <row r="724" spans="1:7" s="266" customFormat="1" ht="21" x14ac:dyDescent="0.4">
      <c r="A724" s="105"/>
      <c r="B724" s="262"/>
      <c r="C724" s="262"/>
      <c r="D724" s="258"/>
      <c r="E724" s="77"/>
      <c r="F724" s="81"/>
      <c r="G724" s="94"/>
    </row>
    <row r="725" spans="1:7" ht="22.5" x14ac:dyDescent="0.45">
      <c r="A725" s="122" t="s">
        <v>428</v>
      </c>
      <c r="B725" s="152"/>
      <c r="C725" s="153"/>
      <c r="D725" s="249">
        <f>SUM(D722,D715)</f>
        <v>13</v>
      </c>
      <c r="G725" s="94"/>
    </row>
    <row r="726" spans="1:7" ht="22.5" x14ac:dyDescent="0.45">
      <c r="A726" s="122" t="s">
        <v>429</v>
      </c>
      <c r="B726" s="152"/>
      <c r="C726" s="153"/>
      <c r="D726" s="126">
        <f>D725/(COUNT(B719:C721,B710:C714)*2)</f>
        <v>0.9285714285714286</v>
      </c>
      <c r="E726" s="94"/>
      <c r="F726" s="94"/>
    </row>
    <row r="727" spans="1:7" x14ac:dyDescent="0.3">
      <c r="A727" s="2"/>
    </row>
    <row r="728" spans="1:7" s="3" customFormat="1" ht="22.5" x14ac:dyDescent="0.45">
      <c r="A728" s="298" t="s">
        <v>421</v>
      </c>
      <c r="B728" s="35"/>
      <c r="C728" s="35"/>
      <c r="D728" s="353">
        <f>AVERAGE(D721,D700,D668,D605,D565,D525,D471,D424,D366,D299,D244,D185,D129,D43)</f>
        <v>0.61</v>
      </c>
      <c r="E728" s="351"/>
      <c r="F728" s="84"/>
      <c r="G728" s="79"/>
    </row>
    <row r="729" spans="1:7" ht="22.5" x14ac:dyDescent="0.3">
      <c r="A729" s="18" t="s">
        <v>422</v>
      </c>
      <c r="B729" s="19"/>
      <c r="C729" s="20"/>
      <c r="D729" s="354">
        <f>SUM(D725,D701,D672,D609,D569,D526,D475,D428,D370,D303,D248,D186,D130,D47)</f>
        <v>691</v>
      </c>
      <c r="E729" s="79"/>
      <c r="F729" s="3"/>
    </row>
    <row r="730" spans="1:7" ht="22.5" x14ac:dyDescent="0.3">
      <c r="A730" s="18" t="s">
        <v>276</v>
      </c>
      <c r="B730" s="19"/>
      <c r="C730" s="20"/>
      <c r="D730" s="355">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0.84681372549019607</v>
      </c>
      <c r="E730" s="79"/>
      <c r="F730" s="3"/>
    </row>
  </sheetData>
  <sheetProtection algorithmName="SHA-512" hashValue="z3klk6IKXjoYK8OV3W1BW6NZNVcYspNipCS6mEKNnSDzM5zGIO3TR0M7Uvhw/cCln0iooLMD10+N0gHhMaBL2g==" saltValue="3imoYkY71PR5gqGJRHfTnQ==" spinCount="100000" sheet="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719:B721 B195:B202 B207:B226 B113:B119 B148:B164 B379:B389 B348:B356 B21:B25 B324:B343 B39:B42 B546:B555 B592:B605 B558:B565 B506:B516 B618:B626 B122:B128 B662:B668 B536:B541 B85:B102 B312:B319 B359:B366 B449:B463 B519:B525 B417:B424 B492:B504 B292:B299 B579:B587 B654:B660 B394:B414 B56:B63 B257:B264 B66:B82 B178:B185 B465:B471 B643:B649 B269:B289 B231:B235 B710:B714 B105:B110 B140:B146 B237:B244 B437:B444 B528:B529 B484:B490 B631:B638 B30:B37 B681:B700">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zoomScale="80" zoomScaleNormal="80" zoomScaleSheetLayoutView="80" workbookViewId="0">
      <selection activeCell="B11" sqref="B11:F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79" customWidth="1"/>
    <col min="5" max="5" width="23" style="3" customWidth="1"/>
    <col min="6" max="6" width="11.42578125" style="3"/>
    <col min="7" max="7" width="11.42578125" style="79" hidden="1" customWidth="1"/>
    <col min="8" max="16384" width="11.42578125" style="3"/>
  </cols>
  <sheetData>
    <row r="1" spans="1:7" s="2" customFormat="1" ht="24" x14ac:dyDescent="0.45">
      <c r="A1" s="338"/>
      <c r="B1" s="339">
        <v>0</v>
      </c>
      <c r="C1" s="339"/>
      <c r="D1" s="491"/>
      <c r="E1" s="491"/>
      <c r="F1" s="491"/>
      <c r="G1" s="491"/>
    </row>
    <row r="2" spans="1:7" s="2" customFormat="1" ht="24" x14ac:dyDescent="0.45">
      <c r="A2" s="338"/>
      <c r="B2" s="339">
        <v>1</v>
      </c>
      <c r="C2" s="339"/>
      <c r="D2" s="341"/>
      <c r="E2" s="340"/>
      <c r="F2" s="340"/>
      <c r="G2" s="341"/>
    </row>
    <row r="3" spans="1:7" s="2" customFormat="1" ht="24" x14ac:dyDescent="0.45">
      <c r="A3" s="338"/>
      <c r="B3" s="339">
        <v>2</v>
      </c>
      <c r="C3" s="339"/>
      <c r="D3" s="341"/>
      <c r="E3" s="340"/>
      <c r="F3" s="340"/>
      <c r="G3" s="341"/>
    </row>
    <row r="4" spans="1:7" s="2" customFormat="1" ht="16.5" customHeight="1" x14ac:dyDescent="0.45">
      <c r="A4" s="338"/>
      <c r="B4" s="339" t="s">
        <v>30</v>
      </c>
      <c r="C4" s="339"/>
      <c r="D4" s="357"/>
      <c r="E4" s="340"/>
      <c r="F4" s="340"/>
      <c r="G4" s="341"/>
    </row>
    <row r="5" spans="1:7" s="2" customFormat="1" ht="16.5" customHeight="1" x14ac:dyDescent="0.45">
      <c r="A5" s="338"/>
      <c r="B5" s="339"/>
      <c r="C5" s="339"/>
      <c r="D5" s="341"/>
      <c r="E5" s="340"/>
      <c r="F5" s="340"/>
      <c r="G5" s="341"/>
    </row>
    <row r="6" spans="1:7" s="2" customFormat="1" ht="37.5" customHeight="1" x14ac:dyDescent="0.45">
      <c r="A6" s="492" t="s">
        <v>46</v>
      </c>
      <c r="B6" s="492"/>
      <c r="C6" s="492"/>
      <c r="D6" s="492"/>
      <c r="E6" s="492"/>
      <c r="F6" s="492"/>
      <c r="G6" s="78"/>
    </row>
    <row r="7" spans="1:7" s="2" customFormat="1" ht="21.75" customHeight="1" x14ac:dyDescent="0.45">
      <c r="A7" s="493" t="str">
        <f>'Page de garde'!D18</f>
        <v>GABES</v>
      </c>
      <c r="B7" s="493"/>
      <c r="C7" s="493"/>
      <c r="D7" s="493"/>
      <c r="E7" s="493"/>
      <c r="F7" s="493"/>
      <c r="G7" s="78"/>
    </row>
    <row r="8" spans="1:7" s="2" customFormat="1" ht="24" x14ac:dyDescent="0.45">
      <c r="A8" s="4" t="s">
        <v>39</v>
      </c>
      <c r="B8" s="494" t="str">
        <f>'A1 Exploitation'!B9:F9</f>
        <v>Dr Hatem KARAA</v>
      </c>
      <c r="C8" s="494"/>
      <c r="D8" s="494"/>
      <c r="E8" s="494"/>
      <c r="F8" s="494"/>
      <c r="G8" s="78"/>
    </row>
    <row r="9" spans="1:7" s="2" customFormat="1" ht="24" x14ac:dyDescent="0.45">
      <c r="A9" s="5" t="s">
        <v>41</v>
      </c>
      <c r="B9" s="495" t="str">
        <f>'A1 Exploitation'!B10:F10</f>
        <v>Chefs de rayons</v>
      </c>
      <c r="C9" s="495"/>
      <c r="D9" s="495"/>
      <c r="E9" s="495"/>
      <c r="F9" s="495"/>
      <c r="G9" s="78"/>
    </row>
    <row r="10" spans="1:7" s="2" customFormat="1" ht="24" x14ac:dyDescent="0.45">
      <c r="A10" s="4" t="s">
        <v>40</v>
      </c>
      <c r="B10" s="490">
        <f>'A1 Exploitation'!B11:F11</f>
        <v>43538</v>
      </c>
      <c r="C10" s="490"/>
      <c r="D10" s="490"/>
      <c r="E10" s="490"/>
      <c r="F10" s="490"/>
      <c r="G10" s="78"/>
    </row>
    <row r="11" spans="1:7" s="2" customFormat="1" ht="24" x14ac:dyDescent="0.45">
      <c r="A11" s="4" t="s">
        <v>250</v>
      </c>
      <c r="B11" s="486">
        <f>D199</f>
        <v>0.81967213114754101</v>
      </c>
      <c r="C11" s="486"/>
      <c r="D11" s="486"/>
      <c r="E11" s="486"/>
      <c r="F11" s="486"/>
      <c r="G11" s="78"/>
    </row>
    <row r="12" spans="1:7" s="2" customFormat="1" ht="22.5" x14ac:dyDescent="0.45">
      <c r="A12" s="1"/>
      <c r="D12" s="459"/>
      <c r="E12" s="459"/>
      <c r="F12" s="459"/>
      <c r="G12" s="459"/>
    </row>
    <row r="13" spans="1:7" s="2" customFormat="1" ht="11.25" customHeight="1" x14ac:dyDescent="0.3">
      <c r="A13" s="487" t="s">
        <v>28</v>
      </c>
      <c r="B13" s="488" t="s">
        <v>29</v>
      </c>
      <c r="C13" s="488"/>
      <c r="D13" s="489" t="s">
        <v>42</v>
      </c>
      <c r="E13" s="488" t="s">
        <v>160</v>
      </c>
      <c r="F13" s="488" t="s">
        <v>161</v>
      </c>
    </row>
    <row r="14" spans="1:7" s="2" customFormat="1" ht="12.75" customHeight="1" x14ac:dyDescent="0.3">
      <c r="A14" s="487"/>
      <c r="B14" s="17" t="s">
        <v>32</v>
      </c>
      <c r="C14" s="17" t="s">
        <v>31</v>
      </c>
      <c r="D14" s="489"/>
      <c r="E14" s="488"/>
      <c r="F14" s="488"/>
      <c r="G14" s="77"/>
    </row>
    <row r="15" spans="1:7" x14ac:dyDescent="0.3">
      <c r="A15" s="477"/>
      <c r="B15" s="478"/>
      <c r="C15" s="478"/>
      <c r="D15" s="478"/>
      <c r="E15" s="478"/>
      <c r="F15" s="478"/>
    </row>
    <row r="16" spans="1:7" ht="19.5" x14ac:dyDescent="0.4">
      <c r="A16" s="481" t="s">
        <v>0</v>
      </c>
      <c r="B16" s="482"/>
      <c r="C16" s="482"/>
      <c r="D16" s="482"/>
      <c r="E16" s="482"/>
      <c r="F16" s="482"/>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ht="33" x14ac:dyDescent="0.3">
      <c r="A19" s="6" t="s">
        <v>68</v>
      </c>
      <c r="B19" s="54">
        <v>0</v>
      </c>
      <c r="C19" s="54"/>
      <c r="D19" s="55" t="s">
        <v>526</v>
      </c>
      <c r="E19" s="55"/>
      <c r="F19" s="54" t="s">
        <v>298</v>
      </c>
    </row>
    <row r="20" spans="1:7" x14ac:dyDescent="0.3">
      <c r="A20" s="6" t="s">
        <v>129</v>
      </c>
      <c r="B20" s="54">
        <v>2</v>
      </c>
      <c r="C20" s="54"/>
      <c r="D20" s="56"/>
      <c r="E20" s="54"/>
      <c r="F20" s="54"/>
    </row>
    <row r="21" spans="1:7" x14ac:dyDescent="0.3">
      <c r="A21" s="25" t="s">
        <v>459</v>
      </c>
      <c r="B21" s="54">
        <v>2</v>
      </c>
      <c r="C21" s="54"/>
      <c r="D21" s="56"/>
      <c r="E21" s="54"/>
      <c r="F21" s="54"/>
    </row>
    <row r="22" spans="1:7" x14ac:dyDescent="0.3">
      <c r="A22" s="483" t="s">
        <v>34</v>
      </c>
      <c r="B22" s="479"/>
      <c r="C22" s="480"/>
      <c r="D22" s="301">
        <f>SUM(B17:C21)</f>
        <v>8</v>
      </c>
    </row>
    <row r="23" spans="1:7" x14ac:dyDescent="0.3">
      <c r="A23" s="470" t="s">
        <v>251</v>
      </c>
      <c r="B23" s="471"/>
      <c r="C23" s="472"/>
      <c r="D23" s="15">
        <f>D22/(COUNT(B17:C21)*2)</f>
        <v>0.8</v>
      </c>
    </row>
    <row r="24" spans="1:7" x14ac:dyDescent="0.3">
      <c r="A24" s="9"/>
      <c r="B24" s="10"/>
      <c r="C24" s="10"/>
      <c r="D24" s="14"/>
    </row>
    <row r="25" spans="1:7" ht="19.5" x14ac:dyDescent="0.4">
      <c r="A25" s="475" t="s">
        <v>4</v>
      </c>
      <c r="B25" s="476"/>
      <c r="C25" s="476"/>
      <c r="D25" s="476"/>
      <c r="E25" s="476"/>
      <c r="F25" s="476"/>
    </row>
    <row r="26" spans="1:7" ht="33.75" x14ac:dyDescent="0.35">
      <c r="A26" s="23" t="s">
        <v>84</v>
      </c>
      <c r="B26" s="54">
        <v>0</v>
      </c>
      <c r="C26" s="6">
        <f>IF(B26=0, -5, "0")</f>
        <v>-5</v>
      </c>
      <c r="D26" s="55" t="s">
        <v>527</v>
      </c>
      <c r="E26" s="55" t="s">
        <v>528</v>
      </c>
      <c r="F26" s="54"/>
    </row>
    <row r="27" spans="1:7" x14ac:dyDescent="0.3">
      <c r="A27" s="6" t="s">
        <v>77</v>
      </c>
      <c r="B27" s="54">
        <v>2</v>
      </c>
      <c r="C27" s="54"/>
      <c r="D27" s="55"/>
      <c r="E27" s="54"/>
      <c r="F27" s="54"/>
    </row>
    <row r="28" spans="1:7" x14ac:dyDescent="0.3">
      <c r="A28" s="25" t="s">
        <v>307</v>
      </c>
      <c r="B28" s="54">
        <v>2</v>
      </c>
      <c r="C28" s="54"/>
      <c r="D28" s="55"/>
      <c r="E28" s="54"/>
      <c r="F28" s="54"/>
    </row>
    <row r="29" spans="1:7" x14ac:dyDescent="0.3">
      <c r="A29" s="6" t="s">
        <v>236</v>
      </c>
      <c r="B29" s="54">
        <v>0</v>
      </c>
      <c r="C29" s="54"/>
      <c r="D29" s="55" t="s">
        <v>529</v>
      </c>
      <c r="E29" s="54"/>
      <c r="F29" s="54" t="s">
        <v>298</v>
      </c>
    </row>
    <row r="30" spans="1:7" x14ac:dyDescent="0.3">
      <c r="A30" s="6" t="s">
        <v>244</v>
      </c>
      <c r="B30" s="54">
        <v>2</v>
      </c>
      <c r="C30" s="54"/>
      <c r="D30" s="58"/>
      <c r="E30" s="54"/>
      <c r="F30" s="54"/>
    </row>
    <row r="31" spans="1:7" x14ac:dyDescent="0.3">
      <c r="A31" s="6" t="s">
        <v>69</v>
      </c>
      <c r="B31" s="54">
        <v>2</v>
      </c>
      <c r="C31" s="54"/>
      <c r="D31" s="58"/>
      <c r="E31" s="54"/>
      <c r="F31" s="54"/>
    </row>
    <row r="32" spans="1:7" x14ac:dyDescent="0.3">
      <c r="A32" s="6" t="s">
        <v>249</v>
      </c>
      <c r="B32" s="54">
        <v>2</v>
      </c>
      <c r="C32" s="54"/>
      <c r="D32" s="58"/>
      <c r="E32" s="54"/>
      <c r="F32" s="54"/>
    </row>
    <row r="33" spans="1:6" x14ac:dyDescent="0.3">
      <c r="A33" s="470" t="s">
        <v>34</v>
      </c>
      <c r="B33" s="471"/>
      <c r="C33" s="472"/>
      <c r="D33" s="300">
        <f>SUM(B26:C32)</f>
        <v>5</v>
      </c>
    </row>
    <row r="34" spans="1:6" x14ac:dyDescent="0.3">
      <c r="A34" s="470" t="s">
        <v>251</v>
      </c>
      <c r="B34" s="471"/>
      <c r="C34" s="472"/>
      <c r="D34" s="15">
        <f>D33/(COUNT(B26:C32)*2)</f>
        <v>0.3125</v>
      </c>
    </row>
    <row r="35" spans="1:6" x14ac:dyDescent="0.3">
      <c r="A35" s="9"/>
      <c r="B35" s="10"/>
      <c r="C35" s="10"/>
      <c r="D35" s="14"/>
    </row>
    <row r="36" spans="1:6" ht="19.5" x14ac:dyDescent="0.4">
      <c r="A36" s="475" t="s">
        <v>180</v>
      </c>
      <c r="B36" s="476"/>
      <c r="C36" s="476"/>
      <c r="D36" s="476"/>
      <c r="E36" s="476"/>
      <c r="F36" s="476"/>
    </row>
    <row r="37" spans="1:6" ht="18" x14ac:dyDescent="0.35">
      <c r="A37" s="23" t="s">
        <v>84</v>
      </c>
      <c r="B37" s="54">
        <v>2</v>
      </c>
      <c r="C37" s="6" t="str">
        <f>IF(B37=0, -5, "0")</f>
        <v>0</v>
      </c>
      <c r="D37" s="55"/>
      <c r="E37" s="54"/>
      <c r="F37" s="54"/>
    </row>
    <row r="38" spans="1:6" x14ac:dyDescent="0.3">
      <c r="A38" s="6" t="s">
        <v>194</v>
      </c>
      <c r="B38" s="54">
        <v>2</v>
      </c>
      <c r="C38" s="54"/>
      <c r="D38" s="55"/>
      <c r="E38" s="54"/>
      <c r="F38" s="54"/>
    </row>
    <row r="39" spans="1:6" x14ac:dyDescent="0.3">
      <c r="A39" s="6" t="s">
        <v>237</v>
      </c>
      <c r="B39" s="54">
        <v>2</v>
      </c>
      <c r="C39" s="54"/>
      <c r="D39" s="55"/>
      <c r="E39" s="54"/>
      <c r="F39" s="54"/>
    </row>
    <row r="40" spans="1:6" x14ac:dyDescent="0.3">
      <c r="A40" s="6" t="s">
        <v>69</v>
      </c>
      <c r="B40" s="54">
        <v>0</v>
      </c>
      <c r="C40" s="54"/>
      <c r="D40" s="58" t="s">
        <v>530</v>
      </c>
      <c r="E40" s="54"/>
      <c r="F40" s="54" t="s">
        <v>298</v>
      </c>
    </row>
    <row r="41" spans="1:6" x14ac:dyDescent="0.3">
      <c r="A41" s="6" t="s">
        <v>249</v>
      </c>
      <c r="B41" s="54">
        <v>2</v>
      </c>
      <c r="C41" s="54"/>
      <c r="D41" s="58"/>
      <c r="E41" s="54"/>
      <c r="F41" s="54"/>
    </row>
    <row r="42" spans="1:6" x14ac:dyDescent="0.3">
      <c r="A42" s="470" t="s">
        <v>34</v>
      </c>
      <c r="B42" s="471"/>
      <c r="C42" s="472"/>
      <c r="D42" s="300">
        <f>SUM(B37:C41)</f>
        <v>8</v>
      </c>
    </row>
    <row r="43" spans="1:6" x14ac:dyDescent="0.3">
      <c r="A43" s="470" t="s">
        <v>251</v>
      </c>
      <c r="B43" s="471"/>
      <c r="C43" s="472"/>
      <c r="D43" s="15">
        <f>D42/(COUNT(B37:C41)*2)</f>
        <v>0.8</v>
      </c>
    </row>
    <row r="44" spans="1:6" x14ac:dyDescent="0.3">
      <c r="A44" s="28"/>
      <c r="B44" s="29"/>
      <c r="C44" s="29"/>
      <c r="D44" s="358"/>
    </row>
    <row r="45" spans="1:6" ht="19.5" x14ac:dyDescent="0.4">
      <c r="A45" s="484" t="s">
        <v>19</v>
      </c>
      <c r="B45" s="485"/>
      <c r="C45" s="485"/>
      <c r="D45" s="485"/>
      <c r="E45" s="485"/>
      <c r="F45" s="485"/>
    </row>
    <row r="46" spans="1:6" x14ac:dyDescent="0.3">
      <c r="A46" s="6" t="s">
        <v>226</v>
      </c>
      <c r="B46" s="54">
        <v>2</v>
      </c>
      <c r="C46" s="54"/>
      <c r="D46" s="58"/>
      <c r="E46" s="54"/>
      <c r="F46" s="54"/>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x14ac:dyDescent="0.3">
      <c r="A50" s="6" t="s">
        <v>71</v>
      </c>
      <c r="B50" s="54">
        <v>2</v>
      </c>
      <c r="C50" s="54"/>
      <c r="D50" s="87"/>
      <c r="E50" s="54"/>
      <c r="F50" s="54"/>
    </row>
    <row r="51" spans="1:6" ht="18" x14ac:dyDescent="0.35">
      <c r="A51" s="23" t="s">
        <v>252</v>
      </c>
      <c r="B51" s="54">
        <v>2</v>
      </c>
      <c r="C51" s="6" t="str">
        <f>IF(B51=0, -5, "0")</f>
        <v>0</v>
      </c>
      <c r="D51" s="58"/>
      <c r="E51" s="54"/>
      <c r="F51" s="54"/>
    </row>
    <row r="52" spans="1:6" x14ac:dyDescent="0.3">
      <c r="A52" s="470" t="s">
        <v>34</v>
      </c>
      <c r="B52" s="471"/>
      <c r="C52" s="472"/>
      <c r="D52" s="300">
        <f>SUM(B46:C51)</f>
        <v>12</v>
      </c>
    </row>
    <row r="53" spans="1:6" x14ac:dyDescent="0.3">
      <c r="A53" s="470" t="s">
        <v>251</v>
      </c>
      <c r="B53" s="471"/>
      <c r="C53" s="472"/>
      <c r="D53" s="15">
        <f>D52/(COUNT(B46:C51)*2)</f>
        <v>1</v>
      </c>
    </row>
    <row r="54" spans="1:6" x14ac:dyDescent="0.3">
      <c r="A54" s="9"/>
      <c r="B54" s="10"/>
      <c r="C54" s="10"/>
      <c r="D54" s="14"/>
    </row>
    <row r="55" spans="1:6" ht="19.5" x14ac:dyDescent="0.4">
      <c r="A55" s="475" t="s">
        <v>8</v>
      </c>
      <c r="B55" s="476"/>
      <c r="C55" s="476"/>
      <c r="D55" s="476"/>
      <c r="E55" s="476"/>
      <c r="F55" s="476"/>
    </row>
    <row r="56" spans="1:6" ht="36" x14ac:dyDescent="0.35">
      <c r="A56" s="24" t="s">
        <v>148</v>
      </c>
      <c r="B56" s="54">
        <v>2</v>
      </c>
      <c r="C56" s="6" t="str">
        <f>IF(B56=0, -5, "0")</f>
        <v>0</v>
      </c>
      <c r="D56" s="58"/>
      <c r="E56" s="54"/>
      <c r="F56" s="54"/>
    </row>
    <row r="57" spans="1:6" x14ac:dyDescent="0.3">
      <c r="A57" s="7" t="s">
        <v>141</v>
      </c>
      <c r="B57" s="54">
        <v>2</v>
      </c>
      <c r="C57" s="54"/>
      <c r="D57" s="55"/>
      <c r="E57" s="59"/>
      <c r="F57" s="54"/>
    </row>
    <row r="58" spans="1:6" x14ac:dyDescent="0.3">
      <c r="A58" s="7" t="s">
        <v>205</v>
      </c>
      <c r="B58" s="54">
        <v>2</v>
      </c>
      <c r="C58" s="54"/>
      <c r="D58" s="55"/>
      <c r="E58" s="55"/>
      <c r="F58" s="54"/>
    </row>
    <row r="59" spans="1:6" ht="33" x14ac:dyDescent="0.3">
      <c r="A59" s="7" t="s">
        <v>79</v>
      </c>
      <c r="B59" s="54">
        <v>0</v>
      </c>
      <c r="C59" s="54"/>
      <c r="D59" s="55" t="s">
        <v>545</v>
      </c>
      <c r="E59" s="54"/>
      <c r="F59" s="54" t="s">
        <v>298</v>
      </c>
    </row>
    <row r="60" spans="1:6" ht="36" x14ac:dyDescent="0.35">
      <c r="A60" s="24" t="s">
        <v>182</v>
      </c>
      <c r="B60" s="54">
        <v>2</v>
      </c>
      <c r="C60" s="6" t="str">
        <f>IF(B60=0, -5, "0")</f>
        <v>0</v>
      </c>
      <c r="D60" s="55" t="s">
        <v>531</v>
      </c>
      <c r="E60" s="54"/>
      <c r="F60" s="54"/>
    </row>
    <row r="61" spans="1:6" ht="18" x14ac:dyDescent="0.35">
      <c r="A61" s="23" t="s">
        <v>253</v>
      </c>
      <c r="B61" s="54">
        <v>2</v>
      </c>
      <c r="C61" s="6" t="str">
        <f>IF(B61=0, -5, "0")</f>
        <v>0</v>
      </c>
      <c r="D61" s="55"/>
      <c r="E61" s="54"/>
      <c r="F61" s="54"/>
    </row>
    <row r="62" spans="1:6" x14ac:dyDescent="0.3">
      <c r="A62" s="6" t="s">
        <v>249</v>
      </c>
      <c r="B62" s="54">
        <v>2</v>
      </c>
      <c r="C62" s="54"/>
      <c r="D62" s="58"/>
      <c r="E62" s="54"/>
      <c r="F62" s="54"/>
    </row>
    <row r="63" spans="1:6" x14ac:dyDescent="0.3">
      <c r="A63" s="470" t="s">
        <v>34</v>
      </c>
      <c r="B63" s="471"/>
      <c r="C63" s="472"/>
      <c r="D63" s="300">
        <f>SUM(B56:C62)</f>
        <v>12</v>
      </c>
    </row>
    <row r="64" spans="1:6" x14ac:dyDescent="0.3">
      <c r="A64" s="470" t="s">
        <v>251</v>
      </c>
      <c r="B64" s="471"/>
      <c r="C64" s="472"/>
      <c r="D64" s="15">
        <f>D63/(COUNT(B56:C62)*2)</f>
        <v>0.8571428571428571</v>
      </c>
    </row>
    <row r="65" spans="1:6" x14ac:dyDescent="0.3">
      <c r="A65" s="9"/>
      <c r="B65" s="10"/>
      <c r="C65" s="10"/>
      <c r="D65" s="14"/>
    </row>
    <row r="66" spans="1:6" ht="19.5" x14ac:dyDescent="0.4">
      <c r="A66" s="475" t="s">
        <v>111</v>
      </c>
      <c r="B66" s="476"/>
      <c r="C66" s="476"/>
      <c r="D66" s="476"/>
      <c r="E66" s="476"/>
      <c r="F66" s="476"/>
    </row>
    <row r="67" spans="1:6" ht="19.5" x14ac:dyDescent="0.4">
      <c r="A67" s="6" t="s">
        <v>227</v>
      </c>
      <c r="B67" s="60">
        <v>2</v>
      </c>
      <c r="C67" s="61"/>
      <c r="D67" s="55"/>
      <c r="E67" s="62"/>
      <c r="F67" s="54"/>
    </row>
    <row r="68" spans="1:6" ht="34.5" x14ac:dyDescent="0.4">
      <c r="A68" s="6" t="s">
        <v>228</v>
      </c>
      <c r="B68" s="60">
        <v>0</v>
      </c>
      <c r="C68" s="61"/>
      <c r="D68" s="55" t="s">
        <v>533</v>
      </c>
      <c r="E68" s="62" t="s">
        <v>532</v>
      </c>
      <c r="F68" s="54" t="s">
        <v>298</v>
      </c>
    </row>
    <row r="69" spans="1:6" ht="19.5" x14ac:dyDescent="0.4">
      <c r="A69" s="6" t="s">
        <v>249</v>
      </c>
      <c r="B69" s="60">
        <v>2</v>
      </c>
      <c r="C69" s="61"/>
      <c r="D69" s="63"/>
      <c r="E69" s="63"/>
      <c r="F69" s="54"/>
    </row>
    <row r="70" spans="1:6" ht="19.5" x14ac:dyDescent="0.4">
      <c r="A70" s="6" t="s">
        <v>206</v>
      </c>
      <c r="B70" s="60">
        <v>2</v>
      </c>
      <c r="C70" s="61"/>
      <c r="D70" s="63"/>
      <c r="E70" s="63"/>
      <c r="F70" s="54"/>
    </row>
    <row r="71" spans="1:6" ht="19.5" x14ac:dyDescent="0.4">
      <c r="A71" s="6" t="s">
        <v>71</v>
      </c>
      <c r="B71" s="60">
        <v>2</v>
      </c>
      <c r="C71" s="61"/>
      <c r="D71" s="63"/>
      <c r="E71" s="63"/>
      <c r="F71" s="54"/>
    </row>
    <row r="72" spans="1:6" ht="19.5" x14ac:dyDescent="0.4">
      <c r="A72" s="6" t="s">
        <v>245</v>
      </c>
      <c r="B72" s="60">
        <v>2</v>
      </c>
      <c r="C72" s="61"/>
      <c r="D72" s="359"/>
      <c r="E72" s="59"/>
      <c r="F72" s="54"/>
    </row>
    <row r="73" spans="1:6" ht="19.5" x14ac:dyDescent="0.4">
      <c r="A73" s="6" t="s">
        <v>81</v>
      </c>
      <c r="B73" s="60">
        <v>2</v>
      </c>
      <c r="C73" s="61"/>
      <c r="D73" s="55"/>
      <c r="E73" s="54"/>
      <c r="F73" s="54"/>
    </row>
    <row r="74" spans="1:6" x14ac:dyDescent="0.3">
      <c r="A74" s="6" t="s">
        <v>254</v>
      </c>
      <c r="B74" s="60">
        <v>2</v>
      </c>
      <c r="C74" s="54"/>
      <c r="D74" s="64"/>
      <c r="E74" s="64"/>
      <c r="F74" s="54"/>
    </row>
    <row r="75" spans="1:6" ht="36" x14ac:dyDescent="0.35">
      <c r="A75" s="27" t="s">
        <v>162</v>
      </c>
      <c r="B75" s="60">
        <v>2</v>
      </c>
      <c r="C75" s="6" t="str">
        <f>IF(B75=0, -5, "0")</f>
        <v>0</v>
      </c>
      <c r="D75" s="65"/>
      <c r="E75" s="65"/>
      <c r="F75" s="54"/>
    </row>
    <row r="76" spans="1:6" ht="18" x14ac:dyDescent="0.35">
      <c r="A76" s="27" t="s">
        <v>195</v>
      </c>
      <c r="B76" s="60">
        <v>2</v>
      </c>
      <c r="C76" s="6" t="str">
        <f>IF(B76=0, -5, "0")</f>
        <v>0</v>
      </c>
      <c r="D76" s="65"/>
      <c r="E76" s="65"/>
      <c r="F76" s="54"/>
    </row>
    <row r="77" spans="1:6" ht="18" x14ac:dyDescent="0.35">
      <c r="A77" s="27" t="s">
        <v>241</v>
      </c>
      <c r="B77" s="60">
        <v>2</v>
      </c>
      <c r="C77" s="6" t="str">
        <f>IF(B77=0, -5, "0")</f>
        <v>0</v>
      </c>
      <c r="D77" s="55"/>
      <c r="E77" s="65"/>
      <c r="F77" s="54"/>
    </row>
    <row r="78" spans="1:6" x14ac:dyDescent="0.3">
      <c r="A78" s="7" t="s">
        <v>193</v>
      </c>
      <c r="B78" s="60">
        <v>2</v>
      </c>
      <c r="C78" s="54"/>
      <c r="D78" s="55"/>
      <c r="E78" s="65"/>
      <c r="F78" s="54"/>
    </row>
    <row r="79" spans="1:6" x14ac:dyDescent="0.3">
      <c r="A79" s="6" t="s">
        <v>149</v>
      </c>
      <c r="B79" s="60">
        <v>2</v>
      </c>
      <c r="C79" s="54"/>
      <c r="D79" s="65"/>
      <c r="E79" s="65"/>
      <c r="F79" s="54"/>
    </row>
    <row r="80" spans="1:6" ht="36" x14ac:dyDescent="0.35">
      <c r="A80" s="24" t="s">
        <v>140</v>
      </c>
      <c r="B80" s="60">
        <v>2</v>
      </c>
      <c r="C80" s="6" t="str">
        <f>IF(B80=0, -5, "0")</f>
        <v>0</v>
      </c>
      <c r="D80" s="65" t="s">
        <v>534</v>
      </c>
      <c r="E80" s="65"/>
      <c r="F80" s="54"/>
    </row>
    <row r="81" spans="1:6" x14ac:dyDescent="0.3">
      <c r="A81" s="6" t="s">
        <v>255</v>
      </c>
      <c r="B81" s="60">
        <v>2</v>
      </c>
      <c r="C81" s="54"/>
      <c r="D81" s="65"/>
      <c r="E81" s="66"/>
      <c r="F81" s="54"/>
    </row>
    <row r="82" spans="1:6" ht="18" x14ac:dyDescent="0.35">
      <c r="A82" s="26" t="s">
        <v>253</v>
      </c>
      <c r="B82" s="60">
        <v>2</v>
      </c>
      <c r="C82" s="6" t="str">
        <f>IF(B82=0, -5, "0")</f>
        <v>0</v>
      </c>
      <c r="D82" s="65"/>
      <c r="E82" s="67"/>
      <c r="F82" s="54"/>
    </row>
    <row r="83" spans="1:6" x14ac:dyDescent="0.3">
      <c r="A83" s="6" t="s">
        <v>72</v>
      </c>
      <c r="B83" s="60">
        <v>2</v>
      </c>
      <c r="C83" s="54"/>
      <c r="D83" s="65"/>
      <c r="E83" s="66"/>
      <c r="F83" s="54"/>
    </row>
    <row r="84" spans="1:6" x14ac:dyDescent="0.3">
      <c r="A84" s="470" t="s">
        <v>34</v>
      </c>
      <c r="B84" s="471"/>
      <c r="C84" s="472"/>
      <c r="D84" s="300">
        <f>SUM(B67:C83)</f>
        <v>32</v>
      </c>
    </row>
    <row r="85" spans="1:6" x14ac:dyDescent="0.3">
      <c r="A85" s="470" t="s">
        <v>251</v>
      </c>
      <c r="B85" s="471"/>
      <c r="C85" s="472"/>
      <c r="D85" s="15">
        <f>D84/(COUNT(B67:C83)*2)</f>
        <v>0.94117647058823528</v>
      </c>
    </row>
    <row r="86" spans="1:6" x14ac:dyDescent="0.3">
      <c r="A86" s="9"/>
      <c r="B86" s="10"/>
      <c r="C86" s="10"/>
      <c r="D86" s="14"/>
    </row>
    <row r="87" spans="1:6" ht="19.5" x14ac:dyDescent="0.4">
      <c r="A87" s="475" t="s">
        <v>172</v>
      </c>
      <c r="B87" s="476"/>
      <c r="C87" s="476"/>
      <c r="D87" s="476"/>
      <c r="E87" s="476"/>
      <c r="F87" s="476"/>
    </row>
    <row r="88" spans="1:6" ht="52.5" customHeight="1" x14ac:dyDescent="0.4">
      <c r="A88" s="31" t="s">
        <v>229</v>
      </c>
      <c r="B88" s="68">
        <v>2</v>
      </c>
      <c r="C88" s="61"/>
      <c r="D88" s="62"/>
      <c r="E88" s="55"/>
      <c r="F88" s="54"/>
    </row>
    <row r="89" spans="1:6" ht="34.5" x14ac:dyDescent="0.4">
      <c r="A89" s="6" t="s">
        <v>228</v>
      </c>
      <c r="B89" s="68">
        <v>1</v>
      </c>
      <c r="C89" s="61"/>
      <c r="D89" s="55" t="s">
        <v>538</v>
      </c>
      <c r="E89" s="54"/>
      <c r="F89" s="54" t="s">
        <v>297</v>
      </c>
    </row>
    <row r="90" spans="1:6" ht="19.5" x14ac:dyDescent="0.4">
      <c r="A90" s="6" t="s">
        <v>256</v>
      </c>
      <c r="B90" s="68">
        <v>2</v>
      </c>
      <c r="C90" s="61"/>
      <c r="D90" s="65"/>
      <c r="E90" s="54"/>
      <c r="F90" s="54"/>
    </row>
    <row r="91" spans="1:6" ht="34.5" x14ac:dyDescent="0.4">
      <c r="A91" s="7" t="s">
        <v>257</v>
      </c>
      <c r="B91" s="68">
        <v>2</v>
      </c>
      <c r="C91" s="61"/>
      <c r="D91" s="65"/>
      <c r="E91" s="54"/>
      <c r="F91" s="54"/>
    </row>
    <row r="92" spans="1:6" ht="19.5" x14ac:dyDescent="0.4">
      <c r="A92" s="6" t="s">
        <v>207</v>
      </c>
      <c r="B92" s="68">
        <v>2</v>
      </c>
      <c r="C92" s="61"/>
      <c r="D92" s="65"/>
      <c r="E92" s="54"/>
      <c r="F92" s="54"/>
    </row>
    <row r="93" spans="1:6" ht="36" x14ac:dyDescent="0.35">
      <c r="A93" s="27" t="s">
        <v>191</v>
      </c>
      <c r="B93" s="68">
        <v>2</v>
      </c>
      <c r="C93" s="6" t="str">
        <f>IF(B93=0, -5, "0")</f>
        <v>0</v>
      </c>
      <c r="D93" s="77"/>
      <c r="E93" s="54"/>
      <c r="F93" s="54"/>
    </row>
    <row r="94" spans="1:6" ht="18" x14ac:dyDescent="0.35">
      <c r="A94" s="23" t="s">
        <v>196</v>
      </c>
      <c r="B94" s="68">
        <v>2</v>
      </c>
      <c r="C94" s="6" t="str">
        <f>IF(B94=0, -5, "0")</f>
        <v>0</v>
      </c>
      <c r="D94" s="55"/>
      <c r="E94" s="54"/>
      <c r="F94" s="54"/>
    </row>
    <row r="95" spans="1:6" x14ac:dyDescent="0.3">
      <c r="A95" s="6" t="s">
        <v>138</v>
      </c>
      <c r="B95" s="68">
        <v>2</v>
      </c>
      <c r="C95" s="54"/>
      <c r="D95" s="55"/>
      <c r="E95" s="54"/>
      <c r="F95" s="54"/>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50.25" x14ac:dyDescent="0.35">
      <c r="A99" s="27" t="s">
        <v>163</v>
      </c>
      <c r="B99" s="68">
        <v>0</v>
      </c>
      <c r="C99" s="6">
        <f>IF(B99=0, -5, "0")</f>
        <v>-5</v>
      </c>
      <c r="D99" s="55" t="s">
        <v>535</v>
      </c>
      <c r="E99" s="55" t="s">
        <v>537</v>
      </c>
      <c r="F99" s="54"/>
    </row>
    <row r="100" spans="1:6" ht="50.25" x14ac:dyDescent="0.35">
      <c r="A100" s="26" t="s">
        <v>253</v>
      </c>
      <c r="B100" s="68">
        <v>0</v>
      </c>
      <c r="C100" s="6">
        <f>IF(B100=0, -5, "0")</f>
        <v>-5</v>
      </c>
      <c r="D100" s="55" t="s">
        <v>536</v>
      </c>
      <c r="E100" s="54"/>
      <c r="F100" s="54" t="s">
        <v>297</v>
      </c>
    </row>
    <row r="101" spans="1:6" x14ac:dyDescent="0.3">
      <c r="A101" s="31" t="s">
        <v>193</v>
      </c>
      <c r="B101" s="68">
        <v>2</v>
      </c>
      <c r="C101" s="54"/>
      <c r="D101" s="55"/>
      <c r="E101" s="54"/>
      <c r="F101" s="54"/>
    </row>
    <row r="102" spans="1:6" x14ac:dyDescent="0.3">
      <c r="A102" s="470" t="s">
        <v>34</v>
      </c>
      <c r="B102" s="471"/>
      <c r="C102" s="472"/>
      <c r="D102" s="300">
        <f>SUM(B88:C101)</f>
        <v>13</v>
      </c>
    </row>
    <row r="103" spans="1:6" x14ac:dyDescent="0.3">
      <c r="A103" s="470" t="s">
        <v>251</v>
      </c>
      <c r="B103" s="471"/>
      <c r="C103" s="472"/>
      <c r="D103" s="15">
        <f>D102/(COUNT(B88:C101)*2)</f>
        <v>0.40625</v>
      </c>
    </row>
    <row r="104" spans="1:6" x14ac:dyDescent="0.3">
      <c r="A104" s="9"/>
      <c r="B104" s="10"/>
      <c r="C104" s="10"/>
      <c r="D104" s="14"/>
    </row>
    <row r="105" spans="1:6" x14ac:dyDescent="0.3">
      <c r="A105" s="28"/>
      <c r="B105" s="29"/>
      <c r="C105" s="29"/>
      <c r="D105" s="358"/>
    </row>
    <row r="106" spans="1:6" ht="19.5" x14ac:dyDescent="0.4">
      <c r="A106" s="475" t="s">
        <v>173</v>
      </c>
      <c r="B106" s="476"/>
      <c r="C106" s="476"/>
      <c r="D106" s="476"/>
      <c r="E106" s="476"/>
      <c r="F106" s="476"/>
    </row>
    <row r="107" spans="1:6" ht="34.5" x14ac:dyDescent="0.4">
      <c r="A107" s="31" t="s">
        <v>230</v>
      </c>
      <c r="B107" s="68">
        <v>1</v>
      </c>
      <c r="C107" s="61"/>
      <c r="D107" s="65" t="s">
        <v>539</v>
      </c>
      <c r="E107" s="54"/>
      <c r="F107" s="54" t="s">
        <v>297</v>
      </c>
    </row>
    <row r="108" spans="1:6" ht="19.5" x14ac:dyDescent="0.4">
      <c r="A108" s="6" t="s">
        <v>155</v>
      </c>
      <c r="B108" s="68">
        <v>2</v>
      </c>
      <c r="C108" s="61"/>
      <c r="D108" s="65"/>
      <c r="E108" s="54"/>
      <c r="F108" s="54"/>
    </row>
    <row r="109" spans="1:6" ht="19.5" x14ac:dyDescent="0.4">
      <c r="A109" s="6" t="s">
        <v>246</v>
      </c>
      <c r="B109" s="68">
        <v>2</v>
      </c>
      <c r="C109" s="61"/>
      <c r="D109" s="65"/>
      <c r="E109" s="54"/>
      <c r="F109" s="54"/>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77"/>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470" t="s">
        <v>34</v>
      </c>
      <c r="B118" s="471"/>
      <c r="C118" s="472"/>
      <c r="D118" s="300">
        <f>SUM(B107:C117)</f>
        <v>21</v>
      </c>
    </row>
    <row r="119" spans="1:6" x14ac:dyDescent="0.3">
      <c r="A119" s="470" t="s">
        <v>251</v>
      </c>
      <c r="B119" s="471"/>
      <c r="C119" s="472"/>
      <c r="D119" s="15">
        <f>D118/(COUNT(B107:C117)*2)</f>
        <v>0.95454545454545459</v>
      </c>
    </row>
    <row r="120" spans="1:6" x14ac:dyDescent="0.3">
      <c r="A120" s="9"/>
      <c r="B120" s="10"/>
      <c r="C120" s="10"/>
      <c r="D120" s="14"/>
    </row>
    <row r="121" spans="1:6" ht="19.5" x14ac:dyDescent="0.4">
      <c r="A121" s="475" t="s">
        <v>156</v>
      </c>
      <c r="B121" s="476"/>
      <c r="C121" s="476"/>
      <c r="D121" s="476"/>
      <c r="E121" s="476"/>
      <c r="F121" s="476"/>
    </row>
    <row r="122" spans="1:6" x14ac:dyDescent="0.3">
      <c r="A122" s="25" t="s">
        <v>231</v>
      </c>
      <c r="B122" s="69">
        <v>2</v>
      </c>
      <c r="C122" s="54"/>
      <c r="D122" s="70"/>
      <c r="E122" s="70"/>
      <c r="F122" s="54"/>
    </row>
    <row r="123" spans="1:6" x14ac:dyDescent="0.3">
      <c r="A123" s="25" t="s">
        <v>228</v>
      </c>
      <c r="B123" s="69">
        <v>2</v>
      </c>
      <c r="C123" s="54"/>
      <c r="D123" s="55"/>
      <c r="E123" s="55"/>
      <c r="F123" s="54"/>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19.5" x14ac:dyDescent="0.4">
      <c r="A126" s="6" t="s">
        <v>248</v>
      </c>
      <c r="B126" s="69">
        <v>1</v>
      </c>
      <c r="C126" s="61"/>
      <c r="D126" s="65" t="s">
        <v>540</v>
      </c>
      <c r="E126" s="62"/>
      <c r="F126" s="54" t="s">
        <v>298</v>
      </c>
    </row>
    <row r="127" spans="1:6" ht="36" x14ac:dyDescent="0.35">
      <c r="A127" s="24" t="s">
        <v>174</v>
      </c>
      <c r="B127" s="69">
        <v>2</v>
      </c>
      <c r="C127" s="6" t="str">
        <f>IF(B127=0, -5, "0")</f>
        <v>0</v>
      </c>
      <c r="D127" s="65"/>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2</v>
      </c>
      <c r="C130" s="6" t="str">
        <f>IF(B130=0, -5, "0")</f>
        <v>0</v>
      </c>
      <c r="D130" s="55" t="s">
        <v>541</v>
      </c>
      <c r="E130" s="55"/>
      <c r="F130" s="54"/>
    </row>
    <row r="131" spans="1:6" x14ac:dyDescent="0.3">
      <c r="A131" s="7" t="s">
        <v>232</v>
      </c>
      <c r="B131" s="69">
        <v>2</v>
      </c>
      <c r="C131" s="76"/>
      <c r="D131" s="55"/>
      <c r="E131" s="55"/>
      <c r="F131" s="54"/>
    </row>
    <row r="132" spans="1:6" ht="18" x14ac:dyDescent="0.35">
      <c r="A132" s="26" t="s">
        <v>272</v>
      </c>
      <c r="B132" s="69">
        <v>2</v>
      </c>
      <c r="C132" s="6" t="str">
        <f>IF(B132=0, -5, "0")</f>
        <v>0</v>
      </c>
      <c r="D132" s="65"/>
      <c r="E132" s="62"/>
      <c r="F132" s="54"/>
    </row>
    <row r="133" spans="1:6" x14ac:dyDescent="0.3">
      <c r="A133" s="470" t="s">
        <v>34</v>
      </c>
      <c r="B133" s="471"/>
      <c r="C133" s="472"/>
      <c r="D133" s="300">
        <f>SUM(B122:C132)</f>
        <v>21</v>
      </c>
    </row>
    <row r="134" spans="1:6" x14ac:dyDescent="0.3">
      <c r="A134" s="470" t="s">
        <v>251</v>
      </c>
      <c r="B134" s="471"/>
      <c r="C134" s="472"/>
      <c r="D134" s="15">
        <f>D133/(COUNT(B122:C132)*2)</f>
        <v>0.95454545454545459</v>
      </c>
    </row>
    <row r="135" spans="1:6" x14ac:dyDescent="0.3">
      <c r="A135" s="9"/>
      <c r="B135" s="10"/>
      <c r="C135" s="10"/>
      <c r="D135" s="14"/>
    </row>
    <row r="136" spans="1:6" ht="19.5" x14ac:dyDescent="0.4">
      <c r="A136" s="475" t="s">
        <v>61</v>
      </c>
      <c r="B136" s="476"/>
      <c r="C136" s="476"/>
      <c r="D136" s="476"/>
      <c r="E136" s="476"/>
      <c r="F136" s="476"/>
    </row>
    <row r="137" spans="1:6" ht="19.5" x14ac:dyDescent="0.4">
      <c r="A137" s="7" t="s">
        <v>258</v>
      </c>
      <c r="B137" s="68">
        <v>2</v>
      </c>
      <c r="C137" s="61"/>
      <c r="D137" s="63"/>
      <c r="E137" s="54"/>
      <c r="F137" s="54"/>
    </row>
    <row r="138" spans="1:6" ht="18" x14ac:dyDescent="0.35">
      <c r="A138" s="23" t="s">
        <v>108</v>
      </c>
      <c r="B138" s="68">
        <v>2</v>
      </c>
      <c r="C138" s="6" t="str">
        <f>IF(B138=0, -5, "0")</f>
        <v>0</v>
      </c>
      <c r="D138" s="71"/>
      <c r="E138" s="54"/>
      <c r="F138" s="54"/>
    </row>
    <row r="139" spans="1:6" x14ac:dyDescent="0.3">
      <c r="A139" s="7" t="s">
        <v>233</v>
      </c>
      <c r="B139" s="68">
        <v>2</v>
      </c>
      <c r="C139" s="55"/>
      <c r="D139" s="63"/>
      <c r="E139" s="54"/>
      <c r="F139" s="54"/>
    </row>
    <row r="140" spans="1:6" x14ac:dyDescent="0.3">
      <c r="A140" s="25" t="s">
        <v>234</v>
      </c>
      <c r="B140" s="68">
        <v>2</v>
      </c>
      <c r="C140" s="55"/>
      <c r="D140" s="85"/>
      <c r="E140" s="54"/>
      <c r="F140" s="54"/>
    </row>
    <row r="141" spans="1:6" x14ac:dyDescent="0.3">
      <c r="A141" s="7" t="s">
        <v>259</v>
      </c>
      <c r="B141" s="68">
        <v>2</v>
      </c>
      <c r="C141" s="55"/>
      <c r="D141" s="55"/>
      <c r="E141" s="54"/>
      <c r="F141" s="54"/>
    </row>
    <row r="142" spans="1:6" x14ac:dyDescent="0.3">
      <c r="A142" s="7" t="s">
        <v>240</v>
      </c>
      <c r="B142" s="68">
        <v>2</v>
      </c>
      <c r="C142" s="55"/>
      <c r="D142" s="77"/>
      <c r="E142" s="54"/>
      <c r="F142" s="54"/>
    </row>
    <row r="143" spans="1:6" x14ac:dyDescent="0.3">
      <c r="A143" s="7" t="s">
        <v>260</v>
      </c>
      <c r="B143" s="68">
        <v>2</v>
      </c>
      <c r="C143" s="7"/>
      <c r="D143" s="58"/>
      <c r="E143" s="54"/>
      <c r="F143" s="54"/>
    </row>
    <row r="144" spans="1:6" ht="18" x14ac:dyDescent="0.35">
      <c r="A144" s="23" t="s">
        <v>198</v>
      </c>
      <c r="B144" s="68">
        <v>2</v>
      </c>
      <c r="C144" s="6" t="str">
        <f>IF(B144=0, -5, "0")</f>
        <v>0</v>
      </c>
      <c r="D144" s="359"/>
      <c r="E144" s="54"/>
      <c r="F144" s="54"/>
    </row>
    <row r="145" spans="1:6" ht="18" x14ac:dyDescent="0.35">
      <c r="A145" s="23" t="s">
        <v>165</v>
      </c>
      <c r="B145" s="68">
        <v>2</v>
      </c>
      <c r="C145" s="6" t="str">
        <f>IF(B145=0, -5, "0")</f>
        <v>0</v>
      </c>
      <c r="D145" s="80"/>
      <c r="E145" s="54"/>
      <c r="F145" s="54"/>
    </row>
    <row r="146" spans="1:6" x14ac:dyDescent="0.3">
      <c r="A146" s="7" t="s">
        <v>82</v>
      </c>
      <c r="B146" s="68">
        <v>2</v>
      </c>
      <c r="C146" s="55"/>
      <c r="D146" s="58"/>
      <c r="E146" s="54"/>
      <c r="F146" s="54"/>
    </row>
    <row r="147" spans="1:6" x14ac:dyDescent="0.3">
      <c r="A147" s="31" t="s">
        <v>175</v>
      </c>
      <c r="B147" s="68">
        <v>2</v>
      </c>
      <c r="C147" s="55"/>
      <c r="D147" s="58"/>
      <c r="E147" s="54"/>
      <c r="F147" s="54"/>
    </row>
    <row r="148" spans="1:6" ht="33" x14ac:dyDescent="0.3">
      <c r="A148" s="6" t="s">
        <v>261</v>
      </c>
      <c r="B148" s="68">
        <v>0</v>
      </c>
      <c r="C148" s="55"/>
      <c r="D148" s="80" t="s">
        <v>542</v>
      </c>
      <c r="E148" s="54"/>
      <c r="F148" s="54" t="s">
        <v>298</v>
      </c>
    </row>
    <row r="149" spans="1:6" x14ac:dyDescent="0.3">
      <c r="A149" s="470" t="s">
        <v>34</v>
      </c>
      <c r="B149" s="471"/>
      <c r="C149" s="472"/>
      <c r="D149" s="300">
        <f>SUM(B137:C148)</f>
        <v>22</v>
      </c>
    </row>
    <row r="150" spans="1:6" x14ac:dyDescent="0.3">
      <c r="A150" s="470" t="s">
        <v>251</v>
      </c>
      <c r="B150" s="471"/>
      <c r="C150" s="472"/>
      <c r="D150" s="15">
        <f>D149/(COUNT(B137:C148)*2)</f>
        <v>0.91666666666666663</v>
      </c>
    </row>
    <row r="151" spans="1:6" x14ac:dyDescent="0.3">
      <c r="A151" s="9"/>
      <c r="B151" s="10"/>
      <c r="C151" s="10"/>
      <c r="D151" s="14"/>
    </row>
    <row r="152" spans="1:6" ht="19.5" x14ac:dyDescent="0.4">
      <c r="A152" s="475" t="s">
        <v>178</v>
      </c>
      <c r="B152" s="476"/>
      <c r="C152" s="476"/>
      <c r="D152" s="476"/>
      <c r="E152" s="476"/>
      <c r="F152" s="476"/>
    </row>
    <row r="153" spans="1:6" x14ac:dyDescent="0.3">
      <c r="A153" s="31" t="s">
        <v>235</v>
      </c>
      <c r="B153" s="54">
        <v>2</v>
      </c>
      <c r="C153" s="54"/>
      <c r="D153" s="55"/>
      <c r="E153" s="54"/>
      <c r="F153" s="54"/>
    </row>
    <row r="154" spans="1:6" x14ac:dyDescent="0.3">
      <c r="A154" s="6" t="s">
        <v>127</v>
      </c>
      <c r="B154" s="54">
        <v>2</v>
      </c>
      <c r="C154" s="54"/>
      <c r="D154" s="55"/>
      <c r="E154" s="54"/>
      <c r="F154" s="54"/>
    </row>
    <row r="155" spans="1:6" ht="18" x14ac:dyDescent="0.35">
      <c r="A155" s="23" t="s">
        <v>262</v>
      </c>
      <c r="B155" s="54">
        <v>2</v>
      </c>
      <c r="C155" s="6" t="str">
        <f>IF(B155=0, -5, "0")</f>
        <v>0</v>
      </c>
      <c r="D155" s="55"/>
      <c r="E155" s="54"/>
      <c r="F155" s="54"/>
    </row>
    <row r="156" spans="1:6" ht="18" x14ac:dyDescent="0.35">
      <c r="A156" s="23" t="s">
        <v>263</v>
      </c>
      <c r="B156" s="54">
        <v>2</v>
      </c>
      <c r="C156" s="6" t="str">
        <f>IF(B156=0, -5, "0")</f>
        <v>0</v>
      </c>
      <c r="D156" s="55"/>
      <c r="E156" s="54"/>
      <c r="F156" s="54"/>
    </row>
    <row r="157" spans="1:6" ht="18" x14ac:dyDescent="0.35">
      <c r="A157" s="23" t="s">
        <v>264</v>
      </c>
      <c r="B157" s="54">
        <v>2</v>
      </c>
      <c r="C157" s="6" t="str">
        <f>IF(B157=0, -5, "0")</f>
        <v>0</v>
      </c>
      <c r="D157" s="55"/>
      <c r="E157" s="54"/>
      <c r="F157" s="54"/>
    </row>
    <row r="158" spans="1:6" ht="33" x14ac:dyDescent="0.3">
      <c r="A158" s="40" t="s">
        <v>166</v>
      </c>
      <c r="B158" s="54">
        <v>2</v>
      </c>
      <c r="C158" s="54"/>
      <c r="D158" s="80"/>
      <c r="E158" s="54"/>
      <c r="F158" s="54"/>
    </row>
    <row r="159" spans="1:6" x14ac:dyDescent="0.3">
      <c r="A159" s="39" t="s">
        <v>275</v>
      </c>
      <c r="B159" s="54">
        <v>2</v>
      </c>
      <c r="C159" s="54"/>
      <c r="D159" s="360"/>
      <c r="E159" s="54"/>
      <c r="F159" s="54"/>
    </row>
    <row r="160" spans="1:6" x14ac:dyDescent="0.3">
      <c r="A160" s="39" t="s">
        <v>137</v>
      </c>
      <c r="B160" s="54">
        <v>2</v>
      </c>
      <c r="C160" s="54"/>
      <c r="D160" s="360"/>
      <c r="E160" s="54"/>
      <c r="F160" s="54"/>
    </row>
    <row r="161" spans="1:6" x14ac:dyDescent="0.3">
      <c r="A161" s="470" t="s">
        <v>34</v>
      </c>
      <c r="B161" s="479"/>
      <c r="C161" s="480"/>
      <c r="D161" s="301">
        <f>SUM(B153:C160)</f>
        <v>16</v>
      </c>
    </row>
    <row r="162" spans="1:6" x14ac:dyDescent="0.3">
      <c r="A162" s="470" t="s">
        <v>251</v>
      </c>
      <c r="B162" s="471"/>
      <c r="C162" s="472"/>
      <c r="D162" s="15">
        <f>D161/(COUNT(B153:C160)*2)</f>
        <v>1</v>
      </c>
    </row>
    <row r="163" spans="1:6" x14ac:dyDescent="0.3">
      <c r="A163" s="9"/>
      <c r="B163" s="10"/>
      <c r="C163" s="12"/>
      <c r="D163" s="361"/>
    </row>
    <row r="164" spans="1:6" ht="19.5" x14ac:dyDescent="0.4">
      <c r="A164" s="475" t="s">
        <v>64</v>
      </c>
      <c r="B164" s="476"/>
      <c r="C164" s="476"/>
      <c r="D164" s="476"/>
      <c r="E164" s="476"/>
      <c r="F164" s="476"/>
    </row>
    <row r="165" spans="1:6" ht="18" x14ac:dyDescent="0.35">
      <c r="A165" s="23" t="s">
        <v>242</v>
      </c>
      <c r="B165" s="54">
        <v>2</v>
      </c>
      <c r="C165" s="6" t="str">
        <f>IF(B165=0, -5, "0")</f>
        <v>0</v>
      </c>
      <c r="D165" s="55"/>
      <c r="E165" s="54"/>
      <c r="F165" s="54"/>
    </row>
    <row r="166" spans="1:6" x14ac:dyDescent="0.3">
      <c r="A166" s="6" t="s">
        <v>243</v>
      </c>
      <c r="B166" s="54">
        <v>2</v>
      </c>
      <c r="C166" s="54"/>
      <c r="D166" s="55"/>
      <c r="E166" s="54"/>
      <c r="F166" s="54"/>
    </row>
    <row r="167" spans="1:6" x14ac:dyDescent="0.3">
      <c r="A167" s="25" t="s">
        <v>176</v>
      </c>
      <c r="B167" s="54">
        <v>2</v>
      </c>
      <c r="C167" s="54"/>
      <c r="D167" s="55"/>
      <c r="E167" s="54"/>
      <c r="F167" s="54"/>
    </row>
    <row r="168" spans="1:6" x14ac:dyDescent="0.3">
      <c r="A168" s="6" t="s">
        <v>73</v>
      </c>
      <c r="B168" s="54">
        <v>2</v>
      </c>
      <c r="C168" s="54"/>
      <c r="D168" s="55"/>
      <c r="E168" s="55"/>
      <c r="F168" s="54"/>
    </row>
    <row r="169" spans="1:6" x14ac:dyDescent="0.3">
      <c r="A169" s="470" t="s">
        <v>34</v>
      </c>
      <c r="B169" s="471"/>
      <c r="C169" s="472"/>
      <c r="D169" s="300">
        <f>SUM(B165:C168)</f>
        <v>8</v>
      </c>
    </row>
    <row r="170" spans="1:6" x14ac:dyDescent="0.3">
      <c r="A170" s="470" t="s">
        <v>251</v>
      </c>
      <c r="B170" s="471"/>
      <c r="C170" s="472"/>
      <c r="D170" s="15">
        <f>D169/(COUNT(B165:C168)*2)</f>
        <v>1</v>
      </c>
    </row>
    <row r="171" spans="1:6" x14ac:dyDescent="0.3">
      <c r="A171" s="9"/>
      <c r="B171" s="10"/>
      <c r="C171" s="10"/>
      <c r="D171" s="14"/>
    </row>
    <row r="172" spans="1:6" ht="19.5" x14ac:dyDescent="0.4">
      <c r="A172" s="473" t="s">
        <v>15</v>
      </c>
      <c r="B172" s="474"/>
      <c r="C172" s="474"/>
      <c r="D172" s="474"/>
      <c r="E172" s="474"/>
      <c r="F172" s="474"/>
    </row>
    <row r="173" spans="1:6" x14ac:dyDescent="0.3">
      <c r="A173" s="6" t="s">
        <v>152</v>
      </c>
      <c r="B173" s="54">
        <v>2</v>
      </c>
      <c r="C173" s="54"/>
      <c r="D173" s="75"/>
      <c r="E173" s="54"/>
      <c r="F173" s="54"/>
    </row>
    <row r="174" spans="1:6" x14ac:dyDescent="0.3">
      <c r="A174" s="6" t="s">
        <v>74</v>
      </c>
      <c r="B174" s="54">
        <v>2</v>
      </c>
      <c r="C174" s="54"/>
      <c r="D174" s="75"/>
      <c r="E174" s="54"/>
      <c r="F174" s="54"/>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470" t="s">
        <v>34</v>
      </c>
      <c r="B177" s="471"/>
      <c r="C177" s="472"/>
      <c r="D177" s="300">
        <f>SUM(B173:C176)</f>
        <v>8</v>
      </c>
    </row>
    <row r="178" spans="1:7" x14ac:dyDescent="0.3">
      <c r="A178" s="470" t="s">
        <v>251</v>
      </c>
      <c r="B178" s="471"/>
      <c r="C178" s="472"/>
      <c r="D178" s="15">
        <f>D177/(COUNT(B173:C176)*2)</f>
        <v>1</v>
      </c>
    </row>
    <row r="179" spans="1:7" x14ac:dyDescent="0.3">
      <c r="A179" s="9"/>
      <c r="B179" s="10"/>
      <c r="C179" s="10"/>
      <c r="D179" s="14"/>
    </row>
    <row r="180" spans="1:7" ht="19.5" x14ac:dyDescent="0.4">
      <c r="A180" s="475" t="s">
        <v>65</v>
      </c>
      <c r="B180" s="476"/>
      <c r="C180" s="476"/>
      <c r="D180" s="476"/>
      <c r="E180" s="476"/>
      <c r="F180" s="476"/>
    </row>
    <row r="181" spans="1:7" x14ac:dyDescent="0.3">
      <c r="A181" s="25" t="s">
        <v>270</v>
      </c>
      <c r="B181" s="54">
        <v>2</v>
      </c>
      <c r="C181" s="54"/>
      <c r="D181" s="55"/>
      <c r="E181" s="55"/>
      <c r="F181" s="54"/>
    </row>
    <row r="182" spans="1:7" x14ac:dyDescent="0.3">
      <c r="A182" s="25" t="s">
        <v>181</v>
      </c>
      <c r="B182" s="54">
        <v>2</v>
      </c>
      <c r="C182" s="54"/>
      <c r="D182" s="55"/>
      <c r="E182" s="38"/>
      <c r="F182" s="54"/>
    </row>
    <row r="183" spans="1:7" ht="35.25" customHeight="1" x14ac:dyDescent="0.3">
      <c r="A183" s="6" t="s">
        <v>75</v>
      </c>
      <c r="B183" s="54">
        <v>2</v>
      </c>
      <c r="C183" s="54"/>
      <c r="D183" s="55"/>
      <c r="E183" s="54"/>
      <c r="F183" s="54"/>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470" t="s">
        <v>34</v>
      </c>
      <c r="B186" s="471"/>
      <c r="C186" s="472"/>
      <c r="D186" s="300">
        <f>SUM(B181:C185)</f>
        <v>10</v>
      </c>
    </row>
    <row r="187" spans="1:7" x14ac:dyDescent="0.3">
      <c r="A187" s="470" t="s">
        <v>251</v>
      </c>
      <c r="B187" s="471"/>
      <c r="C187" s="472"/>
      <c r="D187" s="15">
        <f>D186/(COUNT(B181:C185)*2)</f>
        <v>1</v>
      </c>
    </row>
    <row r="188" spans="1:7" x14ac:dyDescent="0.3">
      <c r="A188" s="9"/>
      <c r="B188" s="10"/>
      <c r="C188" s="10"/>
      <c r="D188" s="14"/>
    </row>
    <row r="189" spans="1:7" ht="19.5" x14ac:dyDescent="0.4">
      <c r="A189" s="475" t="s">
        <v>177</v>
      </c>
      <c r="B189" s="476"/>
      <c r="C189" s="476"/>
      <c r="D189" s="476"/>
      <c r="E189" s="476"/>
      <c r="F189" s="476"/>
    </row>
    <row r="190" spans="1:7" x14ac:dyDescent="0.3">
      <c r="A190" s="25" t="s">
        <v>308</v>
      </c>
      <c r="B190" s="54">
        <v>2</v>
      </c>
      <c r="C190" s="54"/>
      <c r="D190" s="55"/>
      <c r="E190" s="54"/>
      <c r="F190" s="54"/>
      <c r="G190" s="3"/>
    </row>
    <row r="191" spans="1:7" ht="18" x14ac:dyDescent="0.35">
      <c r="A191" s="82" t="s">
        <v>271</v>
      </c>
      <c r="B191" s="54" t="s">
        <v>30</v>
      </c>
      <c r="C191" s="6" t="str">
        <f>IF(B191=0, -5, "0")</f>
        <v>0</v>
      </c>
      <c r="D191" s="55"/>
      <c r="E191" s="54"/>
      <c r="F191" s="54"/>
    </row>
    <row r="192" spans="1:7" ht="49.5" x14ac:dyDescent="0.3">
      <c r="A192" s="6" t="s">
        <v>267</v>
      </c>
      <c r="B192" s="54">
        <v>0</v>
      </c>
      <c r="C192" s="54"/>
      <c r="D192" s="55" t="s">
        <v>547</v>
      </c>
      <c r="E192" s="54"/>
      <c r="F192" s="54" t="s">
        <v>298</v>
      </c>
    </row>
    <row r="193" spans="1:6" x14ac:dyDescent="0.3">
      <c r="A193" s="32" t="s">
        <v>159</v>
      </c>
      <c r="B193" s="54">
        <v>2</v>
      </c>
      <c r="C193" s="54"/>
      <c r="D193" s="55"/>
      <c r="E193" s="54"/>
      <c r="F193" s="54"/>
    </row>
    <row r="194" spans="1:6" x14ac:dyDescent="0.3">
      <c r="A194" s="470" t="s">
        <v>34</v>
      </c>
      <c r="B194" s="471"/>
      <c r="C194" s="472"/>
      <c r="D194" s="33">
        <f>SUM(B190:C193)</f>
        <v>4</v>
      </c>
    </row>
    <row r="195" spans="1:6" x14ac:dyDescent="0.3">
      <c r="A195" s="470" t="s">
        <v>251</v>
      </c>
      <c r="B195" s="471"/>
      <c r="C195" s="472"/>
      <c r="D195" s="15">
        <f>D194/(COUNT(B190:C193)*2)</f>
        <v>0.66666666666666663</v>
      </c>
    </row>
    <row r="197" spans="1:6" ht="18" x14ac:dyDescent="0.35">
      <c r="A197" s="36" t="s">
        <v>421</v>
      </c>
      <c r="B197" s="35"/>
      <c r="C197" s="35"/>
      <c r="D197" s="362">
        <v>0.6</v>
      </c>
      <c r="E197" s="83"/>
      <c r="F197" s="84"/>
    </row>
    <row r="198" spans="1:6" ht="22.5" x14ac:dyDescent="0.3">
      <c r="A198" s="18" t="s">
        <v>422</v>
      </c>
      <c r="B198" s="19"/>
      <c r="C198" s="20"/>
      <c r="D198" s="354">
        <f>SUM(D194,D186,D177,D169,D161,D63,D52,D33,D22,D118,D149,D133,D102,D84,D42)</f>
        <v>200</v>
      </c>
    </row>
    <row r="199" spans="1:6" ht="22.5" x14ac:dyDescent="0.3">
      <c r="A199" s="18" t="s">
        <v>276</v>
      </c>
      <c r="B199" s="19"/>
      <c r="C199" s="20"/>
      <c r="D199" s="355">
        <f>D198/(COUNT(B190:C193,B181:C185,B173:C176,B165:C168,B153:C160,B56:C62,B46:C51,B26:C32,B17:C21,B107:C117,B137:C148,B122:C132,B88:C101,B67:C83,B37:C41)*2)</f>
        <v>0.81967213114754101</v>
      </c>
    </row>
  </sheetData>
  <sheetProtection algorithmName="SHA-512" hashValue="Rx+8WMlSuagcLv3h6P4XVbNtrOC9wpJ0reG4wlGvySmJaSR2UqAV6WHRanODpykT2ebPyVT3uAvCb1y8JnkxRA==" saltValue="apvF0h1OJMnaR4nRMOp60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60" zoomScaleNormal="10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334"/>
      <c r="C1" s="334">
        <v>0</v>
      </c>
      <c r="D1" s="453"/>
      <c r="E1" s="453"/>
      <c r="F1" s="453"/>
      <c r="G1" s="453"/>
    </row>
    <row r="2" spans="1:7" ht="22.5" x14ac:dyDescent="0.45">
      <c r="A2" s="90"/>
      <c r="B2" s="334"/>
      <c r="C2" s="334">
        <v>1</v>
      </c>
      <c r="D2" s="336"/>
      <c r="E2" s="336"/>
      <c r="F2" s="337"/>
      <c r="G2" s="337"/>
    </row>
    <row r="3" spans="1:7" ht="22.5" x14ac:dyDescent="0.45">
      <c r="A3" s="90"/>
      <c r="B3" s="334"/>
      <c r="C3" s="334">
        <v>2</v>
      </c>
      <c r="D3" s="336"/>
      <c r="E3" s="336"/>
      <c r="F3" s="337"/>
      <c r="G3" s="337"/>
    </row>
    <row r="4" spans="1:7" ht="22.5" x14ac:dyDescent="0.45">
      <c r="A4" s="90"/>
      <c r="B4" s="334"/>
      <c r="C4" s="334" t="s">
        <v>30</v>
      </c>
      <c r="D4" s="336"/>
      <c r="E4" s="336"/>
      <c r="F4" s="337"/>
      <c r="G4" s="337"/>
    </row>
    <row r="5" spans="1:7" ht="22.5" x14ac:dyDescent="0.45">
      <c r="A5" s="90"/>
      <c r="B5" s="334"/>
      <c r="C5" s="334"/>
      <c r="D5" s="336"/>
      <c r="E5" s="336"/>
      <c r="F5" s="337"/>
      <c r="G5" s="337"/>
    </row>
    <row r="6" spans="1:7" ht="22.5" x14ac:dyDescent="0.45">
      <c r="A6" s="90"/>
      <c r="B6" s="334"/>
      <c r="C6" s="334"/>
      <c r="D6" s="336"/>
      <c r="E6" s="336"/>
      <c r="F6" s="337"/>
      <c r="G6" s="337"/>
    </row>
    <row r="7" spans="1:7" ht="22.5" x14ac:dyDescent="0.45">
      <c r="A7" s="454" t="s">
        <v>151</v>
      </c>
      <c r="B7" s="454"/>
      <c r="C7" s="454"/>
      <c r="D7" s="454"/>
      <c r="E7" s="454"/>
      <c r="F7" s="454"/>
      <c r="G7" s="91"/>
    </row>
    <row r="8" spans="1:7" ht="22.5" x14ac:dyDescent="0.45">
      <c r="A8" s="455" t="str">
        <f>'Page de garde'!D18</f>
        <v>GABES</v>
      </c>
      <c r="B8" s="455"/>
      <c r="C8" s="455"/>
      <c r="D8" s="455"/>
      <c r="E8" s="455"/>
      <c r="F8" s="455"/>
      <c r="G8" s="91"/>
    </row>
    <row r="9" spans="1:7" ht="22.5" x14ac:dyDescent="0.45">
      <c r="A9" s="92" t="s">
        <v>39</v>
      </c>
      <c r="B9" s="456" t="s">
        <v>549</v>
      </c>
      <c r="C9" s="456"/>
      <c r="D9" s="456"/>
      <c r="E9" s="456"/>
      <c r="F9" s="456"/>
      <c r="G9" s="91"/>
    </row>
    <row r="10" spans="1:7" ht="22.5" x14ac:dyDescent="0.45">
      <c r="A10" s="93" t="s">
        <v>41</v>
      </c>
      <c r="B10" s="457" t="s">
        <v>550</v>
      </c>
      <c r="C10" s="457"/>
      <c r="D10" s="457"/>
      <c r="E10" s="457"/>
      <c r="F10" s="457"/>
      <c r="G10" s="91"/>
    </row>
    <row r="11" spans="1:7" ht="22.5" x14ac:dyDescent="0.45">
      <c r="A11" s="92" t="s">
        <v>40</v>
      </c>
      <c r="B11" s="452">
        <v>43599</v>
      </c>
      <c r="C11" s="452"/>
      <c r="D11" s="452"/>
      <c r="E11" s="452"/>
      <c r="F11" s="452"/>
      <c r="G11" s="91"/>
    </row>
    <row r="12" spans="1:7" ht="22.5" x14ac:dyDescent="0.45">
      <c r="A12" s="92" t="s">
        <v>200</v>
      </c>
      <c r="B12" s="458">
        <f>D730</f>
        <v>0.73056994818652854</v>
      </c>
      <c r="C12" s="458"/>
      <c r="D12" s="458"/>
      <c r="E12" s="458"/>
      <c r="F12" s="458"/>
      <c r="G12" s="91"/>
    </row>
    <row r="13" spans="1:7" ht="22.5" x14ac:dyDescent="0.45">
      <c r="A13" s="90"/>
      <c r="B13" s="89"/>
      <c r="C13" s="89"/>
      <c r="D13" s="459"/>
      <c r="E13" s="459"/>
      <c r="F13" s="459"/>
      <c r="G13" s="459"/>
    </row>
    <row r="14" spans="1:7" ht="16.5" customHeight="1" x14ac:dyDescent="0.4">
      <c r="A14" s="89"/>
      <c r="B14" s="89"/>
      <c r="C14" s="89"/>
      <c r="D14" s="89"/>
      <c r="E14" s="89"/>
      <c r="F14" s="94"/>
      <c r="G14" s="94"/>
    </row>
    <row r="15" spans="1:7" ht="25.5" customHeight="1" x14ac:dyDescent="0.45">
      <c r="A15" s="229" t="s">
        <v>0</v>
      </c>
      <c r="B15" s="95"/>
      <c r="C15" s="95"/>
      <c r="D15" s="95"/>
      <c r="E15" s="95"/>
      <c r="F15" s="95"/>
      <c r="G15" s="94"/>
    </row>
    <row r="16" spans="1:7" ht="16.5" customHeight="1" x14ac:dyDescent="0.45">
      <c r="A16" s="96">
        <f>B11</f>
        <v>43599</v>
      </c>
      <c r="B16" s="97"/>
      <c r="C16" s="97"/>
      <c r="D16" s="97"/>
      <c r="E16" s="97"/>
      <c r="F16" s="97"/>
      <c r="G16" s="94"/>
    </row>
    <row r="17" spans="1:8" ht="16.5" customHeight="1" x14ac:dyDescent="0.4">
      <c r="A17" s="389" t="s">
        <v>28</v>
      </c>
      <c r="B17" s="390" t="s">
        <v>29</v>
      </c>
      <c r="C17" s="390"/>
      <c r="D17" s="390" t="s">
        <v>42</v>
      </c>
      <c r="E17" s="391" t="s">
        <v>266</v>
      </c>
      <c r="F17" s="391" t="s">
        <v>299</v>
      </c>
      <c r="G17" s="94"/>
    </row>
    <row r="18" spans="1:8" ht="16.5" customHeight="1" x14ac:dyDescent="0.4">
      <c r="A18" s="389"/>
      <c r="B18" s="98" t="s">
        <v>32</v>
      </c>
      <c r="C18" s="98" t="s">
        <v>31</v>
      </c>
      <c r="D18" s="390"/>
      <c r="E18" s="391"/>
      <c r="F18" s="391"/>
      <c r="G18" s="94"/>
    </row>
    <row r="19" spans="1:8" ht="16.5" customHeight="1" x14ac:dyDescent="0.4">
      <c r="A19" s="285"/>
      <c r="B19" s="286"/>
      <c r="C19" s="286"/>
      <c r="D19" s="286"/>
      <c r="E19" s="281"/>
      <c r="F19" s="281"/>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297</v>
      </c>
    </row>
    <row r="22" spans="1:8" ht="21" x14ac:dyDescent="0.4">
      <c r="A22" s="101" t="s">
        <v>158</v>
      </c>
      <c r="B22" s="102">
        <v>2</v>
      </c>
      <c r="C22" s="102"/>
      <c r="D22" s="103"/>
      <c r="E22" s="104"/>
      <c r="F22" s="103"/>
      <c r="G22" s="94"/>
      <c r="H22" s="2" t="s">
        <v>298</v>
      </c>
    </row>
    <row r="23" spans="1:8" ht="21" x14ac:dyDescent="0.4">
      <c r="A23" s="101" t="s">
        <v>76</v>
      </c>
      <c r="B23" s="102">
        <v>2</v>
      </c>
      <c r="C23" s="102"/>
      <c r="D23" s="103"/>
      <c r="E23" s="104"/>
      <c r="F23" s="103"/>
      <c r="G23" s="94"/>
    </row>
    <row r="24" spans="1:8" ht="21" x14ac:dyDescent="0.4">
      <c r="A24" s="105" t="s">
        <v>430</v>
      </c>
      <c r="B24" s="102">
        <v>2</v>
      </c>
      <c r="C24" s="102"/>
      <c r="D24" s="103"/>
      <c r="E24" s="104"/>
      <c r="F24" s="103"/>
      <c r="G24" s="94"/>
    </row>
    <row r="25" spans="1:8" ht="21" x14ac:dyDescent="0.4">
      <c r="A25" s="105" t="s">
        <v>373</v>
      </c>
      <c r="B25" s="102">
        <v>2</v>
      </c>
      <c r="C25" s="102"/>
      <c r="D25" s="104"/>
      <c r="E25" s="103"/>
      <c r="F25" s="103"/>
      <c r="G25" s="94"/>
    </row>
    <row r="26" spans="1:8" ht="21" x14ac:dyDescent="0.4">
      <c r="A26" s="106" t="s">
        <v>34</v>
      </c>
      <c r="B26" s="106"/>
      <c r="C26" s="106"/>
      <c r="D26" s="106">
        <f>SUM(B21:C25)</f>
        <v>10</v>
      </c>
      <c r="E26" s="89"/>
      <c r="F26" s="94"/>
      <c r="G26" s="94"/>
    </row>
    <row r="27" spans="1:8" ht="21" x14ac:dyDescent="0.4">
      <c r="A27" s="106" t="s">
        <v>33</v>
      </c>
      <c r="B27" s="107"/>
      <c r="C27" s="108"/>
      <c r="D27" s="109">
        <f>D26/(COUNT(B21:C25)*2)</f>
        <v>1</v>
      </c>
      <c r="E27" s="89"/>
      <c r="F27" s="94"/>
      <c r="G27" s="94"/>
    </row>
    <row r="28" spans="1:8" ht="21" x14ac:dyDescent="0.4">
      <c r="A28" s="110"/>
      <c r="B28" s="94"/>
      <c r="C28" s="94"/>
      <c r="D28" s="94"/>
      <c r="E28" s="89"/>
      <c r="F28" s="94"/>
      <c r="G28" s="94"/>
    </row>
    <row r="29" spans="1:8" ht="22.5" x14ac:dyDescent="0.4">
      <c r="A29" s="498" t="s">
        <v>16</v>
      </c>
      <c r="B29" s="499"/>
      <c r="C29" s="499"/>
      <c r="D29" s="499"/>
      <c r="E29" s="499"/>
      <c r="F29" s="499"/>
      <c r="G29" s="94"/>
    </row>
    <row r="30" spans="1:8" ht="21" x14ac:dyDescent="0.4">
      <c r="A30" s="101" t="s">
        <v>2</v>
      </c>
      <c r="B30" s="102">
        <v>2</v>
      </c>
      <c r="C30" s="102"/>
      <c r="D30" s="103"/>
      <c r="E30" s="104"/>
      <c r="F30" s="103"/>
      <c r="G30" s="94"/>
    </row>
    <row r="31" spans="1:8" ht="21" x14ac:dyDescent="0.4">
      <c r="A31" s="101" t="s">
        <v>322</v>
      </c>
      <c r="B31" s="102" t="s">
        <v>30</v>
      </c>
      <c r="C31" s="102"/>
      <c r="D31" s="103"/>
      <c r="E31" s="104"/>
      <c r="F31" s="103"/>
      <c r="G31" s="94"/>
    </row>
    <row r="32" spans="1:8" ht="42" x14ac:dyDescent="0.4">
      <c r="A32" s="101" t="s">
        <v>130</v>
      </c>
      <c r="B32" s="102">
        <v>2</v>
      </c>
      <c r="C32" s="102"/>
      <c r="D32" s="113"/>
      <c r="E32" s="104"/>
      <c r="F32" s="103"/>
      <c r="G32" s="94"/>
    </row>
    <row r="33" spans="1:7" ht="21" x14ac:dyDescent="0.4">
      <c r="A33" s="101" t="s">
        <v>47</v>
      </c>
      <c r="B33" s="102">
        <v>2</v>
      </c>
      <c r="C33" s="102"/>
      <c r="D33" s="113"/>
      <c r="E33" s="104"/>
      <c r="F33" s="103"/>
      <c r="G33" s="94"/>
    </row>
    <row r="34" spans="1:7" ht="126" x14ac:dyDescent="0.4">
      <c r="A34" s="114" t="s">
        <v>431</v>
      </c>
      <c r="B34" s="102">
        <v>0</v>
      </c>
      <c r="C34" s="115">
        <f>IF(B34=0, -5, "0")</f>
        <v>-5</v>
      </c>
      <c r="D34" s="113" t="s">
        <v>551</v>
      </c>
      <c r="E34" s="103" t="s">
        <v>552</v>
      </c>
      <c r="F34" s="103"/>
      <c r="G34" s="94"/>
    </row>
    <row r="35" spans="1:7" ht="63" x14ac:dyDescent="0.4">
      <c r="A35" s="114" t="s">
        <v>399</v>
      </c>
      <c r="B35" s="102">
        <v>1</v>
      </c>
      <c r="C35" s="115" t="str">
        <f>IF(B35=0, -5, "0")</f>
        <v>0</v>
      </c>
      <c r="D35" s="103" t="s">
        <v>553</v>
      </c>
      <c r="E35" s="103" t="s">
        <v>641</v>
      </c>
      <c r="F35" s="103"/>
      <c r="G35" s="94"/>
    </row>
    <row r="36" spans="1:7" ht="63" x14ac:dyDescent="0.4">
      <c r="A36" s="314" t="s">
        <v>395</v>
      </c>
      <c r="B36" s="102">
        <v>0</v>
      </c>
      <c r="C36" s="115">
        <f>IF(B36=0, -2, "0")</f>
        <v>-2</v>
      </c>
      <c r="D36" s="103" t="s">
        <v>554</v>
      </c>
      <c r="E36" s="103" t="s">
        <v>643</v>
      </c>
      <c r="F36" s="103"/>
      <c r="G36" s="94"/>
    </row>
    <row r="37" spans="1:7" ht="21" x14ac:dyDescent="0.4">
      <c r="A37" s="101" t="s">
        <v>400</v>
      </c>
      <c r="B37" s="102">
        <v>2</v>
      </c>
      <c r="C37" s="102"/>
      <c r="D37" s="103"/>
      <c r="E37" s="104"/>
      <c r="F37" s="103"/>
      <c r="G37" s="94"/>
    </row>
    <row r="38" spans="1:7" ht="22.5" x14ac:dyDescent="0.4">
      <c r="A38" s="498" t="s">
        <v>310</v>
      </c>
      <c r="B38" s="499"/>
      <c r="C38" s="499"/>
      <c r="D38" s="499"/>
      <c r="E38" s="499"/>
      <c r="F38" s="499"/>
      <c r="G38" s="94"/>
    </row>
    <row r="39" spans="1:7" ht="21" x14ac:dyDescent="0.4">
      <c r="A39" s="105" t="s">
        <v>328</v>
      </c>
      <c r="B39" s="102">
        <v>2</v>
      </c>
      <c r="C39" s="102"/>
      <c r="D39" s="103"/>
      <c r="E39" s="104"/>
      <c r="F39" s="103"/>
      <c r="G39" s="94"/>
    </row>
    <row r="40" spans="1:7" ht="22.5" customHeight="1" x14ac:dyDescent="0.4">
      <c r="A40" s="101" t="s">
        <v>302</v>
      </c>
      <c r="B40" s="102">
        <v>2</v>
      </c>
      <c r="C40" s="102"/>
      <c r="D40" s="103"/>
      <c r="E40" s="104"/>
      <c r="F40" s="103"/>
      <c r="G40" s="94"/>
    </row>
    <row r="41" spans="1:7" ht="22.5" customHeight="1" x14ac:dyDescent="0.4">
      <c r="A41" s="101" t="s">
        <v>312</v>
      </c>
      <c r="B41" s="102">
        <v>2</v>
      </c>
      <c r="C41" s="102"/>
      <c r="D41" s="103"/>
      <c r="E41" s="104"/>
      <c r="F41" s="103"/>
      <c r="G41" s="94"/>
    </row>
    <row r="42" spans="1:7" ht="24.75" customHeight="1" x14ac:dyDescent="0.4">
      <c r="A42" s="105" t="s">
        <v>405</v>
      </c>
      <c r="B42" s="102" t="s">
        <v>30</v>
      </c>
      <c r="C42" s="102"/>
      <c r="D42" s="103"/>
      <c r="E42" s="104"/>
      <c r="F42" s="103"/>
      <c r="G42" s="94"/>
    </row>
    <row r="43" spans="1:7" ht="89.25" customHeight="1" x14ac:dyDescent="0.4">
      <c r="A43" s="101" t="s">
        <v>421</v>
      </c>
      <c r="B43" s="331">
        <f>IF(D43=1, 2, IF(AND(D43&lt;1,D43&gt;0), 1, IF(D43=0,"0","NA")))</f>
        <v>2</v>
      </c>
      <c r="C43" s="102"/>
      <c r="D43" s="327">
        <f>IFERROR(E43/F43,"N.A")</f>
        <v>1</v>
      </c>
      <c r="E43" s="330">
        <f>COUNTIF('A1 Exploitation'!F21:F42,"ok")</f>
        <v>1</v>
      </c>
      <c r="F43" s="330">
        <f>COUNTA('A1 Exploitation'!F21:F42)</f>
        <v>1</v>
      </c>
      <c r="G43" s="94"/>
    </row>
    <row r="44" spans="1:7" ht="21" x14ac:dyDescent="0.4">
      <c r="A44" s="121" t="s">
        <v>34</v>
      </c>
      <c r="B44" s="121"/>
      <c r="C44" s="121"/>
      <c r="D44" s="121">
        <f>SUM(B30:C37,B39:C43)</f>
        <v>10</v>
      </c>
      <c r="E44" s="89"/>
      <c r="F44" s="94"/>
      <c r="G44" s="94"/>
    </row>
    <row r="45" spans="1:7" ht="21" x14ac:dyDescent="0.4">
      <c r="A45" s="106" t="s">
        <v>33</v>
      </c>
      <c r="B45" s="107"/>
      <c r="C45" s="108"/>
      <c r="D45" s="109">
        <f>D44/(COUNT(B30:C37,B39:C43)*2)</f>
        <v>0.38461538461538464</v>
      </c>
      <c r="E45" s="89"/>
      <c r="F45" s="94"/>
      <c r="G45" s="94"/>
    </row>
    <row r="46" spans="1:7" ht="21" x14ac:dyDescent="0.4">
      <c r="A46" s="110"/>
      <c r="B46" s="94"/>
      <c r="C46" s="94"/>
      <c r="D46" s="94"/>
      <c r="E46" s="89"/>
      <c r="F46" s="94"/>
      <c r="G46" s="94"/>
    </row>
    <row r="47" spans="1:7" ht="22.5" x14ac:dyDescent="0.45">
      <c r="A47" s="122" t="s">
        <v>36</v>
      </c>
      <c r="B47" s="123"/>
      <c r="C47" s="124"/>
      <c r="D47" s="125">
        <f>SUM(D44,D26)</f>
        <v>20</v>
      </c>
      <c r="E47" s="89"/>
      <c r="F47" s="94"/>
      <c r="G47" s="94"/>
    </row>
    <row r="48" spans="1:7" ht="22.5" x14ac:dyDescent="0.45">
      <c r="A48" s="122" t="s">
        <v>168</v>
      </c>
      <c r="B48" s="123"/>
      <c r="C48" s="124"/>
      <c r="D48" s="126">
        <f>D47/(COUNT(B30:C37,B21:C25,B39:C43)*2)</f>
        <v>0.55555555555555558</v>
      </c>
      <c r="E48" s="89"/>
      <c r="F48" s="94"/>
      <c r="G48" s="94"/>
    </row>
    <row r="49" spans="1:7" ht="21" x14ac:dyDescent="0.3">
      <c r="A49" s="380"/>
      <c r="B49" s="380"/>
      <c r="C49" s="380"/>
      <c r="D49" s="380"/>
      <c r="E49" s="380"/>
      <c r="F49" s="380"/>
      <c r="G49" s="380"/>
    </row>
    <row r="50" spans="1:7" ht="22.5" x14ac:dyDescent="0.45">
      <c r="A50" s="246" t="s">
        <v>107</v>
      </c>
      <c r="B50" s="246"/>
      <c r="C50" s="246"/>
      <c r="D50" s="246"/>
      <c r="E50" s="246"/>
      <c r="F50" s="246"/>
      <c r="G50" s="94"/>
    </row>
    <row r="51" spans="1:7" ht="21" x14ac:dyDescent="0.4">
      <c r="A51" s="128">
        <f>B11</f>
        <v>43599</v>
      </c>
      <c r="B51" s="94"/>
      <c r="C51" s="94"/>
      <c r="D51" s="94"/>
      <c r="E51" s="89"/>
      <c r="F51" s="94"/>
      <c r="G51" s="94"/>
    </row>
    <row r="52" spans="1:7" ht="21" x14ac:dyDescent="0.4">
      <c r="A52" s="389" t="s">
        <v>28</v>
      </c>
      <c r="B52" s="390" t="s">
        <v>29</v>
      </c>
      <c r="C52" s="390"/>
      <c r="D52" s="390" t="s">
        <v>42</v>
      </c>
      <c r="E52" s="391" t="s">
        <v>266</v>
      </c>
      <c r="F52" s="391" t="s">
        <v>301</v>
      </c>
      <c r="G52" s="94"/>
    </row>
    <row r="53" spans="1:7" ht="21" x14ac:dyDescent="0.4">
      <c r="A53" s="389"/>
      <c r="B53" s="98" t="s">
        <v>32</v>
      </c>
      <c r="C53" s="98" t="s">
        <v>31</v>
      </c>
      <c r="D53" s="390"/>
      <c r="E53" s="391"/>
      <c r="F53" s="391"/>
      <c r="G53" s="94"/>
    </row>
    <row r="54" spans="1:7" ht="22.5" x14ac:dyDescent="0.4">
      <c r="A54" s="285"/>
      <c r="B54" s="286"/>
      <c r="C54" s="286"/>
      <c r="D54" s="286"/>
      <c r="E54" s="281"/>
      <c r="F54" s="281"/>
      <c r="G54" s="94"/>
    </row>
    <row r="55" spans="1:7" ht="22.5" x14ac:dyDescent="0.4">
      <c r="A55" s="111" t="s">
        <v>52</v>
      </c>
      <c r="B55" s="112"/>
      <c r="C55" s="112"/>
      <c r="D55" s="112"/>
      <c r="E55" s="112"/>
      <c r="F55" s="112"/>
      <c r="G55" s="94"/>
    </row>
    <row r="56" spans="1:7" ht="21" x14ac:dyDescent="0.4">
      <c r="A56" s="129" t="s">
        <v>86</v>
      </c>
      <c r="B56" s="102">
        <v>2</v>
      </c>
      <c r="C56" s="102"/>
      <c r="D56" s="130"/>
      <c r="E56" s="104"/>
      <c r="F56" s="103"/>
      <c r="G56" s="94"/>
    </row>
    <row r="57" spans="1:7" ht="84" x14ac:dyDescent="0.4">
      <c r="A57" s="131" t="s">
        <v>190</v>
      </c>
      <c r="B57" s="102">
        <v>0</v>
      </c>
      <c r="C57" s="102"/>
      <c r="D57" s="103" t="s">
        <v>558</v>
      </c>
      <c r="E57" s="103" t="s">
        <v>642</v>
      </c>
      <c r="F57" s="103"/>
      <c r="G57" s="94"/>
    </row>
    <row r="58" spans="1:7" ht="21" x14ac:dyDescent="0.4">
      <c r="A58" s="132" t="s">
        <v>303</v>
      </c>
      <c r="B58" s="102">
        <v>2</v>
      </c>
      <c r="C58" s="102"/>
      <c r="D58" s="130"/>
      <c r="E58" s="104"/>
      <c r="F58" s="103"/>
      <c r="G58" s="94"/>
    </row>
    <row r="59" spans="1:7" ht="21" x14ac:dyDescent="0.4">
      <c r="A59" s="129" t="s">
        <v>213</v>
      </c>
      <c r="B59" s="102">
        <v>2</v>
      </c>
      <c r="C59" s="102"/>
      <c r="D59" s="130"/>
      <c r="E59" s="104"/>
      <c r="F59" s="103"/>
      <c r="G59" s="94"/>
    </row>
    <row r="60" spans="1:7" ht="21" x14ac:dyDescent="0.4">
      <c r="A60" s="129" t="s">
        <v>331</v>
      </c>
      <c r="B60" s="102">
        <v>2</v>
      </c>
      <c r="C60" s="102"/>
      <c r="D60" s="130"/>
      <c r="E60" s="104"/>
      <c r="F60" s="103"/>
      <c r="G60" s="94"/>
    </row>
    <row r="61" spans="1:7" ht="21" x14ac:dyDescent="0.4">
      <c r="A61" s="131" t="s">
        <v>109</v>
      </c>
      <c r="B61" s="102">
        <v>2</v>
      </c>
      <c r="C61" s="102"/>
      <c r="D61" s="130"/>
      <c r="E61" s="104"/>
      <c r="F61" s="103"/>
      <c r="G61" s="94"/>
    </row>
    <row r="62" spans="1:7" ht="22.5" x14ac:dyDescent="0.45">
      <c r="A62" s="133" t="s">
        <v>7</v>
      </c>
      <c r="B62" s="102">
        <v>2</v>
      </c>
      <c r="C62" s="116" t="str">
        <f>IF(B62=0, -10, IF(B62=1, -5, "0"))</f>
        <v>0</v>
      </c>
      <c r="D62" s="104"/>
      <c r="E62" s="104"/>
      <c r="F62" s="103"/>
      <c r="G62" s="94"/>
    </row>
    <row r="63" spans="1:7" ht="21" x14ac:dyDescent="0.4">
      <c r="A63" s="129" t="s">
        <v>24</v>
      </c>
      <c r="B63" s="102">
        <v>2</v>
      </c>
      <c r="C63" s="102"/>
      <c r="D63" s="134"/>
      <c r="E63" s="104"/>
      <c r="F63" s="103"/>
      <c r="G63" s="94"/>
    </row>
    <row r="64" spans="1:7" ht="21" x14ac:dyDescent="0.3">
      <c r="A64" s="378"/>
      <c r="B64" s="379"/>
      <c r="C64" s="379"/>
      <c r="D64" s="379"/>
      <c r="E64" s="379"/>
      <c r="F64" s="379"/>
      <c r="G64" s="379"/>
    </row>
    <row r="65" spans="1:7" ht="43.5" customHeight="1" x14ac:dyDescent="0.4">
      <c r="A65" s="464" t="s">
        <v>350</v>
      </c>
      <c r="B65" s="464"/>
      <c r="C65" s="464"/>
      <c r="D65" s="464"/>
      <c r="E65" s="464"/>
      <c r="F65" s="464"/>
      <c r="G65" s="94"/>
    </row>
    <row r="66" spans="1:7" ht="45" x14ac:dyDescent="0.4">
      <c r="A66" s="146" t="s">
        <v>439</v>
      </c>
      <c r="B66" s="102">
        <v>2</v>
      </c>
      <c r="C66" s="116" t="str">
        <f>IF(B66=0, -10, "0")</f>
        <v>0</v>
      </c>
      <c r="D66" s="134"/>
      <c r="E66" s="104"/>
      <c r="F66" s="103"/>
      <c r="G66" s="94"/>
    </row>
    <row r="67" spans="1:7" ht="21" x14ac:dyDescent="0.4">
      <c r="A67" s="132" t="s">
        <v>110</v>
      </c>
      <c r="B67" s="102">
        <v>2</v>
      </c>
      <c r="C67" s="137"/>
      <c r="D67" s="134" t="s">
        <v>555</v>
      </c>
      <c r="E67" s="104"/>
      <c r="F67" s="210"/>
      <c r="G67" s="94"/>
    </row>
    <row r="68" spans="1:7" ht="21" x14ac:dyDescent="0.4">
      <c r="A68" s="132" t="s">
        <v>95</v>
      </c>
      <c r="B68" s="102">
        <v>2</v>
      </c>
      <c r="C68" s="137"/>
      <c r="D68" s="134"/>
      <c r="E68" s="104"/>
      <c r="F68" s="210"/>
      <c r="G68" s="94"/>
    </row>
    <row r="69" spans="1:7" ht="21" x14ac:dyDescent="0.4">
      <c r="A69" s="138" t="s">
        <v>323</v>
      </c>
      <c r="B69" s="102" t="s">
        <v>30</v>
      </c>
      <c r="C69" s="115" t="str">
        <f>IF(B69=0, -5, "0")</f>
        <v>0</v>
      </c>
      <c r="D69" s="104"/>
      <c r="E69" s="104"/>
      <c r="F69" s="210"/>
      <c r="G69" s="94"/>
    </row>
    <row r="70" spans="1:7" ht="42" x14ac:dyDescent="0.4">
      <c r="A70" s="138" t="s">
        <v>311</v>
      </c>
      <c r="B70" s="102">
        <v>2</v>
      </c>
      <c r="C70" s="115" t="str">
        <f>IF(B70=0, -5, "0")</f>
        <v>0</v>
      </c>
      <c r="D70" s="104"/>
      <c r="E70" s="104"/>
      <c r="F70" s="210"/>
      <c r="G70" s="94"/>
    </row>
    <row r="71" spans="1:7" ht="21" x14ac:dyDescent="0.4">
      <c r="A71" s="101" t="s">
        <v>432</v>
      </c>
      <c r="B71" s="102">
        <v>2</v>
      </c>
      <c r="C71" s="137"/>
      <c r="D71" s="134"/>
      <c r="E71" s="104"/>
      <c r="F71" s="210"/>
      <c r="G71" s="94"/>
    </row>
    <row r="72" spans="1:7" ht="84" x14ac:dyDescent="0.4">
      <c r="A72" s="230" t="s">
        <v>433</v>
      </c>
      <c r="B72" s="102">
        <v>0</v>
      </c>
      <c r="C72" s="115">
        <f>IF(B72=0, -2, "0")</f>
        <v>-2</v>
      </c>
      <c r="D72" s="134" t="s">
        <v>557</v>
      </c>
      <c r="E72" s="103" t="s">
        <v>556</v>
      </c>
      <c r="F72" s="210"/>
      <c r="G72" s="94"/>
    </row>
    <row r="73" spans="1:7" ht="84" x14ac:dyDescent="0.4">
      <c r="A73" s="138" t="s">
        <v>434</v>
      </c>
      <c r="B73" s="102">
        <v>0</v>
      </c>
      <c r="C73" s="115">
        <f>IF(B73=0, -5, "0")</f>
        <v>-5</v>
      </c>
      <c r="D73" s="103" t="s">
        <v>561</v>
      </c>
      <c r="E73" s="103" t="s">
        <v>562</v>
      </c>
      <c r="F73" s="210"/>
      <c r="G73" s="94"/>
    </row>
    <row r="74" spans="1:7" ht="21" x14ac:dyDescent="0.4">
      <c r="A74" s="101" t="s">
        <v>209</v>
      </c>
      <c r="B74" s="102">
        <v>2</v>
      </c>
      <c r="C74" s="137"/>
      <c r="D74" s="134"/>
      <c r="E74" s="104"/>
      <c r="F74" s="210"/>
      <c r="G74" s="94"/>
    </row>
    <row r="75" spans="1:7" ht="21" x14ac:dyDescent="0.4">
      <c r="A75" s="101" t="s">
        <v>335</v>
      </c>
      <c r="B75" s="102">
        <v>2</v>
      </c>
      <c r="C75" s="137"/>
      <c r="D75" s="134"/>
      <c r="E75" s="104"/>
      <c r="F75" s="210"/>
      <c r="G75" s="94"/>
    </row>
    <row r="76" spans="1:7" ht="21" x14ac:dyDescent="0.4">
      <c r="A76" s="101" t="s">
        <v>401</v>
      </c>
      <c r="B76" s="102">
        <v>2</v>
      </c>
      <c r="C76" s="137"/>
      <c r="D76" s="134"/>
      <c r="E76" s="104"/>
      <c r="F76" s="210"/>
      <c r="G76" s="94"/>
    </row>
    <row r="77" spans="1:7" ht="42" x14ac:dyDescent="0.4">
      <c r="A77" s="230" t="s">
        <v>404</v>
      </c>
      <c r="B77" s="102">
        <v>2</v>
      </c>
      <c r="C77" s="115" t="str">
        <f>IF(B77=0, -2, "0")</f>
        <v>0</v>
      </c>
      <c r="D77" s="134"/>
      <c r="E77" s="104"/>
      <c r="F77" s="210"/>
      <c r="G77" s="94"/>
    </row>
    <row r="78" spans="1:7" ht="21" x14ac:dyDescent="0.4">
      <c r="A78" s="230" t="s">
        <v>63</v>
      </c>
      <c r="B78" s="102">
        <v>2</v>
      </c>
      <c r="C78" s="115" t="str">
        <f>IF(B78=0, -2, "0")</f>
        <v>0</v>
      </c>
      <c r="D78" s="134"/>
      <c r="E78" s="134"/>
      <c r="F78" s="210"/>
      <c r="G78" s="94"/>
    </row>
    <row r="79" spans="1:7" ht="21" x14ac:dyDescent="0.4">
      <c r="A79" s="230" t="s">
        <v>330</v>
      </c>
      <c r="B79" s="102">
        <v>2</v>
      </c>
      <c r="C79" s="115" t="str">
        <f>IF(B79=0, -2, "0")</f>
        <v>0</v>
      </c>
      <c r="D79" s="134"/>
      <c r="E79" s="134"/>
      <c r="F79" s="210"/>
      <c r="G79" s="94"/>
    </row>
    <row r="80" spans="1:7" ht="42" x14ac:dyDescent="0.4">
      <c r="A80" s="101" t="s">
        <v>150</v>
      </c>
      <c r="B80" s="102">
        <v>1</v>
      </c>
      <c r="C80" s="139" t="str">
        <f>IF(B80=0, -5, "0")</f>
        <v>0</v>
      </c>
      <c r="D80" s="140" t="s">
        <v>559</v>
      </c>
      <c r="E80" s="103" t="s">
        <v>560</v>
      </c>
      <c r="F80" s="210"/>
      <c r="G80" s="94"/>
    </row>
    <row r="81" spans="1:7" ht="67.5" x14ac:dyDescent="0.4">
      <c r="A81" s="141" t="s">
        <v>315</v>
      </c>
      <c r="B81" s="102">
        <v>2</v>
      </c>
      <c r="C81" s="116" t="str">
        <f>IF(B81=0, -10, "0")</f>
        <v>0</v>
      </c>
      <c r="D81" s="134"/>
      <c r="E81" s="104"/>
      <c r="F81" s="210"/>
      <c r="G81" s="94"/>
    </row>
    <row r="82" spans="1:7" ht="21" x14ac:dyDescent="0.4">
      <c r="A82" s="161" t="s">
        <v>416</v>
      </c>
      <c r="B82" s="102">
        <v>2</v>
      </c>
      <c r="C82" s="102"/>
      <c r="D82" s="140"/>
      <c r="E82" s="104"/>
      <c r="F82" s="210"/>
      <c r="G82" s="94"/>
    </row>
    <row r="83" spans="1:7" ht="21" x14ac:dyDescent="0.4">
      <c r="A83" s="387"/>
      <c r="B83" s="387"/>
      <c r="C83" s="387"/>
      <c r="D83" s="387"/>
      <c r="E83" s="387"/>
      <c r="F83" s="387"/>
      <c r="G83" s="387"/>
    </row>
    <row r="84" spans="1:7" ht="45" customHeight="1" x14ac:dyDescent="0.45">
      <c r="A84" s="465" t="s">
        <v>351</v>
      </c>
      <c r="B84" s="465"/>
      <c r="C84" s="465"/>
      <c r="D84" s="465"/>
      <c r="E84" s="465"/>
      <c r="F84" s="465"/>
      <c r="G84" s="94"/>
    </row>
    <row r="85" spans="1:7" ht="21" x14ac:dyDescent="0.4">
      <c r="A85" s="279" t="s">
        <v>333</v>
      </c>
      <c r="B85" s="254">
        <v>2</v>
      </c>
      <c r="C85" s="278"/>
      <c r="D85" s="210"/>
      <c r="E85" s="257"/>
      <c r="F85" s="210"/>
      <c r="G85" s="94"/>
    </row>
    <row r="86" spans="1:7" ht="45" x14ac:dyDescent="0.4">
      <c r="A86" s="146" t="s">
        <v>439</v>
      </c>
      <c r="B86" s="254">
        <v>2</v>
      </c>
      <c r="C86" s="116" t="str">
        <f>IF(B86=0, -10, "0")</f>
        <v>0</v>
      </c>
      <c r="D86" s="134"/>
      <c r="E86" s="104"/>
      <c r="F86" s="210"/>
      <c r="G86" s="94"/>
    </row>
    <row r="87" spans="1:7" ht="21" x14ac:dyDescent="0.4">
      <c r="A87" s="101" t="s">
        <v>402</v>
      </c>
      <c r="B87" s="254">
        <v>2</v>
      </c>
      <c r="C87" s="116"/>
      <c r="D87" s="103"/>
      <c r="E87" s="104"/>
      <c r="F87" s="210"/>
      <c r="G87" s="94"/>
    </row>
    <row r="88" spans="1:7" ht="84" x14ac:dyDescent="0.4">
      <c r="A88" s="101" t="s">
        <v>403</v>
      </c>
      <c r="B88" s="254">
        <v>0</v>
      </c>
      <c r="C88" s="116"/>
      <c r="D88" s="103" t="s">
        <v>563</v>
      </c>
      <c r="E88" s="103" t="s">
        <v>564</v>
      </c>
      <c r="F88" s="210"/>
      <c r="G88" s="94"/>
    </row>
    <row r="89" spans="1:7" ht="42" x14ac:dyDescent="0.4">
      <c r="A89" s="101" t="s">
        <v>303</v>
      </c>
      <c r="B89" s="254">
        <v>0</v>
      </c>
      <c r="C89" s="116"/>
      <c r="D89" s="103" t="s">
        <v>565</v>
      </c>
      <c r="E89" s="103" t="s">
        <v>566</v>
      </c>
      <c r="F89" s="210"/>
      <c r="G89" s="94"/>
    </row>
    <row r="90" spans="1:7" ht="42" x14ac:dyDescent="0.4">
      <c r="A90" s="138" t="s">
        <v>311</v>
      </c>
      <c r="B90" s="254">
        <v>2</v>
      </c>
      <c r="C90" s="139" t="str">
        <f>IF(B90=0, -5, "0")</f>
        <v>0</v>
      </c>
      <c r="D90" s="103"/>
      <c r="E90" s="104"/>
      <c r="F90" s="210"/>
      <c r="G90" s="94"/>
    </row>
    <row r="91" spans="1:7" ht="21" x14ac:dyDescent="0.4">
      <c r="A91" s="101" t="s">
        <v>337</v>
      </c>
      <c r="B91" s="254">
        <v>2</v>
      </c>
      <c r="C91" s="116"/>
      <c r="D91" s="103"/>
      <c r="E91" s="104"/>
      <c r="F91" s="210"/>
      <c r="G91" s="94"/>
    </row>
    <row r="92" spans="1:7" ht="21" x14ac:dyDescent="0.4">
      <c r="A92" s="101" t="s">
        <v>142</v>
      </c>
      <c r="B92" s="254">
        <v>2</v>
      </c>
      <c r="C92" s="116"/>
      <c r="D92" s="103"/>
      <c r="E92" s="104"/>
      <c r="F92" s="210"/>
      <c r="G92" s="94"/>
    </row>
    <row r="93" spans="1:7" ht="42" x14ac:dyDescent="0.4">
      <c r="A93" s="138" t="s">
        <v>353</v>
      </c>
      <c r="B93" s="254">
        <v>2</v>
      </c>
      <c r="C93" s="139" t="str">
        <f>IF(B93=0, -2, "0")</f>
        <v>0</v>
      </c>
      <c r="D93" s="103"/>
      <c r="E93" s="104"/>
      <c r="F93" s="210"/>
      <c r="G93" s="94"/>
    </row>
    <row r="94" spans="1:7" ht="21" x14ac:dyDescent="0.4">
      <c r="A94" s="138" t="s">
        <v>63</v>
      </c>
      <c r="B94" s="254">
        <v>2</v>
      </c>
      <c r="C94" s="139" t="str">
        <f>IF(B94=0, -2, "0")</f>
        <v>0</v>
      </c>
      <c r="D94" s="103"/>
      <c r="E94" s="104"/>
      <c r="F94" s="210"/>
      <c r="G94" s="94"/>
    </row>
    <row r="95" spans="1:7" ht="21" x14ac:dyDescent="0.4">
      <c r="A95" s="138" t="s">
        <v>330</v>
      </c>
      <c r="B95" s="254">
        <v>2</v>
      </c>
      <c r="C95" s="139" t="str">
        <f>IF(B95=0, -2, "0")</f>
        <v>0</v>
      </c>
      <c r="D95" s="103"/>
      <c r="E95" s="104"/>
      <c r="F95" s="210"/>
      <c r="G95" s="94"/>
    </row>
    <row r="96" spans="1:7" ht="21" x14ac:dyDescent="0.4">
      <c r="A96" s="101" t="s">
        <v>401</v>
      </c>
      <c r="B96" s="254">
        <v>2</v>
      </c>
      <c r="C96" s="116"/>
      <c r="D96" s="103"/>
      <c r="E96" s="104"/>
      <c r="F96" s="210"/>
      <c r="G96" s="94"/>
    </row>
    <row r="97" spans="1:7" ht="42" x14ac:dyDescent="0.4">
      <c r="A97" s="101" t="s">
        <v>340</v>
      </c>
      <c r="B97" s="254">
        <v>2</v>
      </c>
      <c r="C97" s="116"/>
      <c r="D97" s="103"/>
      <c r="E97" s="104"/>
      <c r="F97" s="210"/>
      <c r="G97" s="94"/>
    </row>
    <row r="98" spans="1:7" ht="42" x14ac:dyDescent="0.4">
      <c r="A98" s="101" t="s">
        <v>374</v>
      </c>
      <c r="B98" s="254">
        <v>2</v>
      </c>
      <c r="C98" s="116"/>
      <c r="D98" s="103"/>
      <c r="E98" s="104"/>
      <c r="F98" s="210"/>
      <c r="G98" s="94"/>
    </row>
    <row r="99" spans="1:7" ht="42" x14ac:dyDescent="0.4">
      <c r="A99" s="101" t="s">
        <v>354</v>
      </c>
      <c r="B99" s="254">
        <v>2</v>
      </c>
      <c r="C99" s="116"/>
      <c r="D99" s="103"/>
      <c r="E99" s="104"/>
      <c r="F99" s="210"/>
      <c r="G99" s="94"/>
    </row>
    <row r="100" spans="1:7" ht="21" x14ac:dyDescent="0.4">
      <c r="A100" s="101" t="s">
        <v>435</v>
      </c>
      <c r="B100" s="254" t="s">
        <v>30</v>
      </c>
      <c r="C100" s="116"/>
      <c r="D100" s="103"/>
      <c r="E100" s="104"/>
      <c r="F100" s="210"/>
      <c r="G100" s="94"/>
    </row>
    <row r="101" spans="1:7" ht="21" x14ac:dyDescent="0.4">
      <c r="A101" s="138" t="s">
        <v>313</v>
      </c>
      <c r="B101" s="254">
        <v>2</v>
      </c>
      <c r="C101" s="139" t="str">
        <f>IF(B101=0, -5, "0")</f>
        <v>0</v>
      </c>
      <c r="D101" s="103"/>
      <c r="E101" s="104"/>
      <c r="F101" s="210"/>
      <c r="G101" s="94"/>
    </row>
    <row r="102" spans="1:7" ht="36.75" customHeight="1" x14ac:dyDescent="0.4">
      <c r="A102" s="138" t="s">
        <v>320</v>
      </c>
      <c r="B102" s="254">
        <v>2</v>
      </c>
      <c r="C102" s="139" t="str">
        <f>IF(B102=0, -5, "0")</f>
        <v>0</v>
      </c>
      <c r="D102" s="103"/>
      <c r="E102" s="103"/>
      <c r="F102" s="210"/>
      <c r="G102" s="94"/>
    </row>
    <row r="103" spans="1:7" ht="36.75" customHeight="1" x14ac:dyDescent="0.4">
      <c r="A103" s="383"/>
      <c r="B103" s="381"/>
      <c r="C103" s="381"/>
      <c r="D103" s="381"/>
      <c r="E103" s="381"/>
      <c r="F103" s="388"/>
      <c r="G103" s="94"/>
    </row>
    <row r="104" spans="1:7" ht="46.5" customHeight="1" x14ac:dyDescent="0.4">
      <c r="A104" s="464" t="s">
        <v>352</v>
      </c>
      <c r="B104" s="464"/>
      <c r="C104" s="464"/>
      <c r="D104" s="464"/>
      <c r="E104" s="464"/>
      <c r="F104" s="464"/>
      <c r="G104" s="94"/>
    </row>
    <row r="105" spans="1:7" ht="21" x14ac:dyDescent="0.4">
      <c r="A105" s="279" t="s">
        <v>83</v>
      </c>
      <c r="B105" s="254">
        <v>2</v>
      </c>
      <c r="C105" s="254"/>
      <c r="D105" s="280"/>
      <c r="E105" s="257"/>
      <c r="F105" s="210"/>
      <c r="G105" s="94"/>
    </row>
    <row r="106" spans="1:7" ht="22.5" x14ac:dyDescent="0.45">
      <c r="A106" s="133" t="s">
        <v>50</v>
      </c>
      <c r="B106" s="254">
        <v>2</v>
      </c>
      <c r="C106" s="116" t="str">
        <f>IF(B106=0, -10, IF(B106=1, -5, "0"))</f>
        <v>0</v>
      </c>
      <c r="D106" s="134"/>
      <c r="E106" s="104"/>
      <c r="F106" s="210"/>
      <c r="G106" s="94"/>
    </row>
    <row r="107" spans="1:7" ht="22.5" x14ac:dyDescent="0.45">
      <c r="A107" s="132" t="s">
        <v>183</v>
      </c>
      <c r="B107" s="254">
        <v>2</v>
      </c>
      <c r="C107" s="102"/>
      <c r="D107" s="143"/>
      <c r="E107" s="145"/>
      <c r="F107" s="210"/>
      <c r="G107" s="94"/>
    </row>
    <row r="108" spans="1:7" ht="22.5" x14ac:dyDescent="0.45">
      <c r="A108" s="146" t="s">
        <v>390</v>
      </c>
      <c r="B108" s="254">
        <v>2</v>
      </c>
      <c r="C108" s="116" t="str">
        <f>IF(B108=0, -10, "0")</f>
        <v>0</v>
      </c>
      <c r="D108" s="143"/>
      <c r="E108" s="145"/>
      <c r="F108" s="210"/>
      <c r="G108" s="94"/>
    </row>
    <row r="109" spans="1:7" ht="210" x14ac:dyDescent="0.4">
      <c r="A109" s="101" t="s">
        <v>314</v>
      </c>
      <c r="B109" s="254">
        <v>0</v>
      </c>
      <c r="C109" s="142"/>
      <c r="D109" s="134" t="s">
        <v>568</v>
      </c>
      <c r="E109" s="103" t="s">
        <v>567</v>
      </c>
      <c r="F109" s="210"/>
      <c r="G109" s="94"/>
    </row>
    <row r="110" spans="1:7" ht="21" x14ac:dyDescent="0.4">
      <c r="A110" s="101" t="s">
        <v>300</v>
      </c>
      <c r="B110" s="254">
        <v>2</v>
      </c>
      <c r="C110" s="102"/>
      <c r="D110" s="134"/>
      <c r="E110" s="104"/>
      <c r="F110" s="210"/>
      <c r="G110" s="94"/>
    </row>
    <row r="111" spans="1:7" ht="21" x14ac:dyDescent="0.4">
      <c r="A111" s="383"/>
      <c r="B111" s="381"/>
      <c r="C111" s="381"/>
      <c r="D111" s="381"/>
      <c r="E111" s="381"/>
      <c r="F111" s="388"/>
      <c r="G111" s="94"/>
    </row>
    <row r="112" spans="1:7" ht="39.75" customHeight="1" x14ac:dyDescent="0.4">
      <c r="A112" s="464" t="s">
        <v>389</v>
      </c>
      <c r="B112" s="464"/>
      <c r="C112" s="464"/>
      <c r="D112" s="464"/>
      <c r="E112" s="464"/>
      <c r="F112" s="464"/>
      <c r="G112" s="94"/>
    </row>
    <row r="113" spans="1:7" ht="21" x14ac:dyDescent="0.4">
      <c r="A113" s="279" t="s">
        <v>83</v>
      </c>
      <c r="B113" s="254">
        <v>2</v>
      </c>
      <c r="C113" s="254"/>
      <c r="D113" s="147"/>
      <c r="E113" s="210"/>
      <c r="F113" s="210"/>
      <c r="G113" s="94"/>
    </row>
    <row r="114" spans="1:7" ht="22.5" x14ac:dyDescent="0.45">
      <c r="A114" s="133" t="s">
        <v>50</v>
      </c>
      <c r="B114" s="254">
        <v>2</v>
      </c>
      <c r="C114" s="116" t="str">
        <f>IF(B114=0, -10, IF(B114=1, -5, "0"))</f>
        <v>0</v>
      </c>
      <c r="D114" s="134"/>
      <c r="E114" s="104"/>
      <c r="F114" s="210"/>
      <c r="G114" s="94"/>
    </row>
    <row r="115" spans="1:7" ht="21" x14ac:dyDescent="0.4">
      <c r="A115" s="132" t="s">
        <v>183</v>
      </c>
      <c r="B115" s="254">
        <v>2</v>
      </c>
      <c r="C115" s="102"/>
      <c r="D115" s="134"/>
      <c r="E115" s="104"/>
      <c r="F115" s="210"/>
      <c r="G115" s="94"/>
    </row>
    <row r="116" spans="1:7" ht="21" x14ac:dyDescent="0.4">
      <c r="A116" s="101" t="s">
        <v>117</v>
      </c>
      <c r="B116" s="254">
        <v>2</v>
      </c>
      <c r="C116" s="142"/>
      <c r="D116" s="134"/>
      <c r="E116" s="104"/>
      <c r="F116" s="210"/>
      <c r="G116" s="94"/>
    </row>
    <row r="117" spans="1:7" ht="21" x14ac:dyDescent="0.4">
      <c r="A117" s="101" t="s">
        <v>300</v>
      </c>
      <c r="B117" s="254">
        <v>2</v>
      </c>
      <c r="C117" s="102"/>
      <c r="D117" s="134"/>
      <c r="E117" s="104"/>
      <c r="F117" s="210"/>
      <c r="G117" s="94"/>
    </row>
    <row r="118" spans="1:7" ht="21" x14ac:dyDescent="0.4">
      <c r="A118" s="101" t="s">
        <v>342</v>
      </c>
      <c r="B118" s="254">
        <v>2</v>
      </c>
      <c r="C118" s="136"/>
      <c r="D118" s="134"/>
      <c r="E118" s="104"/>
      <c r="F118" s="210"/>
      <c r="G118" s="94"/>
    </row>
    <row r="119" spans="1:7" ht="21" x14ac:dyDescent="0.4">
      <c r="A119" s="101" t="s">
        <v>344</v>
      </c>
      <c r="B119" s="254">
        <v>2</v>
      </c>
      <c r="C119" s="102"/>
      <c r="D119" s="134"/>
      <c r="E119" s="104"/>
      <c r="F119" s="210"/>
      <c r="G119" s="94"/>
    </row>
    <row r="120" spans="1:7" ht="21" x14ac:dyDescent="0.4">
      <c r="A120" s="381"/>
      <c r="B120" s="381"/>
      <c r="C120" s="381"/>
      <c r="D120" s="381"/>
      <c r="E120" s="381"/>
      <c r="F120" s="381"/>
      <c r="G120" s="94"/>
    </row>
    <row r="121" spans="1:7" ht="22.5" x14ac:dyDescent="0.4">
      <c r="A121" s="464" t="s">
        <v>310</v>
      </c>
      <c r="B121" s="464"/>
      <c r="C121" s="464"/>
      <c r="D121" s="464"/>
      <c r="E121" s="464"/>
      <c r="F121" s="464"/>
      <c r="G121" s="94"/>
    </row>
    <row r="122" spans="1:7" ht="31.5" customHeight="1" x14ac:dyDescent="0.4">
      <c r="A122" s="148" t="s">
        <v>328</v>
      </c>
      <c r="B122" s="254">
        <v>2</v>
      </c>
      <c r="C122" s="149"/>
      <c r="D122" s="150"/>
      <c r="E122" s="257"/>
      <c r="F122" s="210"/>
      <c r="G122" s="94"/>
    </row>
    <row r="123" spans="1:7" ht="37.5" customHeight="1" x14ac:dyDescent="0.4">
      <c r="A123" s="148" t="s">
        <v>302</v>
      </c>
      <c r="B123" s="254">
        <v>2</v>
      </c>
      <c r="C123" s="149"/>
      <c r="D123" s="150"/>
      <c r="E123" s="104"/>
      <c r="F123" s="210"/>
      <c r="G123" s="94"/>
    </row>
    <row r="124" spans="1:7" ht="31.5" customHeight="1" x14ac:dyDescent="0.4">
      <c r="A124" s="105" t="s">
        <v>375</v>
      </c>
      <c r="B124" s="254">
        <v>2</v>
      </c>
      <c r="C124" s="136"/>
      <c r="D124" s="143"/>
      <c r="E124" s="104"/>
      <c r="F124" s="210"/>
      <c r="G124" s="94"/>
    </row>
    <row r="125" spans="1:7" ht="37.5" customHeight="1" x14ac:dyDescent="0.4">
      <c r="A125" s="151" t="s">
        <v>376</v>
      </c>
      <c r="B125" s="254">
        <v>2</v>
      </c>
      <c r="C125" s="136"/>
      <c r="D125" s="143"/>
      <c r="E125" s="104"/>
      <c r="F125" s="210"/>
      <c r="G125" s="94"/>
    </row>
    <row r="126" spans="1:7" ht="24" customHeight="1" x14ac:dyDescent="0.4">
      <c r="A126" s="151" t="s">
        <v>317</v>
      </c>
      <c r="B126" s="254">
        <v>2</v>
      </c>
      <c r="C126" s="136"/>
      <c r="D126" s="143"/>
      <c r="E126" s="104"/>
      <c r="F126" s="210"/>
      <c r="G126" s="94"/>
    </row>
    <row r="127" spans="1:7" ht="24" customHeight="1" x14ac:dyDescent="0.4">
      <c r="A127" s="151" t="s">
        <v>327</v>
      </c>
      <c r="B127" s="254">
        <v>2</v>
      </c>
      <c r="C127" s="136"/>
      <c r="D127" s="143"/>
      <c r="E127" s="104"/>
      <c r="F127" s="210"/>
      <c r="G127" s="94"/>
    </row>
    <row r="128" spans="1:7" ht="24" customHeight="1" x14ac:dyDescent="0.4">
      <c r="A128" s="105" t="s">
        <v>405</v>
      </c>
      <c r="B128" s="254">
        <v>2</v>
      </c>
      <c r="C128" s="136"/>
      <c r="D128" s="143"/>
      <c r="E128" s="104"/>
      <c r="F128" s="210"/>
      <c r="G128" s="94"/>
    </row>
    <row r="129" spans="1:16384" ht="78.75" customHeight="1" x14ac:dyDescent="0.4">
      <c r="A129" s="151" t="s">
        <v>421</v>
      </c>
      <c r="B129" s="331">
        <f>IF(D129=1, 2, IF(AND(D129&lt;1,D129&gt;0), 1, IF(D129=0,"0","NA")))</f>
        <v>1</v>
      </c>
      <c r="C129" s="136"/>
      <c r="D129" s="327">
        <f>IFERROR(E129/F129,"N.A")</f>
        <v>0.75</v>
      </c>
      <c r="E129" s="330">
        <f>COUNTIF('A1 Exploitation'!F56:F128,"ok")</f>
        <v>6</v>
      </c>
      <c r="F129" s="330">
        <f>COUNTA('A1 Exploitation'!F56:F128)</f>
        <v>8</v>
      </c>
      <c r="G129" s="94"/>
    </row>
    <row r="130" spans="1:16384" ht="22.5" x14ac:dyDescent="0.4">
      <c r="A130" s="232" t="s">
        <v>54</v>
      </c>
      <c r="B130" s="219"/>
      <c r="C130" s="219"/>
      <c r="D130" s="245">
        <f>SUM(B105:C110,B122:C129,B113:C119,B85:C102,B66:C82,B56:C63)</f>
        <v>103</v>
      </c>
      <c r="E130" s="89"/>
      <c r="F130" s="94"/>
      <c r="G130" s="94"/>
    </row>
    <row r="131" spans="1:16384" ht="22.5" x14ac:dyDescent="0.4">
      <c r="A131" s="232" t="s">
        <v>169</v>
      </c>
      <c r="B131" s="220"/>
      <c r="C131" s="221"/>
      <c r="D131" s="222">
        <f>D130/(COUNT(B105:C110,B122:C129,B113:C119,B85:C102,B66:C82,B56:C63)*2)</f>
        <v>0.8046875</v>
      </c>
      <c r="E131" s="89"/>
      <c r="F131" s="94"/>
      <c r="G131" s="94"/>
    </row>
    <row r="132" spans="1:16384" ht="22.5" x14ac:dyDescent="0.4">
      <c r="A132" s="382"/>
      <c r="B132" s="382"/>
      <c r="C132" s="382"/>
      <c r="D132" s="382"/>
      <c r="E132" s="382"/>
      <c r="F132" s="382"/>
      <c r="G132" s="94"/>
    </row>
    <row r="133" spans="1:16384" ht="22.5" customHeight="1" x14ac:dyDescent="0.4">
      <c r="A133" s="466" t="s">
        <v>423</v>
      </c>
      <c r="B133" s="466"/>
      <c r="C133" s="466"/>
      <c r="D133" s="466"/>
      <c r="E133" s="466"/>
      <c r="F133" s="466"/>
      <c r="G133" s="94"/>
    </row>
    <row r="134" spans="1:16384" ht="22.5" customHeight="1" x14ac:dyDescent="0.4">
      <c r="A134" s="467"/>
      <c r="B134" s="467"/>
      <c r="C134" s="467"/>
      <c r="D134" s="467"/>
      <c r="E134" s="467"/>
      <c r="F134" s="467"/>
      <c r="G134" s="94"/>
    </row>
    <row r="135" spans="1:16384" s="260" customFormat="1" ht="22.5" customHeight="1" x14ac:dyDescent="0.25">
      <c r="A135" s="389" t="s">
        <v>28</v>
      </c>
      <c r="B135" s="390" t="s">
        <v>29</v>
      </c>
      <c r="C135" s="390"/>
      <c r="D135" s="390" t="s">
        <v>42</v>
      </c>
      <c r="E135" s="391" t="s">
        <v>266</v>
      </c>
      <c r="F135" s="391" t="s">
        <v>301</v>
      </c>
    </row>
    <row r="136" spans="1:16384" s="260" customFormat="1" ht="22.5" customHeight="1" x14ac:dyDescent="0.25">
      <c r="A136" s="389"/>
      <c r="B136" s="98" t="s">
        <v>32</v>
      </c>
      <c r="C136" s="98" t="s">
        <v>31</v>
      </c>
      <c r="D136" s="390"/>
      <c r="E136" s="391"/>
      <c r="F136" s="391"/>
    </row>
    <row r="137" spans="1:16384" ht="22.5" customHeight="1" x14ac:dyDescent="0.3">
      <c r="A137" s="128">
        <f>B92</f>
        <v>2</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68" t="s">
        <v>460</v>
      </c>
      <c r="B139" s="468"/>
      <c r="C139" s="468"/>
      <c r="D139" s="468"/>
      <c r="E139" s="468"/>
      <c r="F139" s="468"/>
      <c r="G139" s="94"/>
    </row>
    <row r="140" spans="1:16384" ht="22.5" x14ac:dyDescent="0.45">
      <c r="A140" s="277" t="s">
        <v>50</v>
      </c>
      <c r="B140" s="102" t="s">
        <v>30</v>
      </c>
      <c r="C140" s="116" t="str">
        <f>IF(B140=0, -10, IF(B140=1, -5, "0"))</f>
        <v>0</v>
      </c>
      <c r="D140" s="322"/>
      <c r="E140" s="211"/>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416" t="s">
        <v>349</v>
      </c>
      <c r="B147" s="416"/>
      <c r="C147" s="416"/>
      <c r="D147" s="416"/>
      <c r="E147" s="416"/>
      <c r="F147" s="416"/>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383"/>
      <c r="B165" s="381"/>
      <c r="C165" s="381"/>
      <c r="D165" s="381"/>
      <c r="E165" s="381"/>
      <c r="F165" s="381"/>
      <c r="G165" s="94"/>
    </row>
    <row r="166" spans="1:7" ht="32.25" customHeight="1" x14ac:dyDescent="0.4">
      <c r="A166" s="468" t="s">
        <v>461</v>
      </c>
      <c r="B166" s="468"/>
      <c r="C166" s="468"/>
      <c r="D166" s="468"/>
      <c r="E166" s="468"/>
      <c r="F166" s="468"/>
      <c r="G166" s="94"/>
    </row>
    <row r="167" spans="1:7" ht="63" x14ac:dyDescent="0.4">
      <c r="A167" s="320" t="s">
        <v>315</v>
      </c>
      <c r="B167" s="102" t="s">
        <v>30</v>
      </c>
      <c r="C167" s="116" t="str">
        <f>IF(B167=0, -10, "0")</f>
        <v>0</v>
      </c>
      <c r="D167" s="228"/>
      <c r="E167" s="228"/>
      <c r="F167" s="103"/>
      <c r="G167" s="94"/>
    </row>
    <row r="168" spans="1:7" ht="21" x14ac:dyDescent="0.4">
      <c r="A168" s="105" t="s">
        <v>341</v>
      </c>
      <c r="B168" s="102" t="s">
        <v>30</v>
      </c>
      <c r="C168" s="105"/>
      <c r="D168" s="105"/>
      <c r="E168" s="104"/>
      <c r="F168" s="210"/>
      <c r="G168" s="94"/>
    </row>
    <row r="169" spans="1:7" ht="21" x14ac:dyDescent="0.4">
      <c r="A169" s="105" t="s">
        <v>396</v>
      </c>
      <c r="B169" s="102" t="s">
        <v>30</v>
      </c>
      <c r="C169" s="105"/>
      <c r="D169" s="105"/>
      <c r="E169" s="104"/>
      <c r="F169" s="210"/>
      <c r="G169" s="94"/>
    </row>
    <row r="170" spans="1:7" ht="21" x14ac:dyDescent="0.4">
      <c r="A170" s="105" t="s">
        <v>342</v>
      </c>
      <c r="B170" s="102" t="s">
        <v>30</v>
      </c>
      <c r="C170" s="105"/>
      <c r="D170" s="105"/>
      <c r="E170" s="104"/>
      <c r="F170" s="210"/>
      <c r="G170" s="94"/>
    </row>
    <row r="171" spans="1:7" ht="21" x14ac:dyDescent="0.4">
      <c r="A171" s="235" t="s">
        <v>378</v>
      </c>
      <c r="B171" s="102" t="s">
        <v>30</v>
      </c>
      <c r="C171" s="116" t="str">
        <f>IF(B171=0, -10, "0")</f>
        <v>0</v>
      </c>
      <c r="D171" s="105"/>
      <c r="E171" s="104"/>
      <c r="F171" s="210"/>
      <c r="G171" s="94"/>
    </row>
    <row r="172" spans="1:7" ht="21" x14ac:dyDescent="0.4">
      <c r="A172" s="105" t="s">
        <v>408</v>
      </c>
      <c r="B172" s="102" t="s">
        <v>30</v>
      </c>
      <c r="C172" s="105"/>
      <c r="D172" s="105"/>
      <c r="E172" s="104"/>
      <c r="F172" s="210"/>
      <c r="G172" s="94"/>
    </row>
    <row r="173" spans="1:7" ht="21" x14ac:dyDescent="0.4">
      <c r="A173" s="105" t="s">
        <v>344</v>
      </c>
      <c r="B173" s="102" t="s">
        <v>30</v>
      </c>
      <c r="C173" s="105"/>
      <c r="D173" s="105"/>
      <c r="E173" s="104"/>
      <c r="F173" s="210"/>
      <c r="G173" s="94"/>
    </row>
    <row r="174" spans="1:7" ht="21" x14ac:dyDescent="0.4">
      <c r="A174" s="105" t="s">
        <v>345</v>
      </c>
      <c r="B174" s="102" t="s">
        <v>30</v>
      </c>
      <c r="C174" s="105"/>
      <c r="D174" s="105"/>
      <c r="E174" s="104"/>
      <c r="F174" s="210"/>
      <c r="G174" s="94"/>
    </row>
    <row r="175" spans="1:7" ht="21" x14ac:dyDescent="0.4">
      <c r="A175" s="161" t="s">
        <v>409</v>
      </c>
      <c r="B175" s="102" t="s">
        <v>30</v>
      </c>
      <c r="C175" s="105"/>
      <c r="D175" s="105"/>
      <c r="E175" s="104"/>
      <c r="F175" s="210"/>
      <c r="G175" s="94"/>
    </row>
    <row r="176" spans="1:7" ht="21" x14ac:dyDescent="0.4">
      <c r="A176" s="384"/>
      <c r="B176" s="385"/>
      <c r="C176" s="385"/>
      <c r="D176" s="385"/>
      <c r="E176" s="385"/>
      <c r="F176" s="385"/>
      <c r="G176" s="94"/>
    </row>
    <row r="177" spans="1:7" ht="32.25" customHeight="1" x14ac:dyDescent="0.4">
      <c r="A177" s="468" t="s">
        <v>310</v>
      </c>
      <c r="B177" s="468"/>
      <c r="C177" s="468"/>
      <c r="D177" s="468"/>
      <c r="E177" s="468"/>
      <c r="F177" s="468"/>
      <c r="G177" s="94"/>
    </row>
    <row r="178" spans="1:7" ht="21" x14ac:dyDescent="0.4">
      <c r="A178" s="101" t="s">
        <v>347</v>
      </c>
      <c r="B178" s="102" t="s">
        <v>30</v>
      </c>
      <c r="C178" s="101"/>
      <c r="D178" s="101"/>
      <c r="E178" s="101"/>
      <c r="F178" s="103"/>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391</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80.25" customHeight="1" x14ac:dyDescent="0.4">
      <c r="A185" s="105" t="s">
        <v>421</v>
      </c>
      <c r="B185" s="102" t="str">
        <f>IF(D185=1, 2, IF(AND(D185&lt;1,D185&gt;0), 1, IF(D185=0,"0","NA")))</f>
        <v>NA</v>
      </c>
      <c r="C185" s="101"/>
      <c r="D185" s="327" t="str">
        <f>IFERROR(E185/F185,"N.A")</f>
        <v>N.A</v>
      </c>
      <c r="E185" s="330">
        <f>COUNTIF('A1 Exploitation'!F141:F184,"ok")</f>
        <v>0</v>
      </c>
      <c r="F185" s="330">
        <f>COUNTA('A1 Exploitation'!F141:F184)</f>
        <v>0</v>
      </c>
      <c r="G185" s="94"/>
    </row>
    <row r="186" spans="1:7" ht="22.5" x14ac:dyDescent="0.4">
      <c r="A186" s="232" t="s">
        <v>437</v>
      </c>
      <c r="B186" s="417"/>
      <c r="C186" s="418"/>
      <c r="D186" s="245">
        <f>SUM(B148:C164,B178:C185,B167:C175,B140:C145)</f>
        <v>0</v>
      </c>
      <c r="E186" s="89"/>
      <c r="F186" s="94"/>
      <c r="G186" s="94"/>
    </row>
    <row r="187" spans="1:7" ht="22.5" x14ac:dyDescent="0.4">
      <c r="A187" s="232" t="s">
        <v>438</v>
      </c>
      <c r="B187" s="220"/>
      <c r="C187" s="221"/>
      <c r="D187" s="222" t="e">
        <f>D186/(COUNT(B140:C145,B148:C164,B167:C175,B178:C185)*2)</f>
        <v>#DIV/0!</v>
      </c>
      <c r="E187" s="89"/>
      <c r="F187" s="94"/>
      <c r="G187" s="94"/>
    </row>
    <row r="188" spans="1:7" ht="21" x14ac:dyDescent="0.4">
      <c r="A188" s="386"/>
      <c r="B188" s="386"/>
      <c r="C188" s="386"/>
      <c r="D188" s="386"/>
      <c r="E188" s="386"/>
      <c r="F188" s="386"/>
      <c r="G188" s="94"/>
    </row>
    <row r="189" spans="1:7" ht="22.5" x14ac:dyDescent="0.45">
      <c r="A189" s="95" t="s">
        <v>100</v>
      </c>
      <c r="B189" s="95"/>
      <c r="C189" s="95"/>
      <c r="D189" s="95"/>
      <c r="E189" s="95"/>
      <c r="F189" s="95"/>
      <c r="G189" s="94"/>
    </row>
    <row r="190" spans="1:7" ht="21" x14ac:dyDescent="0.4">
      <c r="A190" s="128">
        <f>B11</f>
        <v>43599</v>
      </c>
      <c r="B190" s="94"/>
      <c r="C190" s="94"/>
      <c r="D190" s="94"/>
      <c r="E190" s="89"/>
      <c r="F190" s="94"/>
      <c r="G190" s="94"/>
    </row>
    <row r="191" spans="1:7" ht="21" x14ac:dyDescent="0.4">
      <c r="A191" s="389" t="s">
        <v>28</v>
      </c>
      <c r="B191" s="390" t="s">
        <v>29</v>
      </c>
      <c r="C191" s="390"/>
      <c r="D191" s="390" t="s">
        <v>42</v>
      </c>
      <c r="E191" s="391" t="s">
        <v>266</v>
      </c>
      <c r="F191" s="391" t="s">
        <v>301</v>
      </c>
      <c r="G191" s="94"/>
    </row>
    <row r="192" spans="1:7" ht="21" x14ac:dyDescent="0.4">
      <c r="A192" s="389"/>
      <c r="B192" s="98" t="s">
        <v>32</v>
      </c>
      <c r="C192" s="98" t="s">
        <v>31</v>
      </c>
      <c r="D192" s="390"/>
      <c r="E192" s="391"/>
      <c r="F192" s="391"/>
      <c r="G192" s="94"/>
    </row>
    <row r="193" spans="1:7" ht="22.5" x14ac:dyDescent="0.4">
      <c r="A193" s="285"/>
      <c r="B193" s="286"/>
      <c r="C193" s="286"/>
      <c r="D193" s="286"/>
      <c r="E193" s="281"/>
      <c r="F193" s="281"/>
      <c r="G193" s="94"/>
    </row>
    <row r="194" spans="1:7" ht="32.25" customHeight="1" x14ac:dyDescent="0.4">
      <c r="A194" s="111" t="s">
        <v>52</v>
      </c>
      <c r="B194" s="112"/>
      <c r="C194" s="112"/>
      <c r="D194" s="112"/>
      <c r="E194" s="112"/>
      <c r="F194" s="112"/>
      <c r="G194" s="94"/>
    </row>
    <row r="195" spans="1:7" ht="21" x14ac:dyDescent="0.4">
      <c r="A195" s="129" t="s">
        <v>49</v>
      </c>
      <c r="B195" s="102">
        <v>2</v>
      </c>
      <c r="C195" s="102"/>
      <c r="D195" s="103"/>
      <c r="E195" s="103"/>
      <c r="F195" s="103"/>
      <c r="G195" s="94"/>
    </row>
    <row r="196" spans="1:7" ht="21" x14ac:dyDescent="0.4">
      <c r="A196" s="129" t="s">
        <v>213</v>
      </c>
      <c r="B196" s="102">
        <v>2</v>
      </c>
      <c r="C196" s="102"/>
      <c r="D196" s="103"/>
      <c r="E196" s="104"/>
      <c r="F196" s="103"/>
      <c r="G196" s="94"/>
    </row>
    <row r="197" spans="1:7" ht="21" x14ac:dyDescent="0.4">
      <c r="A197" s="129" t="s">
        <v>78</v>
      </c>
      <c r="B197" s="102">
        <v>2</v>
      </c>
      <c r="C197" s="102"/>
      <c r="D197" s="103"/>
      <c r="E197" s="104"/>
      <c r="F197" s="103"/>
      <c r="G197" s="94"/>
    </row>
    <row r="198" spans="1:7" ht="22.5" x14ac:dyDescent="0.4">
      <c r="A198" s="129" t="s">
        <v>331</v>
      </c>
      <c r="B198" s="102">
        <v>2</v>
      </c>
      <c r="C198" s="102"/>
      <c r="D198" s="118"/>
      <c r="E198" s="104"/>
      <c r="F198" s="103"/>
      <c r="G198" s="94"/>
    </row>
    <row r="199" spans="1:7" ht="22.5" x14ac:dyDescent="0.4">
      <c r="A199" s="315" t="s">
        <v>379</v>
      </c>
      <c r="B199" s="102">
        <v>2</v>
      </c>
      <c r="C199" s="115" t="str">
        <f>IF(B199=0, -2, "0")</f>
        <v>0</v>
      </c>
      <c r="D199" s="118"/>
      <c r="E199" s="104"/>
      <c r="F199" s="103"/>
      <c r="G199" s="94"/>
    </row>
    <row r="200" spans="1:7" ht="21" x14ac:dyDescent="0.4">
      <c r="A200" s="129" t="s">
        <v>134</v>
      </c>
      <c r="B200" s="102">
        <v>2</v>
      </c>
      <c r="C200" s="102"/>
      <c r="D200" s="117"/>
      <c r="E200" s="104"/>
      <c r="F200" s="103"/>
      <c r="G200" s="94"/>
    </row>
    <row r="201" spans="1:7" ht="22.5" x14ac:dyDescent="0.45">
      <c r="A201" s="133" t="s">
        <v>50</v>
      </c>
      <c r="B201" s="102">
        <v>2</v>
      </c>
      <c r="C201" s="116" t="str">
        <f>IF(B201=0, -10, IF(B201=1, -5, "0"))</f>
        <v>0</v>
      </c>
      <c r="D201" s="103"/>
      <c r="E201" s="104"/>
      <c r="F201" s="103"/>
      <c r="G201" s="94"/>
    </row>
    <row r="202" spans="1:7" ht="21" x14ac:dyDescent="0.4">
      <c r="A202" s="129" t="s">
        <v>102</v>
      </c>
      <c r="B202" s="102">
        <v>2</v>
      </c>
      <c r="C202" s="135"/>
      <c r="D202" s="103"/>
      <c r="E202" s="104"/>
      <c r="F202" s="103"/>
      <c r="G202" s="94"/>
    </row>
    <row r="203" spans="1:7" ht="21" x14ac:dyDescent="0.4">
      <c r="A203" s="403" t="s">
        <v>34</v>
      </c>
      <c r="B203" s="404"/>
      <c r="C203" s="405"/>
      <c r="D203" s="106">
        <f>SUM(B195:C202)</f>
        <v>16</v>
      </c>
      <c r="E203" s="89"/>
      <c r="F203" s="94"/>
      <c r="G203" s="94"/>
    </row>
    <row r="204" spans="1:7" ht="21" x14ac:dyDescent="0.4">
      <c r="A204" s="106" t="s">
        <v>33</v>
      </c>
      <c r="B204" s="107"/>
      <c r="C204" s="108"/>
      <c r="D204" s="109">
        <f>D203/(COUNT(B195:C202)*2)</f>
        <v>1</v>
      </c>
      <c r="E204" s="89"/>
      <c r="F204" s="94"/>
      <c r="G204" s="94"/>
    </row>
    <row r="205" spans="1:7" ht="21" x14ac:dyDescent="0.4">
      <c r="A205" s="380"/>
      <c r="B205" s="380"/>
      <c r="C205" s="380"/>
      <c r="D205" s="380"/>
      <c r="E205" s="380"/>
      <c r="F205" s="380"/>
      <c r="G205" s="94"/>
    </row>
    <row r="206" spans="1:7" ht="22.5" x14ac:dyDescent="0.4">
      <c r="A206" s="111" t="s">
        <v>104</v>
      </c>
      <c r="B206" s="154"/>
      <c r="C206" s="112"/>
      <c r="D206" s="112"/>
      <c r="E206" s="112"/>
      <c r="F206" s="112"/>
      <c r="G206" s="94"/>
    </row>
    <row r="207" spans="1:7" ht="63" x14ac:dyDescent="0.4">
      <c r="A207" s="101" t="s">
        <v>210</v>
      </c>
      <c r="B207" s="102">
        <v>0</v>
      </c>
      <c r="C207" s="102"/>
      <c r="D207" s="140" t="s">
        <v>719</v>
      </c>
      <c r="E207" s="140" t="s">
        <v>696</v>
      </c>
      <c r="F207" s="103"/>
      <c r="G207" s="94"/>
    </row>
    <row r="208" spans="1:7" ht="63" x14ac:dyDescent="0.4">
      <c r="A208" s="101" t="s">
        <v>57</v>
      </c>
      <c r="B208" s="102">
        <v>0</v>
      </c>
      <c r="C208" s="102"/>
      <c r="D208" s="140" t="s">
        <v>721</v>
      </c>
      <c r="E208" s="140" t="s">
        <v>720</v>
      </c>
      <c r="F208" s="103"/>
      <c r="G208" s="94"/>
    </row>
    <row r="209" spans="1:7" ht="21" x14ac:dyDescent="0.4">
      <c r="A209" s="101" t="s">
        <v>211</v>
      </c>
      <c r="B209" s="102">
        <v>2</v>
      </c>
      <c r="C209" s="102"/>
      <c r="D209" s="155"/>
      <c r="E209" s="104"/>
      <c r="F209" s="103"/>
      <c r="G209" s="94"/>
    </row>
    <row r="210" spans="1:7" ht="21" x14ac:dyDescent="0.4">
      <c r="A210" s="101" t="s">
        <v>53</v>
      </c>
      <c r="B210" s="102">
        <v>2</v>
      </c>
      <c r="C210" s="102"/>
      <c r="D210" s="156"/>
      <c r="E210" s="103"/>
      <c r="F210" s="103"/>
      <c r="G210" s="94"/>
    </row>
    <row r="211" spans="1:7" ht="45.75" customHeight="1" x14ac:dyDescent="0.4">
      <c r="A211" s="231" t="s">
        <v>439</v>
      </c>
      <c r="B211" s="102">
        <v>2</v>
      </c>
      <c r="C211" s="116" t="str">
        <f>IF(B211=0, -10, "0")</f>
        <v>0</v>
      </c>
      <c r="D211" s="156"/>
      <c r="E211" s="104"/>
      <c r="F211" s="103"/>
      <c r="G211" s="94"/>
    </row>
    <row r="212" spans="1:7" ht="147" x14ac:dyDescent="0.4">
      <c r="A212" s="101" t="s">
        <v>209</v>
      </c>
      <c r="B212" s="102">
        <v>1</v>
      </c>
      <c r="C212" s="102"/>
      <c r="D212" s="156" t="s">
        <v>722</v>
      </c>
      <c r="E212" s="103" t="s">
        <v>702</v>
      </c>
      <c r="F212" s="103"/>
      <c r="G212" s="94"/>
    </row>
    <row r="213" spans="1:7" ht="21" x14ac:dyDescent="0.4">
      <c r="A213" s="101" t="s">
        <v>336</v>
      </c>
      <c r="B213" s="102">
        <v>2</v>
      </c>
      <c r="C213" s="136"/>
      <c r="D213" s="156"/>
      <c r="E213" s="104"/>
      <c r="F213" s="103"/>
      <c r="G213" s="94"/>
    </row>
    <row r="214" spans="1:7" ht="21" x14ac:dyDescent="0.4">
      <c r="A214" s="238" t="s">
        <v>410</v>
      </c>
      <c r="B214" s="102" t="s">
        <v>30</v>
      </c>
      <c r="C214" s="136"/>
      <c r="D214" s="103"/>
      <c r="E214" s="104"/>
      <c r="F214" s="103"/>
      <c r="G214" s="94"/>
    </row>
    <row r="215" spans="1:7" ht="84" x14ac:dyDescent="0.4">
      <c r="A215" s="101" t="s">
        <v>142</v>
      </c>
      <c r="B215" s="102">
        <v>1</v>
      </c>
      <c r="C215" s="102"/>
      <c r="D215" s="103" t="s">
        <v>646</v>
      </c>
      <c r="E215" s="103" t="s">
        <v>703</v>
      </c>
      <c r="F215" s="103"/>
      <c r="G215" s="94"/>
    </row>
    <row r="216" spans="1:7" ht="24.75" customHeight="1" x14ac:dyDescent="0.4">
      <c r="A216" s="157" t="s">
        <v>411</v>
      </c>
      <c r="B216" s="102">
        <v>2</v>
      </c>
      <c r="C216" s="158" t="str">
        <f>IF(B216=0, -5, "0")</f>
        <v>0</v>
      </c>
      <c r="D216" s="103"/>
      <c r="E216" s="103"/>
      <c r="F216" s="103"/>
      <c r="G216" s="94"/>
    </row>
    <row r="217" spans="1:7" ht="147" x14ac:dyDescent="0.4">
      <c r="A217" s="101" t="s">
        <v>201</v>
      </c>
      <c r="B217" s="102">
        <v>1</v>
      </c>
      <c r="C217" s="102"/>
      <c r="D217" s="101" t="s">
        <v>704</v>
      </c>
      <c r="E217" s="103" t="s">
        <v>647</v>
      </c>
      <c r="F217" s="103"/>
      <c r="G217" s="94"/>
    </row>
    <row r="218" spans="1:7" ht="42" x14ac:dyDescent="0.4">
      <c r="A218" s="138" t="s">
        <v>392</v>
      </c>
      <c r="B218" s="102">
        <v>2</v>
      </c>
      <c r="C218" s="158" t="str">
        <f>IF(B218=0, -5, "0")</f>
        <v>0</v>
      </c>
      <c r="D218" s="103"/>
      <c r="E218" s="103"/>
      <c r="F218" s="103"/>
      <c r="G218" s="94"/>
    </row>
    <row r="219" spans="1:7" ht="252" x14ac:dyDescent="0.4">
      <c r="A219" s="159" t="s">
        <v>133</v>
      </c>
      <c r="B219" s="102">
        <v>0</v>
      </c>
      <c r="C219" s="116">
        <f>IF(B219=0, -5, "0")</f>
        <v>-5</v>
      </c>
      <c r="D219" s="368" t="s">
        <v>723</v>
      </c>
      <c r="E219" s="103" t="s">
        <v>705</v>
      </c>
      <c r="F219" s="103"/>
      <c r="G219" s="94"/>
    </row>
    <row r="220" spans="1:7" ht="46.5" customHeight="1" x14ac:dyDescent="0.4">
      <c r="A220" s="230" t="s">
        <v>353</v>
      </c>
      <c r="B220" s="102">
        <v>1</v>
      </c>
      <c r="C220" s="115" t="str">
        <f>IF(B220=0, -2, "0")</f>
        <v>0</v>
      </c>
      <c r="D220" s="103" t="s">
        <v>706</v>
      </c>
      <c r="E220" s="103" t="s">
        <v>707</v>
      </c>
      <c r="F220" s="103"/>
      <c r="G220" s="94"/>
    </row>
    <row r="221" spans="1:7" ht="45.75" customHeight="1" x14ac:dyDescent="0.4">
      <c r="A221" s="230" t="s">
        <v>63</v>
      </c>
      <c r="B221" s="102">
        <v>1</v>
      </c>
      <c r="C221" s="115" t="str">
        <f>IF(B221=0, -2, "0")</f>
        <v>0</v>
      </c>
      <c r="D221" s="103" t="s">
        <v>649</v>
      </c>
      <c r="E221" s="103" t="s">
        <v>650</v>
      </c>
      <c r="F221" s="103"/>
      <c r="G221" s="94"/>
    </row>
    <row r="222" spans="1:7" ht="21" x14ac:dyDescent="0.4">
      <c r="A222" s="230" t="s">
        <v>330</v>
      </c>
      <c r="B222" s="102">
        <v>2</v>
      </c>
      <c r="C222" s="115" t="str">
        <f>IF(B222=0, -2, "0")</f>
        <v>0</v>
      </c>
      <c r="D222" s="103"/>
      <c r="E222" s="104"/>
      <c r="F222" s="103"/>
      <c r="G222" s="94"/>
    </row>
    <row r="223" spans="1:7" ht="21" x14ac:dyDescent="0.4">
      <c r="A223" s="101" t="s">
        <v>401</v>
      </c>
      <c r="B223" s="102">
        <v>2</v>
      </c>
      <c r="C223" s="166"/>
      <c r="D223" s="103"/>
      <c r="E223" s="104"/>
      <c r="F223" s="103"/>
      <c r="G223" s="94"/>
    </row>
    <row r="224" spans="1:7" ht="86.25" customHeight="1" x14ac:dyDescent="0.4">
      <c r="A224" s="101" t="s">
        <v>150</v>
      </c>
      <c r="B224" s="102">
        <v>1</v>
      </c>
      <c r="C224" s="102"/>
      <c r="D224" s="103" t="s">
        <v>651</v>
      </c>
      <c r="E224" s="103" t="s">
        <v>652</v>
      </c>
      <c r="F224" s="103"/>
      <c r="G224" s="94"/>
    </row>
    <row r="225" spans="1:7" ht="21" x14ac:dyDescent="0.4">
      <c r="A225" s="161" t="s">
        <v>425</v>
      </c>
      <c r="B225" s="102">
        <v>2</v>
      </c>
      <c r="C225" s="102"/>
      <c r="D225" s="161"/>
      <c r="E225" s="103"/>
      <c r="F225" s="103"/>
      <c r="G225" s="94"/>
    </row>
    <row r="226" spans="1:7" ht="67.5" x14ac:dyDescent="0.4">
      <c r="A226" s="162" t="s">
        <v>315</v>
      </c>
      <c r="B226" s="102">
        <v>2</v>
      </c>
      <c r="C226" s="116" t="str">
        <f>IF(B226=0, -10, "0")</f>
        <v>0</v>
      </c>
      <c r="D226" s="103"/>
      <c r="E226" s="54"/>
      <c r="F226" s="103"/>
      <c r="G226" s="94"/>
    </row>
    <row r="227" spans="1:7" ht="21" x14ac:dyDescent="0.4">
      <c r="A227" s="403" t="s">
        <v>34</v>
      </c>
      <c r="B227" s="404"/>
      <c r="C227" s="405"/>
      <c r="D227" s="121">
        <f>SUM(B207:C226)</f>
        <v>21</v>
      </c>
      <c r="E227" s="89"/>
      <c r="F227" s="94"/>
      <c r="G227" s="94"/>
    </row>
    <row r="228" spans="1:7" ht="21" x14ac:dyDescent="0.4">
      <c r="A228" s="106" t="s">
        <v>33</v>
      </c>
      <c r="B228" s="107"/>
      <c r="C228" s="108"/>
      <c r="D228" s="109">
        <f>D227/(COUNT(B207:C226)*2)</f>
        <v>0.52500000000000002</v>
      </c>
      <c r="E228" s="89"/>
      <c r="F228" s="94"/>
      <c r="G228" s="94"/>
    </row>
    <row r="229" spans="1:7" ht="21" x14ac:dyDescent="0.4">
      <c r="A229" s="380"/>
      <c r="B229" s="380"/>
      <c r="C229" s="380"/>
      <c r="D229" s="380"/>
      <c r="E229" s="380"/>
      <c r="F229" s="380"/>
      <c r="G229" s="94"/>
    </row>
    <row r="230" spans="1:7" ht="32.25" customHeight="1" x14ac:dyDescent="0.4">
      <c r="A230" s="111" t="s">
        <v>59</v>
      </c>
      <c r="B230" s="112"/>
      <c r="C230" s="112"/>
      <c r="D230" s="112"/>
      <c r="E230" s="112"/>
      <c r="F230" s="112"/>
      <c r="G230" s="94"/>
    </row>
    <row r="231" spans="1:7" ht="22.5" x14ac:dyDescent="0.45">
      <c r="A231" s="133" t="s">
        <v>378</v>
      </c>
      <c r="B231" s="102">
        <v>2</v>
      </c>
      <c r="C231" s="116" t="str">
        <f>IF(B231=0, -10, "0")</f>
        <v>0</v>
      </c>
      <c r="D231" s="147"/>
      <c r="E231" s="104"/>
      <c r="F231" s="103"/>
      <c r="G231" s="94"/>
    </row>
    <row r="232" spans="1:7" ht="92.25" customHeight="1" x14ac:dyDescent="0.4">
      <c r="A232" s="101" t="s">
        <v>112</v>
      </c>
      <c r="B232" s="102">
        <v>0</v>
      </c>
      <c r="C232" s="102"/>
      <c r="D232" s="140" t="s">
        <v>655</v>
      </c>
      <c r="E232" s="103" t="s">
        <v>648</v>
      </c>
      <c r="F232" s="103"/>
      <c r="G232" s="94"/>
    </row>
    <row r="233" spans="1:7" ht="22.5" x14ac:dyDescent="0.45">
      <c r="A233" s="133" t="s">
        <v>50</v>
      </c>
      <c r="B233" s="102">
        <v>2</v>
      </c>
      <c r="C233" s="116" t="str">
        <f>IF(B233=0, -10, IF(B233=1, -5, "0"))</f>
        <v>0</v>
      </c>
      <c r="D233" s="103"/>
      <c r="E233" s="103"/>
      <c r="F233" s="103"/>
      <c r="G233" s="94"/>
    </row>
    <row r="234" spans="1:7" ht="84" x14ac:dyDescent="0.4">
      <c r="A234" s="163" t="s">
        <v>117</v>
      </c>
      <c r="B234" s="102">
        <v>1</v>
      </c>
      <c r="C234" s="116"/>
      <c r="D234" s="164" t="s">
        <v>653</v>
      </c>
      <c r="E234" s="103" t="s">
        <v>654</v>
      </c>
      <c r="F234" s="103"/>
      <c r="G234" s="94"/>
    </row>
    <row r="235" spans="1:7" ht="21" x14ac:dyDescent="0.4">
      <c r="A235" s="157" t="s">
        <v>412</v>
      </c>
      <c r="B235" s="102">
        <v>2</v>
      </c>
      <c r="C235" s="116" t="str">
        <f>IF(B235=0, -10, IF(B235=1, -5, "0"))</f>
        <v>0</v>
      </c>
      <c r="D235" s="165"/>
      <c r="E235" s="103"/>
      <c r="F235" s="103"/>
      <c r="G235" s="94"/>
    </row>
    <row r="236" spans="1:7" ht="20.25" customHeight="1" x14ac:dyDescent="0.45">
      <c r="A236" s="460" t="s">
        <v>310</v>
      </c>
      <c r="B236" s="461"/>
      <c r="C236" s="461"/>
      <c r="D236" s="462"/>
      <c r="E236" s="103"/>
      <c r="F236" s="103"/>
      <c r="G236" s="94"/>
    </row>
    <row r="237" spans="1:7" ht="18" customHeight="1" x14ac:dyDescent="0.4">
      <c r="A237" s="105" t="s">
        <v>328</v>
      </c>
      <c r="B237" s="102">
        <v>2</v>
      </c>
      <c r="C237" s="166"/>
      <c r="D237" s="103"/>
      <c r="E237" s="103"/>
      <c r="F237" s="103"/>
      <c r="G237" s="94"/>
    </row>
    <row r="238" spans="1:7" ht="36" customHeight="1" x14ac:dyDescent="0.4">
      <c r="A238" s="105" t="s">
        <v>302</v>
      </c>
      <c r="B238" s="102">
        <v>2</v>
      </c>
      <c r="C238" s="166"/>
      <c r="D238" s="103"/>
      <c r="E238" s="103"/>
      <c r="F238" s="103"/>
      <c r="G238" s="94"/>
    </row>
    <row r="239" spans="1:7" ht="21" x14ac:dyDescent="0.4">
      <c r="A239" s="105" t="s">
        <v>375</v>
      </c>
      <c r="B239" s="102">
        <v>2</v>
      </c>
      <c r="C239" s="166"/>
      <c r="D239" s="167"/>
      <c r="E239" s="103"/>
      <c r="F239" s="103"/>
      <c r="G239" s="94"/>
    </row>
    <row r="240" spans="1:7" ht="84" x14ac:dyDescent="0.4">
      <c r="A240" s="151" t="s">
        <v>376</v>
      </c>
      <c r="B240" s="102">
        <v>1</v>
      </c>
      <c r="C240" s="166"/>
      <c r="D240" s="103" t="s">
        <v>661</v>
      </c>
      <c r="E240" s="103" t="s">
        <v>662</v>
      </c>
      <c r="F240" s="103"/>
      <c r="G240" s="94"/>
    </row>
    <row r="241" spans="1:7" ht="21" x14ac:dyDescent="0.4">
      <c r="A241" s="151" t="s">
        <v>317</v>
      </c>
      <c r="B241" s="102">
        <v>2</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v>2</v>
      </c>
      <c r="C243" s="166"/>
      <c r="D243" s="103"/>
      <c r="E243" s="103"/>
      <c r="F243" s="103"/>
      <c r="G243" s="94"/>
    </row>
    <row r="244" spans="1:7" ht="78.75" customHeight="1" x14ac:dyDescent="0.4">
      <c r="A244" s="105" t="s">
        <v>421</v>
      </c>
      <c r="B244" s="102">
        <v>1</v>
      </c>
      <c r="C244" s="136"/>
      <c r="D244" s="327">
        <v>0.56999999999999995</v>
      </c>
      <c r="E244" s="330">
        <f>COUNTIF('A1 Exploitation'!F195:F244,"ok")</f>
        <v>4</v>
      </c>
      <c r="F244" s="330">
        <f>COUNTA('A1 Exploitation'!F195:F243)</f>
        <v>7</v>
      </c>
      <c r="G244" s="94"/>
    </row>
    <row r="245" spans="1:7" ht="21" x14ac:dyDescent="0.4">
      <c r="A245" s="403" t="s">
        <v>34</v>
      </c>
      <c r="B245" s="404"/>
      <c r="C245" s="405"/>
      <c r="D245" s="106">
        <f>SUM(B231:C235,B237:C244)</f>
        <v>19</v>
      </c>
      <c r="E245" s="89"/>
      <c r="F245" s="94"/>
      <c r="G245" s="94"/>
    </row>
    <row r="246" spans="1:7" ht="21" x14ac:dyDescent="0.4">
      <c r="A246" s="106" t="s">
        <v>33</v>
      </c>
      <c r="B246" s="107"/>
      <c r="C246" s="108"/>
      <c r="D246" s="109">
        <f>D245/(COUNT(B231:C235,B237:C244)*2)</f>
        <v>0.79166666666666663</v>
      </c>
      <c r="E246" s="89"/>
      <c r="F246" s="94"/>
      <c r="G246" s="94"/>
    </row>
    <row r="247" spans="1:7" ht="21" x14ac:dyDescent="0.4">
      <c r="A247" s="127"/>
      <c r="B247" s="94"/>
      <c r="C247" s="94"/>
      <c r="D247" s="94"/>
      <c r="E247" s="89"/>
      <c r="F247" s="94"/>
      <c r="G247" s="94"/>
    </row>
    <row r="248" spans="1:7" ht="22.5" x14ac:dyDescent="0.45">
      <c r="A248" s="122" t="s">
        <v>440</v>
      </c>
      <c r="B248" s="152"/>
      <c r="C248" s="153"/>
      <c r="D248" s="125">
        <f>SUM(D245,D203,D227)</f>
        <v>56</v>
      </c>
      <c r="E248" s="89"/>
      <c r="F248" s="94"/>
      <c r="G248" s="94"/>
    </row>
    <row r="249" spans="1:7" ht="22.5" x14ac:dyDescent="0.45">
      <c r="A249" s="122" t="s">
        <v>441</v>
      </c>
      <c r="B249" s="152"/>
      <c r="C249" s="153"/>
      <c r="D249" s="126">
        <f>D248/(COUNT(B231:C235,B195:C202,B207:C226,B237:C244)*2)</f>
        <v>0.7</v>
      </c>
      <c r="E249" s="89"/>
      <c r="F249" s="94"/>
      <c r="G249" s="94"/>
    </row>
    <row r="250" spans="1:7" ht="21" x14ac:dyDescent="0.4">
      <c r="A250" s="380"/>
      <c r="B250" s="380"/>
      <c r="C250" s="380"/>
      <c r="D250" s="380"/>
      <c r="E250" s="380"/>
      <c r="F250" s="380"/>
      <c r="G250" s="94"/>
    </row>
    <row r="251" spans="1:7" ht="22.5" x14ac:dyDescent="0.45">
      <c r="A251" s="95" t="s">
        <v>101</v>
      </c>
      <c r="B251" s="95"/>
      <c r="C251" s="95"/>
      <c r="D251" s="95"/>
      <c r="E251" s="95"/>
      <c r="F251" s="95"/>
      <c r="G251" s="94"/>
    </row>
    <row r="252" spans="1:7" ht="21" x14ac:dyDescent="0.4">
      <c r="A252" s="128">
        <f>B11</f>
        <v>43599</v>
      </c>
      <c r="B252" s="94"/>
      <c r="C252" s="94"/>
      <c r="D252" s="94"/>
      <c r="E252" s="89"/>
      <c r="F252" s="94"/>
      <c r="G252" s="94"/>
    </row>
    <row r="253" spans="1:7" ht="21" x14ac:dyDescent="0.4">
      <c r="A253" s="389" t="s">
        <v>28</v>
      </c>
      <c r="B253" s="390" t="s">
        <v>29</v>
      </c>
      <c r="C253" s="390"/>
      <c r="D253" s="390" t="s">
        <v>42</v>
      </c>
      <c r="E253" s="391" t="s">
        <v>266</v>
      </c>
      <c r="F253" s="391" t="s">
        <v>301</v>
      </c>
      <c r="G253" s="94"/>
    </row>
    <row r="254" spans="1:7" ht="21" x14ac:dyDescent="0.4">
      <c r="A254" s="389"/>
      <c r="B254" s="98" t="s">
        <v>32</v>
      </c>
      <c r="C254" s="98" t="s">
        <v>31</v>
      </c>
      <c r="D254" s="390"/>
      <c r="E254" s="391"/>
      <c r="F254" s="391"/>
      <c r="G254" s="94"/>
    </row>
    <row r="255" spans="1:7" ht="22.5" x14ac:dyDescent="0.4">
      <c r="A255" s="285"/>
      <c r="B255" s="286"/>
      <c r="C255" s="286"/>
      <c r="D255" s="286"/>
      <c r="E255" s="281"/>
      <c r="F255" s="281"/>
      <c r="G255" s="94"/>
    </row>
    <row r="256" spans="1:7" ht="27.75" customHeight="1" x14ac:dyDescent="0.4">
      <c r="A256" s="111" t="s">
        <v>52</v>
      </c>
      <c r="B256" s="112"/>
      <c r="C256" s="112"/>
      <c r="D256" s="112"/>
      <c r="E256" s="112"/>
      <c r="F256" s="112"/>
      <c r="G256" s="94"/>
    </row>
    <row r="257" spans="1:7" ht="63" x14ac:dyDescent="0.4">
      <c r="A257" s="129" t="s">
        <v>103</v>
      </c>
      <c r="B257" s="102">
        <v>1</v>
      </c>
      <c r="C257" s="102"/>
      <c r="D257" s="103" t="s">
        <v>708</v>
      </c>
      <c r="E257" s="103" t="s">
        <v>658</v>
      </c>
      <c r="F257" s="103"/>
      <c r="G257" s="94"/>
    </row>
    <row r="258" spans="1:7" ht="21" x14ac:dyDescent="0.4">
      <c r="A258" s="129" t="s">
        <v>213</v>
      </c>
      <c r="B258" s="102">
        <v>2</v>
      </c>
      <c r="C258" s="102"/>
      <c r="D258" s="103"/>
      <c r="E258" s="104"/>
      <c r="F258" s="103"/>
      <c r="G258" s="94"/>
    </row>
    <row r="259" spans="1:7" ht="21" x14ac:dyDescent="0.4">
      <c r="A259" s="129" t="s">
        <v>56</v>
      </c>
      <c r="B259" s="102">
        <v>2</v>
      </c>
      <c r="C259" s="103"/>
      <c r="F259" s="103"/>
      <c r="G259" s="94"/>
    </row>
    <row r="260" spans="1:7" ht="22.5" x14ac:dyDescent="0.4">
      <c r="A260" s="129" t="s">
        <v>385</v>
      </c>
      <c r="B260" s="102">
        <v>2</v>
      </c>
      <c r="C260" s="102"/>
      <c r="D260" s="118"/>
      <c r="E260" s="104"/>
      <c r="F260" s="103"/>
      <c r="G260" s="94"/>
    </row>
    <row r="261" spans="1:7" ht="22.5" x14ac:dyDescent="0.4">
      <c r="A261" s="236" t="s">
        <v>329</v>
      </c>
      <c r="B261" s="102">
        <v>2</v>
      </c>
      <c r="C261" s="102"/>
      <c r="D261" s="118"/>
      <c r="E261" s="104"/>
      <c r="F261" s="103"/>
      <c r="G261" s="94"/>
    </row>
    <row r="262" spans="1:7" ht="21" x14ac:dyDescent="0.4">
      <c r="A262" s="129" t="s">
        <v>143</v>
      </c>
      <c r="B262" s="102">
        <v>2</v>
      </c>
      <c r="C262" s="102"/>
      <c r="D262" s="103"/>
      <c r="E262" s="104"/>
      <c r="F262" s="103"/>
      <c r="G262" s="94"/>
    </row>
    <row r="263" spans="1:7" ht="22.5" x14ac:dyDescent="0.45">
      <c r="A263" s="133" t="s">
        <v>50</v>
      </c>
      <c r="B263" s="102">
        <v>2</v>
      </c>
      <c r="C263" s="116" t="str">
        <f>IF(B263=0, -10, IF(B263=1, -5, "0"))</f>
        <v>0</v>
      </c>
      <c r="D263" s="103"/>
      <c r="E263" s="104"/>
      <c r="F263" s="103"/>
      <c r="G263" s="94"/>
    </row>
    <row r="264" spans="1:7" ht="21" x14ac:dyDescent="0.4">
      <c r="A264" s="129" t="s">
        <v>113</v>
      </c>
      <c r="B264" s="102">
        <v>2</v>
      </c>
      <c r="C264" s="135"/>
      <c r="D264" s="103"/>
      <c r="E264" s="104"/>
      <c r="F264" s="103"/>
      <c r="G264" s="94"/>
    </row>
    <row r="265" spans="1:7" ht="21" x14ac:dyDescent="0.4">
      <c r="A265" s="403" t="s">
        <v>34</v>
      </c>
      <c r="B265" s="404"/>
      <c r="C265" s="405"/>
      <c r="D265" s="202">
        <f>SUM(B257:C264)</f>
        <v>15</v>
      </c>
      <c r="E265" s="89"/>
      <c r="F265" s="94"/>
      <c r="G265" s="94"/>
    </row>
    <row r="266" spans="1:7" ht="21" x14ac:dyDescent="0.4">
      <c r="A266" s="106" t="s">
        <v>33</v>
      </c>
      <c r="B266" s="107"/>
      <c r="C266" s="108"/>
      <c r="D266" s="109">
        <f>D265/(COUNT(B257:C264)*2)</f>
        <v>0.9375</v>
      </c>
      <c r="E266" s="89"/>
      <c r="F266" s="94"/>
      <c r="G266" s="94"/>
    </row>
    <row r="267" spans="1:7" ht="21" x14ac:dyDescent="0.4">
      <c r="A267" s="127"/>
      <c r="B267" s="94"/>
      <c r="C267" s="94"/>
      <c r="D267" s="94"/>
      <c r="E267" s="89"/>
      <c r="F267" s="94"/>
      <c r="G267" s="94"/>
    </row>
    <row r="268" spans="1:7" ht="22.5" x14ac:dyDescent="0.4">
      <c r="A268" s="111" t="s">
        <v>105</v>
      </c>
      <c r="B268" s="112"/>
      <c r="C268" s="112"/>
      <c r="D268" s="112"/>
      <c r="E268" s="112"/>
      <c r="F268" s="112"/>
      <c r="G268" s="94"/>
    </row>
    <row r="269" spans="1:7" ht="105" x14ac:dyDescent="0.4">
      <c r="A269" s="101" t="s">
        <v>80</v>
      </c>
      <c r="B269" s="102">
        <v>0</v>
      </c>
      <c r="C269" s="102"/>
      <c r="D269" s="140" t="s">
        <v>656</v>
      </c>
      <c r="E269" s="103" t="s">
        <v>709</v>
      </c>
      <c r="F269" s="103"/>
      <c r="G269" s="94"/>
    </row>
    <row r="270" spans="1:7" ht="63" x14ac:dyDescent="0.4">
      <c r="A270" s="101" t="s">
        <v>106</v>
      </c>
      <c r="B270" s="102">
        <v>1</v>
      </c>
      <c r="C270" s="102"/>
      <c r="D270" s="140" t="s">
        <v>714</v>
      </c>
      <c r="E270" s="103" t="s">
        <v>660</v>
      </c>
      <c r="F270" s="103"/>
      <c r="G270" s="94"/>
    </row>
    <row r="271" spans="1:7" ht="21" x14ac:dyDescent="0.4">
      <c r="A271" s="101" t="s">
        <v>53</v>
      </c>
      <c r="B271" s="102">
        <v>2</v>
      </c>
      <c r="C271" s="102"/>
      <c r="D271" s="156"/>
      <c r="E271" s="104"/>
      <c r="F271" s="103"/>
      <c r="G271" s="94"/>
    </row>
    <row r="272" spans="1:7" ht="21" x14ac:dyDescent="0.4">
      <c r="A272" s="101" t="s">
        <v>202</v>
      </c>
      <c r="B272" s="102">
        <v>2</v>
      </c>
      <c r="C272" s="102"/>
      <c r="D272" s="156"/>
      <c r="E272" s="104"/>
      <c r="F272" s="103"/>
      <c r="G272" s="94"/>
    </row>
    <row r="273" spans="1:7" ht="22.5" x14ac:dyDescent="0.4">
      <c r="A273" s="101" t="s">
        <v>212</v>
      </c>
      <c r="B273" s="102">
        <v>2</v>
      </c>
      <c r="C273" s="102"/>
      <c r="D273" s="118"/>
      <c r="E273" s="104"/>
      <c r="F273" s="103"/>
      <c r="G273" s="94"/>
    </row>
    <row r="274" spans="1:7" ht="22.5" x14ac:dyDescent="0.45">
      <c r="A274" s="133" t="s">
        <v>390</v>
      </c>
      <c r="B274" s="102">
        <v>2</v>
      </c>
      <c r="C274" s="116" t="str">
        <f>IF(B274=0, -10, "0")</f>
        <v>0</v>
      </c>
      <c r="D274" s="147"/>
      <c r="E274" s="104"/>
      <c r="F274" s="103"/>
      <c r="G274" s="94"/>
    </row>
    <row r="275" spans="1:7" ht="22.5" x14ac:dyDescent="0.45">
      <c r="A275" s="133" t="s">
        <v>184</v>
      </c>
      <c r="B275" s="102">
        <v>2</v>
      </c>
      <c r="C275" s="116" t="str">
        <f>IF(B275=0, -10, IF(B275=1, -5, "0"))</f>
        <v>0</v>
      </c>
      <c r="D275" s="156"/>
      <c r="E275" s="103"/>
      <c r="F275" s="103"/>
      <c r="G275" s="94"/>
    </row>
    <row r="276" spans="1:7" ht="45" x14ac:dyDescent="0.4">
      <c r="A276" s="231" t="s">
        <v>439</v>
      </c>
      <c r="B276" s="102">
        <v>2</v>
      </c>
      <c r="C276" s="116" t="str">
        <f>IF(B276=0, -10, "0")</f>
        <v>0</v>
      </c>
      <c r="D276" s="156"/>
      <c r="E276" s="103"/>
      <c r="F276" s="103"/>
      <c r="G276" s="94"/>
    </row>
    <row r="277" spans="1:7" ht="147" x14ac:dyDescent="0.4">
      <c r="A277" s="316" t="s">
        <v>393</v>
      </c>
      <c r="B277" s="102">
        <v>0</v>
      </c>
      <c r="C277" s="115">
        <f>IF(B277=0, -2, "0")</f>
        <v>-2</v>
      </c>
      <c r="D277" s="156" t="s">
        <v>716</v>
      </c>
      <c r="E277" s="103" t="s">
        <v>715</v>
      </c>
      <c r="F277" s="103"/>
      <c r="G277" s="94"/>
    </row>
    <row r="278" spans="1:7" ht="22.5" x14ac:dyDescent="0.4">
      <c r="A278" s="101" t="s">
        <v>117</v>
      </c>
      <c r="B278" s="102">
        <v>2</v>
      </c>
      <c r="C278" s="102"/>
      <c r="D278" s="118"/>
      <c r="E278" s="104"/>
      <c r="F278" s="103"/>
      <c r="G278" s="94"/>
    </row>
    <row r="279" spans="1:7" ht="43.5" customHeight="1" x14ac:dyDescent="0.4">
      <c r="A279" s="168" t="s">
        <v>371</v>
      </c>
      <c r="B279" s="102">
        <v>2</v>
      </c>
      <c r="C279" s="139" t="str">
        <f>IF(B279=0, -5, "0")</f>
        <v>0</v>
      </c>
      <c r="D279" s="212"/>
      <c r="E279" s="104"/>
      <c r="F279" s="103"/>
      <c r="G279" s="94"/>
    </row>
    <row r="280" spans="1:7" ht="28.5" customHeight="1" x14ac:dyDescent="0.4">
      <c r="A280" s="168" t="s">
        <v>372</v>
      </c>
      <c r="B280" s="102">
        <v>2</v>
      </c>
      <c r="C280" s="139" t="str">
        <f>IF(B280=0, -5, "0")</f>
        <v>0</v>
      </c>
      <c r="D280" s="212"/>
      <c r="E280" s="104"/>
      <c r="F280" s="103"/>
      <c r="G280" s="94"/>
    </row>
    <row r="281" spans="1:7" ht="21" x14ac:dyDescent="0.4">
      <c r="A281" s="101" t="s">
        <v>209</v>
      </c>
      <c r="B281" s="102">
        <v>2</v>
      </c>
      <c r="C281" s="102"/>
      <c r="D281" s="103"/>
      <c r="E281" s="104"/>
      <c r="F281" s="103"/>
      <c r="G281" s="94"/>
    </row>
    <row r="282" spans="1:7" ht="21" customHeight="1" x14ac:dyDescent="0.4">
      <c r="A282" s="101" t="s">
        <v>142</v>
      </c>
      <c r="B282" s="102">
        <v>2</v>
      </c>
      <c r="C282" s="102"/>
      <c r="D282" s="103"/>
      <c r="E282" s="103"/>
      <c r="F282" s="103"/>
      <c r="G282" s="94"/>
    </row>
    <row r="283" spans="1:7" ht="21" customHeight="1" x14ac:dyDescent="0.45">
      <c r="A283" s="230" t="s">
        <v>353</v>
      </c>
      <c r="B283" s="102">
        <v>2</v>
      </c>
      <c r="C283" s="115" t="str">
        <f>IF(B283=0, -2, "0")</f>
        <v>0</v>
      </c>
      <c r="D283" s="103"/>
      <c r="E283" s="145"/>
      <c r="F283" s="103"/>
      <c r="G283" s="94"/>
    </row>
    <row r="284" spans="1:7" ht="70.5" customHeight="1" x14ac:dyDescent="0.4">
      <c r="A284" s="230" t="s">
        <v>63</v>
      </c>
      <c r="B284" s="102">
        <v>0</v>
      </c>
      <c r="C284" s="115">
        <f>IF(B284=0, -2, "0")</f>
        <v>-2</v>
      </c>
      <c r="D284" s="103" t="s">
        <v>710</v>
      </c>
      <c r="E284" s="101" t="s">
        <v>659</v>
      </c>
      <c r="F284" s="103"/>
      <c r="G284" s="94"/>
    </row>
    <row r="285" spans="1:7" ht="21" customHeight="1" x14ac:dyDescent="0.45">
      <c r="A285" s="230" t="s">
        <v>330</v>
      </c>
      <c r="B285" s="102">
        <v>2</v>
      </c>
      <c r="C285" s="115" t="str">
        <f>IF(B285=0, -2, "0")</f>
        <v>0</v>
      </c>
      <c r="D285" s="103"/>
      <c r="E285" s="145"/>
      <c r="F285" s="103"/>
      <c r="G285" s="94"/>
    </row>
    <row r="286" spans="1:7" ht="21" x14ac:dyDescent="0.4">
      <c r="A286" s="101" t="s">
        <v>401</v>
      </c>
      <c r="B286" s="102">
        <v>2</v>
      </c>
      <c r="C286" s="166"/>
      <c r="D286" s="103"/>
      <c r="E286" s="104"/>
      <c r="F286" s="103"/>
      <c r="G286" s="94"/>
    </row>
    <row r="287" spans="1:7" ht="39" customHeight="1" x14ac:dyDescent="0.4">
      <c r="A287" s="101" t="s">
        <v>150</v>
      </c>
      <c r="B287" s="102">
        <v>2</v>
      </c>
      <c r="C287" s="102"/>
      <c r="D287" s="103"/>
      <c r="E287" s="104"/>
      <c r="F287" s="103"/>
      <c r="G287" s="94"/>
    </row>
    <row r="288" spans="1:7" ht="69.75" customHeight="1" x14ac:dyDescent="0.4">
      <c r="A288" s="161" t="s">
        <v>425</v>
      </c>
      <c r="B288" s="102">
        <v>1</v>
      </c>
      <c r="C288" s="102"/>
      <c r="D288" s="161" t="s">
        <v>724</v>
      </c>
      <c r="E288" s="103" t="s">
        <v>657</v>
      </c>
      <c r="F288" s="103"/>
      <c r="G288" s="94"/>
    </row>
    <row r="289" spans="1:7" ht="77.25" customHeight="1" x14ac:dyDescent="0.4">
      <c r="A289" s="146" t="s">
        <v>315</v>
      </c>
      <c r="B289" s="102">
        <v>2</v>
      </c>
      <c r="C289" s="116" t="str">
        <f>IF(B289=0, -10, "0")</f>
        <v>0</v>
      </c>
      <c r="D289" s="103"/>
      <c r="E289" s="104"/>
      <c r="F289" s="103"/>
      <c r="G289" s="94"/>
    </row>
    <row r="290" spans="1:7" ht="26.25" customHeight="1" x14ac:dyDescent="0.4">
      <c r="A290" s="411"/>
      <c r="B290" s="411"/>
      <c r="C290" s="411"/>
      <c r="D290" s="411"/>
      <c r="E290" s="411"/>
      <c r="F290" s="411"/>
      <c r="G290" s="94"/>
    </row>
    <row r="291" spans="1:7" ht="31.5" customHeight="1" x14ac:dyDescent="0.4">
      <c r="A291" s="463" t="s">
        <v>310</v>
      </c>
      <c r="B291" s="463"/>
      <c r="C291" s="463"/>
      <c r="D291" s="463"/>
      <c r="E291" s="463"/>
      <c r="F291" s="463"/>
      <c r="G291" s="94"/>
    </row>
    <row r="292" spans="1:7" ht="20.25" customHeight="1" x14ac:dyDescent="0.4">
      <c r="A292" s="105" t="s">
        <v>328</v>
      </c>
      <c r="B292" s="102">
        <v>2</v>
      </c>
      <c r="C292" s="102"/>
      <c r="D292" s="103"/>
      <c r="E292" s="104"/>
      <c r="F292" s="103"/>
      <c r="G292" s="94"/>
    </row>
    <row r="293" spans="1:7" ht="35.25" customHeight="1" x14ac:dyDescent="0.4">
      <c r="A293" s="101" t="s">
        <v>302</v>
      </c>
      <c r="B293" s="102">
        <v>2</v>
      </c>
      <c r="C293" s="102"/>
      <c r="D293" s="103"/>
      <c r="E293" s="104"/>
      <c r="F293" s="103"/>
      <c r="G293" s="94"/>
    </row>
    <row r="294" spans="1:7" ht="39.75" customHeight="1" x14ac:dyDescent="0.4">
      <c r="A294" s="101" t="s">
        <v>375</v>
      </c>
      <c r="B294" s="102">
        <v>2</v>
      </c>
      <c r="C294" s="102"/>
      <c r="D294" s="167"/>
      <c r="E294" s="104"/>
      <c r="F294" s="103"/>
      <c r="G294" s="94"/>
    </row>
    <row r="295" spans="1:7" ht="88.5" customHeight="1" x14ac:dyDescent="0.4">
      <c r="A295" s="129" t="s">
        <v>376</v>
      </c>
      <c r="B295" s="102">
        <v>1</v>
      </c>
      <c r="C295" s="102"/>
      <c r="D295" s="103" t="s">
        <v>661</v>
      </c>
      <c r="E295" s="103" t="s">
        <v>662</v>
      </c>
      <c r="F295" s="103"/>
      <c r="G295" s="94"/>
    </row>
    <row r="296" spans="1:7" ht="22.5" customHeight="1" x14ac:dyDescent="0.4">
      <c r="A296" s="129" t="s">
        <v>317</v>
      </c>
      <c r="B296" s="102">
        <v>2</v>
      </c>
      <c r="C296" s="116"/>
      <c r="D296" s="103"/>
      <c r="E296" s="104"/>
      <c r="F296" s="103"/>
      <c r="G296" s="94"/>
    </row>
    <row r="297" spans="1:7" ht="22.5" customHeight="1" x14ac:dyDescent="0.4">
      <c r="A297" s="151" t="s">
        <v>327</v>
      </c>
      <c r="B297" s="102" t="s">
        <v>30</v>
      </c>
      <c r="C297" s="116"/>
      <c r="D297" s="103"/>
      <c r="E297" s="104"/>
      <c r="F297" s="103"/>
      <c r="G297" s="94"/>
    </row>
    <row r="298" spans="1:7" ht="22.5" customHeight="1" x14ac:dyDescent="0.4">
      <c r="A298" s="105" t="s">
        <v>405</v>
      </c>
      <c r="B298" s="102">
        <v>2</v>
      </c>
      <c r="C298" s="116"/>
      <c r="D298" s="103"/>
      <c r="E298" s="104"/>
      <c r="F298" s="103"/>
      <c r="G298" s="94"/>
    </row>
    <row r="299" spans="1:7" ht="86.25" customHeight="1" x14ac:dyDescent="0.4">
      <c r="A299" s="101" t="s">
        <v>421</v>
      </c>
      <c r="B299" s="102">
        <v>0</v>
      </c>
      <c r="C299" s="102"/>
      <c r="D299" s="327">
        <f>IFERROR(E299/F299,"N.A")</f>
        <v>0</v>
      </c>
      <c r="E299" s="330">
        <f>COUNTIF('A1 Exploitation'!F257:F298,"ok")</f>
        <v>0</v>
      </c>
      <c r="F299" s="330">
        <f>COUNTA('A1 Exploitation'!F257:F298)</f>
        <v>2</v>
      </c>
      <c r="G299" s="94"/>
    </row>
    <row r="300" spans="1:7" ht="21" x14ac:dyDescent="0.4">
      <c r="A300" s="121" t="s">
        <v>34</v>
      </c>
      <c r="B300" s="121"/>
      <c r="C300" s="121"/>
      <c r="D300" s="121">
        <f>SUM(B269:C289,B292:C299)</f>
        <v>41</v>
      </c>
      <c r="E300" s="89"/>
      <c r="F300" s="94"/>
      <c r="G300" s="94"/>
    </row>
    <row r="301" spans="1:7" ht="21" x14ac:dyDescent="0.4">
      <c r="A301" s="106" t="s">
        <v>33</v>
      </c>
      <c r="B301" s="107"/>
      <c r="C301" s="108"/>
      <c r="D301" s="109">
        <f>D300/(COUNT(B269:C289,B292:C299)*2)</f>
        <v>0.68333333333333335</v>
      </c>
      <c r="E301" s="89"/>
      <c r="F301" s="94"/>
      <c r="G301" s="94"/>
    </row>
    <row r="302" spans="1:7" ht="21" x14ac:dyDescent="0.4">
      <c r="A302" s="127"/>
      <c r="B302" s="94"/>
      <c r="C302" s="94"/>
      <c r="D302" s="94"/>
      <c r="E302" s="89"/>
      <c r="F302" s="94"/>
      <c r="G302" s="94"/>
    </row>
    <row r="303" spans="1:7" ht="22.5" x14ac:dyDescent="0.45">
      <c r="A303" s="122" t="s">
        <v>442</v>
      </c>
      <c r="B303" s="152"/>
      <c r="C303" s="153"/>
      <c r="D303" s="125">
        <f>SUM(D265,D300)</f>
        <v>56</v>
      </c>
      <c r="E303" s="89"/>
      <c r="F303" s="94"/>
      <c r="G303" s="94"/>
    </row>
    <row r="304" spans="1:7" ht="22.5" x14ac:dyDescent="0.45">
      <c r="A304" s="122" t="s">
        <v>443</v>
      </c>
      <c r="B304" s="152"/>
      <c r="C304" s="153"/>
      <c r="D304" s="126">
        <f>D303/(COUNT(B257:C264,B269:C289,B292:C299)*2)</f>
        <v>0.73684210526315785</v>
      </c>
      <c r="E304" s="89"/>
      <c r="F304" s="94"/>
      <c r="G304" s="94"/>
    </row>
    <row r="305" spans="1:7" ht="21" x14ac:dyDescent="0.4">
      <c r="A305" s="127"/>
      <c r="B305" s="94"/>
      <c r="C305" s="94"/>
      <c r="D305" s="94"/>
      <c r="E305" s="89"/>
      <c r="F305" s="94"/>
      <c r="G305" s="94"/>
    </row>
    <row r="306" spans="1:7" ht="22.5" x14ac:dyDescent="0.45">
      <c r="A306" s="95" t="s">
        <v>131</v>
      </c>
      <c r="B306" s="95"/>
      <c r="C306" s="95"/>
      <c r="D306" s="95"/>
      <c r="E306" s="95"/>
      <c r="F306" s="95"/>
      <c r="G306" s="94"/>
    </row>
    <row r="307" spans="1:7" ht="21" x14ac:dyDescent="0.4">
      <c r="A307" s="128">
        <f>B11</f>
        <v>43599</v>
      </c>
      <c r="B307" s="94"/>
      <c r="C307" s="94"/>
      <c r="D307" s="94"/>
      <c r="E307" s="89"/>
      <c r="F307" s="94"/>
      <c r="G307" s="94"/>
    </row>
    <row r="308" spans="1:7" ht="21" x14ac:dyDescent="0.4">
      <c r="A308" s="389" t="s">
        <v>28</v>
      </c>
      <c r="B308" s="390" t="s">
        <v>29</v>
      </c>
      <c r="C308" s="390"/>
      <c r="D308" s="390" t="s">
        <v>42</v>
      </c>
      <c r="E308" s="391" t="s">
        <v>266</v>
      </c>
      <c r="F308" s="391" t="s">
        <v>301</v>
      </c>
      <c r="G308" s="94"/>
    </row>
    <row r="309" spans="1:7" ht="21" x14ac:dyDescent="0.4">
      <c r="A309" s="389"/>
      <c r="B309" s="98" t="s">
        <v>32</v>
      </c>
      <c r="C309" s="98" t="s">
        <v>31</v>
      </c>
      <c r="D309" s="390"/>
      <c r="E309" s="391"/>
      <c r="F309" s="391"/>
      <c r="G309" s="94"/>
    </row>
    <row r="310" spans="1:7" ht="22.5" x14ac:dyDescent="0.4">
      <c r="A310" s="285"/>
      <c r="B310" s="286"/>
      <c r="C310" s="286"/>
      <c r="D310" s="286"/>
      <c r="E310" s="281"/>
      <c r="F310" s="281"/>
      <c r="G310" s="94"/>
    </row>
    <row r="311" spans="1:7" ht="24.75" x14ac:dyDescent="0.4">
      <c r="A311" s="287" t="s">
        <v>123</v>
      </c>
      <c r="B311" s="112"/>
      <c r="C311" s="112"/>
      <c r="D311" s="112"/>
      <c r="E311" s="112"/>
      <c r="F311" s="112"/>
      <c r="G311" s="94"/>
    </row>
    <row r="312" spans="1:7" ht="21" x14ac:dyDescent="0.4">
      <c r="A312" s="129" t="s">
        <v>49</v>
      </c>
      <c r="B312" s="102">
        <v>2</v>
      </c>
      <c r="C312" s="102"/>
      <c r="D312" s="103"/>
      <c r="E312" s="104"/>
      <c r="F312" s="103"/>
      <c r="G312" s="94"/>
    </row>
    <row r="313" spans="1:7" ht="21" x14ac:dyDescent="0.4">
      <c r="A313" s="129" t="s">
        <v>213</v>
      </c>
      <c r="B313" s="102">
        <v>2</v>
      </c>
      <c r="C313" s="102"/>
      <c r="D313" s="103"/>
      <c r="E313" s="104"/>
      <c r="F313" s="103"/>
      <c r="G313" s="94"/>
    </row>
    <row r="314" spans="1:7" ht="21" x14ac:dyDescent="0.4">
      <c r="A314" s="129" t="s">
        <v>78</v>
      </c>
      <c r="B314" s="102">
        <v>2</v>
      </c>
      <c r="C314" s="102"/>
      <c r="D314" s="103"/>
      <c r="E314" s="104"/>
      <c r="F314" s="103"/>
      <c r="G314" s="94"/>
    </row>
    <row r="315" spans="1:7" ht="21" x14ac:dyDescent="0.4">
      <c r="A315" s="129" t="s">
        <v>119</v>
      </c>
      <c r="B315" s="102">
        <v>2</v>
      </c>
      <c r="C315" s="102"/>
      <c r="D315" s="103"/>
      <c r="E315" s="104"/>
      <c r="F315" s="103"/>
      <c r="G315" s="94"/>
    </row>
    <row r="316" spans="1:7" ht="21" x14ac:dyDescent="0.4">
      <c r="A316" s="129" t="s">
        <v>331</v>
      </c>
      <c r="B316" s="102">
        <v>2</v>
      </c>
      <c r="C316" s="102"/>
      <c r="D316" s="103"/>
      <c r="E316" s="104"/>
      <c r="F316" s="103"/>
      <c r="G316" s="94"/>
    </row>
    <row r="317" spans="1:7" ht="198" x14ac:dyDescent="0.45">
      <c r="A317" s="129" t="s">
        <v>120</v>
      </c>
      <c r="B317" s="102">
        <v>0</v>
      </c>
      <c r="C317" s="102"/>
      <c r="D317" s="130" t="s">
        <v>569</v>
      </c>
      <c r="E317" s="103" t="s">
        <v>576</v>
      </c>
      <c r="F317" s="103"/>
      <c r="G317" s="94"/>
    </row>
    <row r="318" spans="1:7" ht="273" x14ac:dyDescent="0.4">
      <c r="A318" s="168" t="s">
        <v>269</v>
      </c>
      <c r="B318" s="102">
        <v>0</v>
      </c>
      <c r="C318" s="116">
        <f>IF(B318=0, -5, "0")</f>
        <v>-5</v>
      </c>
      <c r="D318" s="103" t="s">
        <v>581</v>
      </c>
      <c r="E318" s="103" t="s">
        <v>570</v>
      </c>
      <c r="F318" s="103"/>
      <c r="G318" s="94"/>
    </row>
    <row r="319" spans="1:7" ht="63" x14ac:dyDescent="0.4">
      <c r="A319" s="169" t="s">
        <v>113</v>
      </c>
      <c r="B319" s="102">
        <v>1</v>
      </c>
      <c r="C319" s="102"/>
      <c r="D319" s="103" t="s">
        <v>571</v>
      </c>
      <c r="E319" s="103" t="s">
        <v>572</v>
      </c>
      <c r="F319" s="103"/>
      <c r="G319" s="94"/>
    </row>
    <row r="320" spans="1:7" ht="21" x14ac:dyDescent="0.4">
      <c r="A320" s="106" t="s">
        <v>34</v>
      </c>
      <c r="B320" s="106"/>
      <c r="C320" s="106"/>
      <c r="D320" s="106">
        <f>SUM(B312:C319)</f>
        <v>6</v>
      </c>
      <c r="E320" s="89"/>
      <c r="F320" s="94"/>
      <c r="G320" s="94"/>
    </row>
    <row r="321" spans="1:7" ht="21" x14ac:dyDescent="0.4">
      <c r="A321" s="106" t="s">
        <v>33</v>
      </c>
      <c r="B321" s="107"/>
      <c r="C321" s="108"/>
      <c r="D321" s="109">
        <f>D320/(COUNT(B312:C319)*2)</f>
        <v>0.33333333333333331</v>
      </c>
      <c r="E321" s="89"/>
      <c r="F321" s="94"/>
      <c r="G321" s="94"/>
    </row>
    <row r="322" spans="1:7" ht="21" x14ac:dyDescent="0.4">
      <c r="A322" s="127"/>
      <c r="B322" s="94"/>
      <c r="C322" s="94"/>
      <c r="D322" s="94"/>
      <c r="E322" s="89"/>
      <c r="F322" s="94"/>
      <c r="G322" s="94"/>
    </row>
    <row r="323" spans="1:7" ht="24.75" x14ac:dyDescent="0.4">
      <c r="A323" s="287" t="s">
        <v>60</v>
      </c>
      <c r="B323" s="112"/>
      <c r="C323" s="112"/>
      <c r="D323" s="112"/>
      <c r="E323" s="112"/>
      <c r="F323" s="112"/>
      <c r="G323" s="94"/>
    </row>
    <row r="324" spans="1:7" ht="63" x14ac:dyDescent="0.4">
      <c r="A324" s="101" t="s">
        <v>145</v>
      </c>
      <c r="B324" s="102">
        <v>0</v>
      </c>
      <c r="C324" s="116"/>
      <c r="D324" s="140" t="s">
        <v>574</v>
      </c>
      <c r="E324" s="103" t="s">
        <v>573</v>
      </c>
      <c r="F324" s="103"/>
      <c r="G324" s="94"/>
    </row>
    <row r="325" spans="1:7" ht="42" x14ac:dyDescent="0.4">
      <c r="A325" s="101" t="s">
        <v>135</v>
      </c>
      <c r="B325" s="102">
        <v>2</v>
      </c>
      <c r="C325" s="116"/>
      <c r="D325" s="140"/>
      <c r="E325" s="103"/>
      <c r="F325" s="103"/>
      <c r="G325" s="94"/>
    </row>
    <row r="326" spans="1:7" ht="67.5" x14ac:dyDescent="0.45">
      <c r="A326" s="170" t="s">
        <v>315</v>
      </c>
      <c r="B326" s="102">
        <v>2</v>
      </c>
      <c r="C326" s="116" t="str">
        <f>IF(B326=0, -10, "0")</f>
        <v>0</v>
      </c>
      <c r="D326" s="366"/>
      <c r="E326" s="276"/>
      <c r="F326" s="103"/>
      <c r="G326" s="94"/>
    </row>
    <row r="327" spans="1:7" ht="21" x14ac:dyDescent="0.4">
      <c r="A327" s="101" t="s">
        <v>53</v>
      </c>
      <c r="B327" s="102">
        <v>0</v>
      </c>
      <c r="C327" s="136"/>
      <c r="D327" s="54"/>
      <c r="E327" s="54"/>
      <c r="F327" s="185"/>
      <c r="G327" s="94"/>
    </row>
    <row r="328" spans="1:7" ht="84" x14ac:dyDescent="0.4">
      <c r="A328" s="231" t="s">
        <v>439</v>
      </c>
      <c r="B328" s="102">
        <v>1</v>
      </c>
      <c r="C328" s="116">
        <f>IF(B328=0, -10, IF(B328=1, -5, "0"))</f>
        <v>-5</v>
      </c>
      <c r="D328" s="280" t="s">
        <v>638</v>
      </c>
      <c r="E328" s="210" t="s">
        <v>575</v>
      </c>
      <c r="F328" s="103"/>
      <c r="G328" s="94"/>
    </row>
    <row r="329" spans="1:7" ht="21" x14ac:dyDescent="0.4">
      <c r="A329" s="101" t="s">
        <v>209</v>
      </c>
      <c r="B329" s="102">
        <v>2</v>
      </c>
      <c r="C329" s="102"/>
      <c r="D329" s="156"/>
      <c r="E329" s="104"/>
      <c r="F329" s="103"/>
      <c r="G329" s="94"/>
    </row>
    <row r="330" spans="1:7" ht="21" x14ac:dyDescent="0.4">
      <c r="A330" s="101" t="s">
        <v>142</v>
      </c>
      <c r="B330" s="102">
        <v>2</v>
      </c>
      <c r="C330" s="102"/>
      <c r="D330" s="103"/>
      <c r="E330" s="104"/>
      <c r="F330" s="103"/>
      <c r="G330" s="94"/>
    </row>
    <row r="331" spans="1:7" ht="21" x14ac:dyDescent="0.4">
      <c r="A331" s="157" t="s">
        <v>136</v>
      </c>
      <c r="B331" s="102">
        <v>2</v>
      </c>
      <c r="C331" s="116" t="str">
        <f>IF(B331=0, -5, "0")</f>
        <v>0</v>
      </c>
      <c r="D331" s="171"/>
      <c r="E331" s="103"/>
      <c r="F331" s="103"/>
      <c r="G331" s="94"/>
    </row>
    <row r="332" spans="1:7" ht="22.5" x14ac:dyDescent="0.4">
      <c r="A332" s="101" t="s">
        <v>122</v>
      </c>
      <c r="B332" s="102">
        <v>2</v>
      </c>
      <c r="C332" s="102"/>
      <c r="D332" s="118"/>
      <c r="E332" s="104"/>
      <c r="F332" s="103"/>
      <c r="G332" s="94"/>
    </row>
    <row r="333" spans="1:7" ht="22.5" x14ac:dyDescent="0.4">
      <c r="A333" s="101" t="s">
        <v>413</v>
      </c>
      <c r="B333" s="102">
        <v>2</v>
      </c>
      <c r="C333" s="102"/>
      <c r="D333" s="118"/>
      <c r="E333" s="104"/>
      <c r="F333" s="103"/>
      <c r="G333" s="94"/>
    </row>
    <row r="334" spans="1:7" ht="22.5" x14ac:dyDescent="0.4">
      <c r="A334" s="131" t="s">
        <v>118</v>
      </c>
      <c r="B334" s="102">
        <v>2</v>
      </c>
      <c r="C334" s="102"/>
      <c r="D334" s="118"/>
      <c r="E334" s="104"/>
      <c r="F334" s="103"/>
      <c r="G334" s="94"/>
    </row>
    <row r="335" spans="1:7" ht="42" x14ac:dyDescent="0.4">
      <c r="A335" s="164" t="s">
        <v>356</v>
      </c>
      <c r="B335" s="102">
        <v>2</v>
      </c>
      <c r="C335" s="102"/>
      <c r="D335" s="130"/>
      <c r="E335" s="104"/>
      <c r="F335" s="103"/>
      <c r="G335" s="94"/>
    </row>
    <row r="336" spans="1:7" ht="21" customHeight="1" x14ac:dyDescent="0.4">
      <c r="A336" s="132" t="s">
        <v>124</v>
      </c>
      <c r="B336" s="102">
        <v>2</v>
      </c>
      <c r="C336" s="102"/>
      <c r="D336" s="103"/>
      <c r="E336" s="104"/>
      <c r="F336" s="103"/>
      <c r="G336" s="94"/>
    </row>
    <row r="337" spans="1:7" ht="105" x14ac:dyDescent="0.4">
      <c r="A337" s="138" t="s">
        <v>58</v>
      </c>
      <c r="B337" s="102">
        <v>0</v>
      </c>
      <c r="C337" s="116">
        <f>IF(B337=0, -5, "0")</f>
        <v>-5</v>
      </c>
      <c r="D337" s="172" t="s">
        <v>639</v>
      </c>
      <c r="E337" s="103" t="s">
        <v>577</v>
      </c>
      <c r="F337" s="103"/>
      <c r="G337" s="94"/>
    </row>
    <row r="338" spans="1:7" ht="42" customHeight="1" x14ac:dyDescent="0.4">
      <c r="A338" s="230" t="s">
        <v>353</v>
      </c>
      <c r="B338" s="102">
        <v>1</v>
      </c>
      <c r="C338" s="115" t="str">
        <f>IF(B338=0, -2, "0")</f>
        <v>0</v>
      </c>
      <c r="D338" s="103" t="s">
        <v>578</v>
      </c>
      <c r="E338" s="164" t="s">
        <v>579</v>
      </c>
      <c r="F338" s="103"/>
      <c r="G338" s="94"/>
    </row>
    <row r="339" spans="1:7" ht="19.5" customHeight="1" x14ac:dyDescent="0.45">
      <c r="A339" s="230" t="s">
        <v>63</v>
      </c>
      <c r="B339" s="102">
        <v>2</v>
      </c>
      <c r="C339" s="115" t="str">
        <f>IF(B339=0, -2, "0")</f>
        <v>0</v>
      </c>
      <c r="D339" s="103"/>
      <c r="E339" s="145"/>
      <c r="F339" s="103"/>
      <c r="G339" s="94"/>
    </row>
    <row r="340" spans="1:7" ht="19.5" customHeight="1" x14ac:dyDescent="0.45">
      <c r="A340" s="230" t="s">
        <v>330</v>
      </c>
      <c r="B340" s="102">
        <v>2</v>
      </c>
      <c r="C340" s="115" t="str">
        <f>IF(B340=0, -2, "0")</f>
        <v>0</v>
      </c>
      <c r="D340" s="103"/>
      <c r="E340" s="145"/>
      <c r="F340" s="103"/>
      <c r="G340" s="94"/>
    </row>
    <row r="341" spans="1:7" ht="21" x14ac:dyDescent="0.4">
      <c r="A341" s="101" t="s">
        <v>401</v>
      </c>
      <c r="B341" s="102">
        <v>2</v>
      </c>
      <c r="C341" s="166"/>
      <c r="D341" s="103"/>
      <c r="E341" s="104"/>
      <c r="F341" s="103"/>
      <c r="G341" s="94"/>
    </row>
    <row r="342" spans="1:7" ht="65.25" customHeight="1" x14ac:dyDescent="0.4">
      <c r="A342" s="101" t="s">
        <v>380</v>
      </c>
      <c r="B342" s="102">
        <v>1</v>
      </c>
      <c r="C342" s="102"/>
      <c r="D342" s="103" t="s">
        <v>580</v>
      </c>
      <c r="E342" s="103" t="s">
        <v>587</v>
      </c>
      <c r="F342" s="103"/>
      <c r="G342" s="94"/>
    </row>
    <row r="343" spans="1:7" ht="21" x14ac:dyDescent="0.4">
      <c r="A343" s="161" t="s">
        <v>425</v>
      </c>
      <c r="B343" s="102">
        <v>2</v>
      </c>
      <c r="C343" s="102"/>
      <c r="D343" s="89"/>
      <c r="E343" s="104"/>
      <c r="F343" s="103"/>
      <c r="G343" s="94"/>
    </row>
    <row r="344" spans="1:7" ht="21" x14ac:dyDescent="0.4">
      <c r="A344" s="106" t="s">
        <v>34</v>
      </c>
      <c r="B344" s="106"/>
      <c r="C344" s="106"/>
      <c r="D344" s="106">
        <f>SUM(B324:C343)</f>
        <v>21</v>
      </c>
      <c r="E344" s="89"/>
      <c r="F344" s="94"/>
      <c r="G344" s="94"/>
    </row>
    <row r="345" spans="1:7" ht="21" x14ac:dyDescent="0.4">
      <c r="A345" s="106" t="s">
        <v>33</v>
      </c>
      <c r="B345" s="107"/>
      <c r="C345" s="108"/>
      <c r="D345" s="109">
        <f>D344/(COUNT(B324:C343)*2)</f>
        <v>0.47727272727272729</v>
      </c>
      <c r="E345" s="89"/>
      <c r="F345" s="94"/>
      <c r="G345" s="94"/>
    </row>
    <row r="346" spans="1:7" ht="21" x14ac:dyDescent="0.4">
      <c r="A346" s="127"/>
      <c r="B346" s="94"/>
      <c r="C346" s="94"/>
      <c r="D346" s="94"/>
      <c r="E346" s="89"/>
      <c r="F346" s="94"/>
      <c r="G346" s="94"/>
    </row>
    <row r="347" spans="1:7" ht="24.75" x14ac:dyDescent="0.4">
      <c r="A347" s="287" t="s">
        <v>144</v>
      </c>
      <c r="B347" s="112"/>
      <c r="C347" s="112"/>
      <c r="D347" s="112"/>
      <c r="E347" s="112"/>
      <c r="F347" s="112"/>
      <c r="G347" s="94"/>
    </row>
    <row r="348" spans="1:7" ht="21" x14ac:dyDescent="0.4">
      <c r="A348" s="101" t="s">
        <v>153</v>
      </c>
      <c r="B348" s="102">
        <v>2</v>
      </c>
      <c r="C348" s="102"/>
      <c r="D348" s="113"/>
      <c r="E348" s="104"/>
      <c r="F348" s="103"/>
      <c r="G348" s="94"/>
    </row>
    <row r="349" spans="1:7" ht="22.5" x14ac:dyDescent="0.4">
      <c r="A349" s="173" t="s">
        <v>50</v>
      </c>
      <c r="B349" s="102">
        <v>2</v>
      </c>
      <c r="C349" s="116" t="str">
        <f>IF(B349=0, -10, IF(B349=1, -5, "0"))</f>
        <v>0</v>
      </c>
      <c r="D349" s="134"/>
      <c r="E349" s="104"/>
      <c r="F349" s="103"/>
      <c r="G349" s="94"/>
    </row>
    <row r="350" spans="1:7" ht="22.5" x14ac:dyDescent="0.4">
      <c r="A350" s="173" t="s">
        <v>390</v>
      </c>
      <c r="B350" s="102">
        <v>2</v>
      </c>
      <c r="C350" s="116" t="str">
        <f>IF(B350=0, -10, "0")</f>
        <v>0</v>
      </c>
      <c r="D350" s="147"/>
      <c r="E350" s="104"/>
      <c r="F350" s="103"/>
      <c r="G350" s="94"/>
    </row>
    <row r="351" spans="1:7" ht="30" customHeight="1" x14ac:dyDescent="0.4">
      <c r="A351" s="174" t="s">
        <v>381</v>
      </c>
      <c r="B351" s="102">
        <v>2</v>
      </c>
      <c r="C351" s="116" t="str">
        <f>IF(B351=0, -5, "0")</f>
        <v>0</v>
      </c>
      <c r="D351" s="134"/>
      <c r="E351" s="104"/>
      <c r="F351" s="103"/>
      <c r="G351" s="94"/>
    </row>
    <row r="352" spans="1:7" ht="21" x14ac:dyDescent="0.4">
      <c r="A352" s="101" t="s">
        <v>185</v>
      </c>
      <c r="B352" s="102">
        <v>2</v>
      </c>
      <c r="C352" s="102"/>
      <c r="D352" s="134"/>
      <c r="E352" s="104"/>
      <c r="F352" s="103"/>
      <c r="G352" s="94"/>
    </row>
    <row r="353" spans="1:7" ht="21" x14ac:dyDescent="0.4">
      <c r="A353" s="101" t="s">
        <v>214</v>
      </c>
      <c r="B353" s="102">
        <v>2</v>
      </c>
      <c r="C353" s="102"/>
      <c r="D353" s="175"/>
      <c r="E353" s="104"/>
      <c r="F353" s="103"/>
      <c r="G353" s="94"/>
    </row>
    <row r="354" spans="1:7" ht="21" x14ac:dyDescent="0.4">
      <c r="A354" s="230" t="s">
        <v>330</v>
      </c>
      <c r="B354" s="102">
        <v>2</v>
      </c>
      <c r="C354" s="115" t="str">
        <f>IF(B354=0, -2, "0")</f>
        <v>0</v>
      </c>
      <c r="D354" s="175"/>
      <c r="E354" s="104"/>
      <c r="F354" s="103"/>
      <c r="G354" s="94"/>
    </row>
    <row r="355" spans="1:7" ht="21" x14ac:dyDescent="0.4">
      <c r="A355" s="230" t="s">
        <v>395</v>
      </c>
      <c r="B355" s="102" t="s">
        <v>30</v>
      </c>
      <c r="C355" s="115" t="str">
        <f>IF(B355=0, -2, "0")</f>
        <v>0</v>
      </c>
      <c r="D355" s="175"/>
      <c r="E355" s="104"/>
      <c r="F355" s="103"/>
      <c r="G355" s="94"/>
    </row>
    <row r="356" spans="1:7" ht="63" x14ac:dyDescent="0.4">
      <c r="A356" s="101" t="s">
        <v>121</v>
      </c>
      <c r="B356" s="102">
        <v>1</v>
      </c>
      <c r="C356" s="102"/>
      <c r="D356" s="130" t="s">
        <v>644</v>
      </c>
      <c r="E356" s="103" t="s">
        <v>645</v>
      </c>
      <c r="F356" s="103"/>
      <c r="G356" s="94"/>
    </row>
    <row r="357" spans="1:7" ht="21" x14ac:dyDescent="0.3">
      <c r="A357" s="402"/>
      <c r="B357" s="402"/>
      <c r="C357" s="402"/>
      <c r="D357" s="402"/>
      <c r="E357" s="402"/>
      <c r="F357" s="402"/>
      <c r="G357" s="402"/>
    </row>
    <row r="358" spans="1:7" ht="32.25" customHeight="1" x14ac:dyDescent="0.4">
      <c r="A358" s="446" t="s">
        <v>310</v>
      </c>
      <c r="B358" s="446"/>
      <c r="C358" s="446"/>
      <c r="D358" s="446"/>
      <c r="E358" s="446"/>
      <c r="F358" s="446"/>
      <c r="G358" s="94"/>
    </row>
    <row r="359" spans="1:7" ht="21" x14ac:dyDescent="0.4">
      <c r="A359" s="105" t="s">
        <v>328</v>
      </c>
      <c r="B359" s="102">
        <v>2</v>
      </c>
      <c r="C359" s="243"/>
      <c r="D359" s="243"/>
      <c r="E359" s="243"/>
      <c r="F359" s="103"/>
      <c r="G359" s="94"/>
    </row>
    <row r="360" spans="1:7" ht="42" x14ac:dyDescent="0.4">
      <c r="A360" s="105" t="s">
        <v>302</v>
      </c>
      <c r="B360" s="102">
        <v>0</v>
      </c>
      <c r="C360" s="176"/>
      <c r="D360" s="101" t="s">
        <v>582</v>
      </c>
      <c r="E360" s="101" t="s">
        <v>583</v>
      </c>
      <c r="F360" s="103"/>
      <c r="G360" s="94"/>
    </row>
    <row r="361" spans="1:7" ht="21" x14ac:dyDescent="0.4">
      <c r="A361" s="105" t="s">
        <v>375</v>
      </c>
      <c r="B361" s="102">
        <v>2</v>
      </c>
      <c r="C361" s="102"/>
      <c r="D361" s="167"/>
      <c r="E361" s="104"/>
      <c r="F361" s="103"/>
      <c r="G361" s="94"/>
    </row>
    <row r="362" spans="1:7" ht="21" x14ac:dyDescent="0.4">
      <c r="A362" s="151" t="s">
        <v>376</v>
      </c>
      <c r="B362" s="102">
        <v>2</v>
      </c>
      <c r="C362" s="102"/>
      <c r="D362" s="130"/>
      <c r="E362" s="104"/>
      <c r="F362" s="103"/>
      <c r="G362" s="94"/>
    </row>
    <row r="363" spans="1:7" ht="63" x14ac:dyDescent="0.4">
      <c r="A363" s="151" t="s">
        <v>317</v>
      </c>
      <c r="B363" s="102">
        <v>2</v>
      </c>
      <c r="C363" s="102"/>
      <c r="D363" s="130" t="s">
        <v>584</v>
      </c>
      <c r="E363" s="103" t="s">
        <v>585</v>
      </c>
      <c r="F363" s="103"/>
      <c r="G363" s="94"/>
    </row>
    <row r="364" spans="1:7" ht="21" x14ac:dyDescent="0.4">
      <c r="A364" s="151" t="s">
        <v>327</v>
      </c>
      <c r="B364" s="102">
        <v>2</v>
      </c>
      <c r="C364" s="136"/>
      <c r="D364" s="130"/>
      <c r="E364" s="104"/>
      <c r="F364" s="103"/>
      <c r="G364" s="94"/>
    </row>
    <row r="365" spans="1:7" ht="105" x14ac:dyDescent="0.4">
      <c r="A365" s="105" t="s">
        <v>414</v>
      </c>
      <c r="B365" s="102">
        <v>0</v>
      </c>
      <c r="C365" s="136"/>
      <c r="D365" s="130" t="s">
        <v>586</v>
      </c>
      <c r="E365" s="103" t="s">
        <v>640</v>
      </c>
      <c r="F365" s="103"/>
      <c r="G365" s="94"/>
    </row>
    <row r="366" spans="1:7" ht="63" x14ac:dyDescent="0.4">
      <c r="A366" s="105" t="s">
        <v>208</v>
      </c>
      <c r="B366" s="102">
        <f>IF(D366=1, 2, IF(AND(D366&lt;1,D366&gt;0), 1, IF(D366=0,"0","NA")))</f>
        <v>1</v>
      </c>
      <c r="C366" s="136"/>
      <c r="D366" s="327">
        <f>IFERROR(E366/F366,"N.A")</f>
        <v>0.33333333333333331</v>
      </c>
      <c r="E366" s="330">
        <f>COUNTIF('A1 Exploitation'!F312:F365,"ok")</f>
        <v>1</v>
      </c>
      <c r="F366" s="330">
        <f>COUNTA('A1 Exploitation'!F312:F365)</f>
        <v>3</v>
      </c>
      <c r="G366" s="94"/>
    </row>
    <row r="367" spans="1:7" ht="21" x14ac:dyDescent="0.4">
      <c r="A367" s="106" t="s">
        <v>34</v>
      </c>
      <c r="B367" s="106"/>
      <c r="C367" s="106"/>
      <c r="D367" s="106">
        <f>SUM(B348:C356,B359:C366)</f>
        <v>26</v>
      </c>
      <c r="E367" s="89"/>
      <c r="F367" s="94"/>
      <c r="G367" s="94"/>
    </row>
    <row r="368" spans="1:7" ht="21" x14ac:dyDescent="0.4">
      <c r="A368" s="106" t="s">
        <v>33</v>
      </c>
      <c r="B368" s="107"/>
      <c r="C368" s="108"/>
      <c r="D368" s="109">
        <f>D367/(COUNT(B348:C356,B359:C366)*2)</f>
        <v>0.8125</v>
      </c>
      <c r="E368" s="89"/>
      <c r="F368" s="94"/>
      <c r="G368" s="94"/>
    </row>
    <row r="369" spans="1:7" ht="21" x14ac:dyDescent="0.4">
      <c r="A369" s="127"/>
      <c r="B369" s="94"/>
      <c r="C369" s="94"/>
      <c r="D369" s="94"/>
      <c r="E369" s="89"/>
      <c r="F369" s="94"/>
      <c r="G369" s="94"/>
    </row>
    <row r="370" spans="1:7" ht="22.5" x14ac:dyDescent="0.45">
      <c r="A370" s="122" t="s">
        <v>444</v>
      </c>
      <c r="B370" s="152"/>
      <c r="C370" s="153"/>
      <c r="D370" s="125">
        <f>SUM(D367,D320,D344)</f>
        <v>53</v>
      </c>
      <c r="E370" s="89"/>
      <c r="F370" s="94"/>
      <c r="G370" s="94"/>
    </row>
    <row r="371" spans="1:7" ht="22.5" x14ac:dyDescent="0.45">
      <c r="A371" s="177" t="s">
        <v>445</v>
      </c>
      <c r="B371" s="178"/>
      <c r="C371" s="179"/>
      <c r="D371" s="180">
        <f>D370/(COUNT(B324:C343,B348:C356,B312:C319,B359:C366)*2)</f>
        <v>0.56382978723404253</v>
      </c>
      <c r="E371" s="89"/>
      <c r="F371" s="94"/>
      <c r="G371" s="94"/>
    </row>
    <row r="372" spans="1:7" ht="22.5" x14ac:dyDescent="0.45">
      <c r="A372" s="181"/>
      <c r="B372" s="182"/>
      <c r="C372" s="182"/>
      <c r="D372" s="183"/>
      <c r="E372" s="89"/>
      <c r="F372" s="94"/>
      <c r="G372" s="94"/>
    </row>
    <row r="373" spans="1:7" ht="24.75" x14ac:dyDescent="0.5">
      <c r="A373" s="288" t="s">
        <v>61</v>
      </c>
      <c r="B373" s="95"/>
      <c r="C373" s="95"/>
      <c r="D373" s="95"/>
      <c r="E373" s="95"/>
      <c r="F373" s="95"/>
      <c r="G373" s="94"/>
    </row>
    <row r="374" spans="1:7" ht="21" x14ac:dyDescent="0.4">
      <c r="A374" s="128">
        <f>B11</f>
        <v>43599</v>
      </c>
      <c r="B374" s="94"/>
      <c r="C374" s="94"/>
      <c r="D374" s="94"/>
      <c r="E374" s="89"/>
      <c r="F374" s="94"/>
      <c r="G374" s="94"/>
    </row>
    <row r="375" spans="1:7" ht="21" x14ac:dyDescent="0.4">
      <c r="A375" s="389" t="s">
        <v>28</v>
      </c>
      <c r="B375" s="390" t="s">
        <v>29</v>
      </c>
      <c r="C375" s="390"/>
      <c r="D375" s="390" t="s">
        <v>42</v>
      </c>
      <c r="E375" s="391" t="s">
        <v>266</v>
      </c>
      <c r="F375" s="391" t="s">
        <v>301</v>
      </c>
      <c r="G375" s="94"/>
    </row>
    <row r="376" spans="1:7" ht="21" x14ac:dyDescent="0.4">
      <c r="A376" s="389"/>
      <c r="B376" s="98" t="s">
        <v>32</v>
      </c>
      <c r="C376" s="98" t="s">
        <v>31</v>
      </c>
      <c r="D376" s="390"/>
      <c r="E376" s="391"/>
      <c r="F376" s="391"/>
      <c r="G376" s="94"/>
    </row>
    <row r="377" spans="1:7" ht="22.5" x14ac:dyDescent="0.4">
      <c r="A377" s="285"/>
      <c r="B377" s="286"/>
      <c r="C377" s="286"/>
      <c r="D377" s="286"/>
      <c r="E377" s="281"/>
      <c r="F377" s="281"/>
      <c r="G377" s="94"/>
    </row>
    <row r="378" spans="1:7" ht="35.25" customHeight="1" x14ac:dyDescent="0.4">
      <c r="A378" s="287" t="s">
        <v>62</v>
      </c>
      <c r="B378" s="112"/>
      <c r="C378" s="112"/>
      <c r="D378" s="112"/>
      <c r="E378" s="112"/>
      <c r="F378" s="112"/>
      <c r="G378" s="94"/>
    </row>
    <row r="379" spans="1:7" ht="21" x14ac:dyDescent="0.4">
      <c r="A379" s="129" t="s">
        <v>116</v>
      </c>
      <c r="B379" s="102">
        <v>2</v>
      </c>
      <c r="C379" s="102"/>
      <c r="D379" s="130"/>
      <c r="E379" s="104"/>
      <c r="F379" s="103"/>
      <c r="G379" s="94"/>
    </row>
    <row r="380" spans="1:7" ht="22.5" x14ac:dyDescent="0.4">
      <c r="A380" s="129" t="s">
        <v>215</v>
      </c>
      <c r="B380" s="102">
        <v>2</v>
      </c>
      <c r="C380" s="102"/>
      <c r="D380" s="118"/>
      <c r="E380" s="104"/>
      <c r="F380" s="103"/>
      <c r="G380" s="94"/>
    </row>
    <row r="381" spans="1:7" ht="63" x14ac:dyDescent="0.4">
      <c r="A381" s="129" t="s">
        <v>216</v>
      </c>
      <c r="B381" s="102">
        <v>0</v>
      </c>
      <c r="C381" s="102"/>
      <c r="D381" s="103" t="s">
        <v>717</v>
      </c>
      <c r="E381" s="103" t="s">
        <v>665</v>
      </c>
      <c r="F381" s="103"/>
      <c r="G381" s="94"/>
    </row>
    <row r="382" spans="1:7" ht="22.5" x14ac:dyDescent="0.4">
      <c r="A382" s="129" t="s">
        <v>331</v>
      </c>
      <c r="B382" s="102">
        <v>2</v>
      </c>
      <c r="C382" s="102"/>
      <c r="D382" s="118"/>
      <c r="E382" s="104"/>
      <c r="F382" s="103"/>
      <c r="G382" s="94"/>
    </row>
    <row r="383" spans="1:7" ht="21" x14ac:dyDescent="0.4">
      <c r="A383" s="174" t="s">
        <v>126</v>
      </c>
      <c r="B383" s="102">
        <v>2</v>
      </c>
      <c r="C383" s="116" t="str">
        <f>IF(B383=0, -5, "0")</f>
        <v>0</v>
      </c>
      <c r="D383" s="104"/>
      <c r="E383" s="104"/>
      <c r="F383" s="103"/>
      <c r="G383" s="94"/>
    </row>
    <row r="384" spans="1:7" ht="42" x14ac:dyDescent="0.4">
      <c r="A384" s="129" t="s">
        <v>146</v>
      </c>
      <c r="B384" s="102">
        <v>2</v>
      </c>
      <c r="C384" s="102"/>
      <c r="D384" s="104"/>
      <c r="E384" s="104"/>
      <c r="F384" s="103"/>
      <c r="G384" s="94"/>
    </row>
    <row r="385" spans="1:7" ht="21" x14ac:dyDescent="0.4">
      <c r="A385" s="129" t="s">
        <v>125</v>
      </c>
      <c r="B385" s="102">
        <v>2</v>
      </c>
      <c r="C385" s="116"/>
      <c r="D385" s="104"/>
      <c r="E385" s="104"/>
      <c r="F385" s="103"/>
      <c r="G385" s="94"/>
    </row>
    <row r="386" spans="1:7" ht="21" x14ac:dyDescent="0.4">
      <c r="A386" s="129" t="s">
        <v>55</v>
      </c>
      <c r="B386" s="102">
        <v>2</v>
      </c>
      <c r="C386" s="102"/>
      <c r="D386" s="104"/>
      <c r="E386" s="104"/>
      <c r="F386" s="103"/>
      <c r="G386" s="94"/>
    </row>
    <row r="387" spans="1:7" ht="22.5" x14ac:dyDescent="0.45">
      <c r="A387" s="184" t="s">
        <v>50</v>
      </c>
      <c r="B387" s="102">
        <v>2</v>
      </c>
      <c r="C387" s="116" t="str">
        <f>IF(B387=0, -10, IF(B387=1, -5, "0"))</f>
        <v>0</v>
      </c>
      <c r="D387" s="103"/>
      <c r="E387" s="104"/>
      <c r="F387" s="103"/>
      <c r="G387" s="94"/>
    </row>
    <row r="388" spans="1:7" ht="21" x14ac:dyDescent="0.4">
      <c r="A388" s="129" t="s">
        <v>113</v>
      </c>
      <c r="B388" s="102">
        <v>2</v>
      </c>
      <c r="C388" s="102"/>
      <c r="D388" s="103"/>
      <c r="E388" s="104"/>
      <c r="F388" s="103"/>
      <c r="G388" s="94"/>
    </row>
    <row r="389" spans="1:7" ht="21" x14ac:dyDescent="0.4">
      <c r="A389" s="129" t="s">
        <v>118</v>
      </c>
      <c r="B389" s="102">
        <v>2</v>
      </c>
      <c r="C389" s="102"/>
      <c r="D389" s="185"/>
      <c r="E389" s="104"/>
      <c r="F389" s="103"/>
      <c r="G389" s="94"/>
    </row>
    <row r="390" spans="1:7" ht="21" x14ac:dyDescent="0.4">
      <c r="A390" s="106" t="s">
        <v>34</v>
      </c>
      <c r="B390" s="106"/>
      <c r="C390" s="106"/>
      <c r="D390" s="106">
        <f>SUM(B379:C389)</f>
        <v>20</v>
      </c>
      <c r="E390" s="89"/>
      <c r="F390" s="94"/>
      <c r="G390" s="94"/>
    </row>
    <row r="391" spans="1:7" ht="21" x14ac:dyDescent="0.4">
      <c r="A391" s="106" t="s">
        <v>33</v>
      </c>
      <c r="B391" s="107"/>
      <c r="C391" s="108"/>
      <c r="D391" s="109">
        <f>D390/(COUNT(B379:C389)*2)</f>
        <v>0.90909090909090906</v>
      </c>
      <c r="E391" s="89"/>
      <c r="F391" s="94"/>
      <c r="G391" s="94"/>
    </row>
    <row r="392" spans="1:7" ht="21" x14ac:dyDescent="0.4">
      <c r="A392" s="127"/>
      <c r="B392" s="94"/>
      <c r="C392" s="94"/>
      <c r="D392" s="94"/>
      <c r="E392" s="89"/>
      <c r="F392" s="94"/>
      <c r="G392" s="94"/>
    </row>
    <row r="393" spans="1:7" ht="24.75" x14ac:dyDescent="0.4">
      <c r="A393" s="287" t="s">
        <v>358</v>
      </c>
      <c r="B393" s="112"/>
      <c r="C393" s="112"/>
      <c r="D393" s="112"/>
      <c r="E393" s="112"/>
      <c r="F393" s="112"/>
      <c r="G393" s="94"/>
    </row>
    <row r="394" spans="1:7" ht="21.75" customHeight="1" x14ac:dyDescent="0.4">
      <c r="A394" s="134" t="s">
        <v>367</v>
      </c>
      <c r="B394" s="102">
        <v>2</v>
      </c>
      <c r="C394" s="102"/>
      <c r="D394" s="89" t="s">
        <v>668</v>
      </c>
      <c r="E394" s="104"/>
      <c r="F394" s="103"/>
      <c r="G394" s="94"/>
    </row>
    <row r="395" spans="1:7" ht="21" x14ac:dyDescent="0.4">
      <c r="A395" s="101" t="s">
        <v>154</v>
      </c>
      <c r="B395" s="102">
        <v>2</v>
      </c>
      <c r="C395" s="102"/>
      <c r="D395" s="155"/>
      <c r="F395" s="103"/>
      <c r="G395" s="94"/>
    </row>
    <row r="396" spans="1:7" ht="22.5" x14ac:dyDescent="0.4">
      <c r="A396" s="173" t="s">
        <v>324</v>
      </c>
      <c r="B396" s="102">
        <v>2</v>
      </c>
      <c r="C396" s="116" t="str">
        <f>IF(B396=0, -10, "0")</f>
        <v>0</v>
      </c>
      <c r="D396" s="186"/>
      <c r="E396" s="104"/>
      <c r="F396" s="103"/>
      <c r="G396" s="94"/>
    </row>
    <row r="397" spans="1:7" ht="21" x14ac:dyDescent="0.4">
      <c r="A397" s="101" t="s">
        <v>224</v>
      </c>
      <c r="B397" s="102">
        <v>2</v>
      </c>
      <c r="C397" s="102"/>
      <c r="D397" s="155"/>
      <c r="E397" s="104"/>
      <c r="F397" s="103"/>
      <c r="G397" s="94"/>
    </row>
    <row r="398" spans="1:7" ht="21" x14ac:dyDescent="0.4">
      <c r="A398" s="101" t="s">
        <v>117</v>
      </c>
      <c r="B398" s="102">
        <v>2</v>
      </c>
      <c r="C398" s="102"/>
      <c r="D398" s="155"/>
      <c r="E398" s="104"/>
      <c r="F398" s="103"/>
      <c r="G398" s="94"/>
    </row>
    <row r="399" spans="1:7" ht="22.5" x14ac:dyDescent="0.45">
      <c r="A399" s="184" t="s">
        <v>7</v>
      </c>
      <c r="B399" s="102">
        <v>2</v>
      </c>
      <c r="C399" s="116" t="str">
        <f>IF(B399=0, -10, IF(B399=1, -5, "0"))</f>
        <v>0</v>
      </c>
      <c r="D399" s="155"/>
      <c r="E399" s="104"/>
      <c r="F399" s="103"/>
      <c r="G399" s="94"/>
    </row>
    <row r="400" spans="1:7" ht="22.5" x14ac:dyDescent="0.4">
      <c r="A400" s="173" t="s">
        <v>390</v>
      </c>
      <c r="B400" s="102">
        <v>2</v>
      </c>
      <c r="C400" s="116" t="str">
        <f>IF(B400=0, -10, "0")</f>
        <v>0</v>
      </c>
      <c r="D400" s="147"/>
      <c r="E400" s="104"/>
      <c r="F400" s="103"/>
      <c r="G400" s="94"/>
    </row>
    <row r="401" spans="1:7" ht="21" x14ac:dyDescent="0.4">
      <c r="A401" s="101" t="s">
        <v>186</v>
      </c>
      <c r="B401" s="102">
        <v>2</v>
      </c>
      <c r="C401" s="102"/>
      <c r="D401" s="155"/>
      <c r="E401" s="104"/>
      <c r="F401" s="103"/>
      <c r="G401" s="94"/>
    </row>
    <row r="402" spans="1:7" ht="105" x14ac:dyDescent="0.4">
      <c r="A402" s="187" t="s">
        <v>315</v>
      </c>
      <c r="B402" s="102">
        <v>1</v>
      </c>
      <c r="C402" s="116" t="str">
        <f>IF(B402=0, -10, "0")</f>
        <v>0</v>
      </c>
      <c r="D402" s="155" t="s">
        <v>725</v>
      </c>
      <c r="E402" s="103" t="s">
        <v>666</v>
      </c>
      <c r="F402" s="103"/>
      <c r="G402" s="94"/>
    </row>
    <row r="403" spans="1:7" ht="21" x14ac:dyDescent="0.4">
      <c r="A403" s="101" t="s">
        <v>217</v>
      </c>
      <c r="B403" s="102">
        <v>2</v>
      </c>
      <c r="C403" s="102"/>
      <c r="D403" s="155"/>
      <c r="E403" s="104"/>
      <c r="F403" s="103"/>
      <c r="G403" s="94"/>
    </row>
    <row r="404" spans="1:7" ht="21" x14ac:dyDescent="0.4">
      <c r="A404" s="101" t="s">
        <v>142</v>
      </c>
      <c r="B404" s="102">
        <v>2</v>
      </c>
      <c r="C404" s="102"/>
      <c r="D404" s="155"/>
      <c r="E404" s="103"/>
      <c r="F404" s="103"/>
      <c r="G404" s="94"/>
    </row>
    <row r="405" spans="1:7" ht="21" x14ac:dyDescent="0.4">
      <c r="A405" s="101" t="s">
        <v>309</v>
      </c>
      <c r="B405" s="102">
        <v>2</v>
      </c>
      <c r="C405" s="188"/>
      <c r="D405" s="156"/>
      <c r="E405" s="103"/>
      <c r="F405" s="103"/>
      <c r="G405" s="94"/>
    </row>
    <row r="406" spans="1:7" ht="21" x14ac:dyDescent="0.4">
      <c r="A406" s="101" t="s">
        <v>415</v>
      </c>
      <c r="B406" s="102">
        <v>2</v>
      </c>
      <c r="C406" s="102"/>
      <c r="D406" s="155"/>
      <c r="E406" s="104"/>
      <c r="F406" s="103"/>
      <c r="G406" s="94"/>
    </row>
    <row r="407" spans="1:7" ht="21" x14ac:dyDescent="0.4">
      <c r="A407" s="138" t="s">
        <v>133</v>
      </c>
      <c r="B407" s="102">
        <v>2</v>
      </c>
      <c r="C407" s="116" t="str">
        <f>IF(B407=0, -5, "0")</f>
        <v>0</v>
      </c>
      <c r="D407" s="155" t="s">
        <v>667</v>
      </c>
      <c r="E407" s="104"/>
      <c r="F407" s="103"/>
      <c r="G407" s="94"/>
    </row>
    <row r="408" spans="1:7" ht="18" customHeight="1" x14ac:dyDescent="0.45">
      <c r="A408" s="230" t="s">
        <v>353</v>
      </c>
      <c r="B408" s="102">
        <v>2</v>
      </c>
      <c r="C408" s="115" t="str">
        <f>IF(B408=0, -2, "0")</f>
        <v>0</v>
      </c>
      <c r="D408" s="155"/>
      <c r="E408" s="145"/>
      <c r="F408" s="103"/>
      <c r="G408" s="94"/>
    </row>
    <row r="409" spans="1:7" ht="18" customHeight="1" x14ac:dyDescent="0.45">
      <c r="A409" s="230" t="s">
        <v>63</v>
      </c>
      <c r="B409" s="102">
        <v>2</v>
      </c>
      <c r="C409" s="115" t="str">
        <f>IF(B409=0, -2, "0")</f>
        <v>0</v>
      </c>
      <c r="D409" s="155"/>
      <c r="E409" s="145"/>
      <c r="F409" s="103"/>
      <c r="G409" s="94"/>
    </row>
    <row r="410" spans="1:7" ht="18" customHeight="1" x14ac:dyDescent="0.45">
      <c r="A410" s="230" t="s">
        <v>330</v>
      </c>
      <c r="B410" s="102">
        <v>2</v>
      </c>
      <c r="C410" s="115" t="str">
        <f>IF(B410=0, -2, "0")</f>
        <v>0</v>
      </c>
      <c r="D410" s="155"/>
      <c r="E410" s="145"/>
      <c r="F410" s="103"/>
      <c r="G410" s="94"/>
    </row>
    <row r="411" spans="1:7" ht="21" x14ac:dyDescent="0.4">
      <c r="A411" s="101" t="s">
        <v>401</v>
      </c>
      <c r="B411" s="102">
        <v>2</v>
      </c>
      <c r="C411" s="166"/>
      <c r="D411" s="155"/>
      <c r="E411" s="104"/>
      <c r="F411" s="103"/>
      <c r="G411" s="94"/>
    </row>
    <row r="412" spans="1:7" ht="42" x14ac:dyDescent="0.4">
      <c r="A412" s="101" t="s">
        <v>150</v>
      </c>
      <c r="B412" s="102">
        <v>2</v>
      </c>
      <c r="C412" s="102"/>
      <c r="D412" s="155"/>
      <c r="E412" s="104"/>
      <c r="F412" s="103"/>
      <c r="G412" s="94"/>
    </row>
    <row r="413" spans="1:7" ht="21" x14ac:dyDescent="0.4">
      <c r="A413" s="105" t="s">
        <v>359</v>
      </c>
      <c r="B413" s="102">
        <v>2</v>
      </c>
      <c r="C413" s="102"/>
      <c r="D413" s="189"/>
      <c r="E413" s="104"/>
      <c r="F413" s="103"/>
      <c r="G413" s="94"/>
    </row>
    <row r="414" spans="1:7" ht="21" x14ac:dyDescent="0.4">
      <c r="A414" s="161" t="s">
        <v>425</v>
      </c>
      <c r="B414" s="102">
        <v>2</v>
      </c>
      <c r="C414" s="102"/>
      <c r="D414" s="161"/>
      <c r="E414" s="104"/>
      <c r="F414" s="103"/>
      <c r="G414" s="94"/>
    </row>
    <row r="415" spans="1:7" ht="21" x14ac:dyDescent="0.4">
      <c r="A415" s="444"/>
      <c r="B415" s="387"/>
      <c r="C415" s="387"/>
      <c r="D415" s="387"/>
      <c r="E415" s="387"/>
      <c r="F415" s="387"/>
      <c r="G415" s="387"/>
    </row>
    <row r="416" spans="1:7" ht="24.75" x14ac:dyDescent="0.4">
      <c r="A416" s="449" t="s">
        <v>319</v>
      </c>
      <c r="B416" s="449"/>
      <c r="C416" s="449"/>
      <c r="D416" s="449"/>
      <c r="E416" s="449"/>
      <c r="F416" s="449"/>
      <c r="G416" s="94"/>
    </row>
    <row r="417" spans="1:7" ht="22.5" x14ac:dyDescent="0.4">
      <c r="A417" s="101" t="s">
        <v>328</v>
      </c>
      <c r="B417" s="102">
        <v>2</v>
      </c>
      <c r="C417" s="265"/>
      <c r="D417" s="265"/>
      <c r="E417" s="265"/>
      <c r="F417" s="103"/>
      <c r="G417" s="94"/>
    </row>
    <row r="418" spans="1:7" ht="21" x14ac:dyDescent="0.4">
      <c r="A418" s="148" t="s">
        <v>302</v>
      </c>
      <c r="B418" s="102">
        <v>2</v>
      </c>
      <c r="C418" s="254"/>
      <c r="D418" s="156"/>
      <c r="E418" s="257"/>
      <c r="F418" s="103"/>
      <c r="G418" s="94"/>
    </row>
    <row r="419" spans="1:7" ht="21" x14ac:dyDescent="0.4">
      <c r="A419" s="105" t="s">
        <v>375</v>
      </c>
      <c r="B419" s="102">
        <v>2</v>
      </c>
      <c r="C419" s="102"/>
      <c r="D419" s="155"/>
      <c r="E419" s="104"/>
      <c r="F419" s="103"/>
      <c r="G419" s="94"/>
    </row>
    <row r="420" spans="1:7" ht="21" x14ac:dyDescent="0.4">
      <c r="A420" s="151" t="s">
        <v>376</v>
      </c>
      <c r="B420" s="102">
        <v>2</v>
      </c>
      <c r="C420" s="102"/>
      <c r="D420" s="155"/>
      <c r="E420" s="104"/>
      <c r="F420" s="103"/>
      <c r="G420" s="94"/>
    </row>
    <row r="421" spans="1:7" ht="21" x14ac:dyDescent="0.4">
      <c r="A421" s="264" t="s">
        <v>414</v>
      </c>
      <c r="B421" s="102">
        <v>2</v>
      </c>
      <c r="C421" s="102"/>
      <c r="D421" s="155"/>
      <c r="E421" s="104"/>
      <c r="F421" s="103"/>
      <c r="G421" s="94"/>
    </row>
    <row r="422" spans="1:7" ht="21" x14ac:dyDescent="0.4">
      <c r="A422" s="151" t="s">
        <v>317</v>
      </c>
      <c r="B422" s="102">
        <v>2</v>
      </c>
      <c r="C422" s="102"/>
      <c r="D422" s="155"/>
      <c r="E422" s="104"/>
      <c r="F422" s="103"/>
      <c r="G422" s="94"/>
    </row>
    <row r="423" spans="1:7" ht="21" x14ac:dyDescent="0.4">
      <c r="A423" s="151" t="s">
        <v>327</v>
      </c>
      <c r="B423" s="102" t="s">
        <v>30</v>
      </c>
      <c r="C423" s="102"/>
      <c r="D423" s="155"/>
      <c r="E423" s="104"/>
      <c r="F423" s="103"/>
      <c r="G423" s="94"/>
    </row>
    <row r="424" spans="1:7" ht="86.25" customHeight="1" x14ac:dyDescent="0.4">
      <c r="A424" s="190" t="s">
        <v>446</v>
      </c>
      <c r="B424" s="102">
        <f>IF(D424=1, 2, IF(AND(D424&lt;1,D424&gt;0), 1, IF(D424=0,"0","NA")))</f>
        <v>1</v>
      </c>
      <c r="C424" s="102"/>
      <c r="D424" s="327">
        <f>IFERROR(E424/F424,"N.A")</f>
        <v>0.83333333333333337</v>
      </c>
      <c r="E424" s="330">
        <f>COUNTIF('A1 Exploitation'!F379:F423,"ok")</f>
        <v>5</v>
      </c>
      <c r="F424" s="330">
        <f>COUNTA('A1 Exploitation'!F379:F423)</f>
        <v>6</v>
      </c>
      <c r="G424" s="94"/>
    </row>
    <row r="425" spans="1:7" ht="21" x14ac:dyDescent="0.4">
      <c r="A425" s="106" t="s">
        <v>34</v>
      </c>
      <c r="B425" s="106"/>
      <c r="C425" s="106"/>
      <c r="D425" s="106">
        <f>SUM(B394:C414,B417:C424)</f>
        <v>54</v>
      </c>
      <c r="E425" s="89"/>
      <c r="F425" s="94"/>
      <c r="G425" s="94"/>
    </row>
    <row r="426" spans="1:7" ht="21" x14ac:dyDescent="0.4">
      <c r="A426" s="106" t="s">
        <v>33</v>
      </c>
      <c r="B426" s="107"/>
      <c r="C426" s="108"/>
      <c r="D426" s="109">
        <f>D425/(COUNT(B394:C414,B417:C424)*2)</f>
        <v>0.9642857142857143</v>
      </c>
      <c r="E426" s="89"/>
      <c r="F426" s="94"/>
      <c r="G426" s="94"/>
    </row>
    <row r="427" spans="1:7" ht="21" x14ac:dyDescent="0.4">
      <c r="A427" s="127"/>
      <c r="B427" s="94"/>
      <c r="C427" s="94"/>
      <c r="D427" s="94"/>
      <c r="E427" s="89"/>
      <c r="F427" s="94"/>
      <c r="G427" s="94"/>
    </row>
    <row r="428" spans="1:7" ht="22.5" x14ac:dyDescent="0.45">
      <c r="A428" s="122" t="s">
        <v>447</v>
      </c>
      <c r="B428" s="152"/>
      <c r="C428" s="153"/>
      <c r="D428" s="125">
        <f>SUM(D425,D390)</f>
        <v>74</v>
      </c>
      <c r="E428" s="89"/>
      <c r="F428" s="94"/>
      <c r="G428" s="94"/>
    </row>
    <row r="429" spans="1:7" ht="22.5" x14ac:dyDescent="0.45">
      <c r="A429" s="122" t="s">
        <v>448</v>
      </c>
      <c r="B429" s="152"/>
      <c r="C429" s="153"/>
      <c r="D429" s="126">
        <f>D428/(COUNT(B379:C389,B394:C414,B417:C424)*2)</f>
        <v>0.94871794871794868</v>
      </c>
      <c r="E429" s="89"/>
      <c r="F429" s="94"/>
      <c r="G429" s="94"/>
    </row>
    <row r="430" spans="1:7" ht="22.5" x14ac:dyDescent="0.45">
      <c r="A430" s="181"/>
      <c r="B430" s="182"/>
      <c r="C430" s="182"/>
      <c r="D430" s="183"/>
      <c r="E430" s="89"/>
      <c r="F430" s="94"/>
      <c r="G430" s="94"/>
    </row>
    <row r="431" spans="1:7" ht="24.75" x14ac:dyDescent="0.5">
      <c r="A431" s="288" t="s">
        <v>449</v>
      </c>
      <c r="B431" s="95"/>
      <c r="C431" s="95"/>
      <c r="D431" s="95"/>
      <c r="E431" s="95"/>
      <c r="F431" s="95"/>
      <c r="G431" s="94"/>
    </row>
    <row r="432" spans="1:7" ht="21" x14ac:dyDescent="0.4">
      <c r="A432" s="191">
        <f>B11</f>
        <v>43599</v>
      </c>
      <c r="B432" s="94"/>
      <c r="C432" s="94"/>
      <c r="D432" s="94"/>
      <c r="E432" s="89"/>
      <c r="F432" s="94"/>
      <c r="G432" s="94"/>
    </row>
    <row r="433" spans="1:7" ht="21" x14ac:dyDescent="0.4">
      <c r="A433" s="389" t="s">
        <v>28</v>
      </c>
      <c r="B433" s="390" t="s">
        <v>29</v>
      </c>
      <c r="C433" s="390"/>
      <c r="D433" s="390" t="s">
        <v>42</v>
      </c>
      <c r="E433" s="391" t="s">
        <v>266</v>
      </c>
      <c r="F433" s="391" t="s">
        <v>301</v>
      </c>
      <c r="G433" s="94"/>
    </row>
    <row r="434" spans="1:7" ht="21" x14ac:dyDescent="0.4">
      <c r="A434" s="389"/>
      <c r="B434" s="98" t="s">
        <v>32</v>
      </c>
      <c r="C434" s="98" t="s">
        <v>31</v>
      </c>
      <c r="D434" s="390"/>
      <c r="E434" s="391"/>
      <c r="F434" s="391"/>
      <c r="G434" s="94"/>
    </row>
    <row r="435" spans="1:7" ht="22.5" x14ac:dyDescent="0.4">
      <c r="A435" s="285"/>
      <c r="B435" s="286"/>
      <c r="C435" s="286"/>
      <c r="D435" s="286"/>
      <c r="E435" s="281"/>
      <c r="F435" s="281"/>
      <c r="G435" s="94"/>
    </row>
    <row r="436" spans="1:7" ht="24.75" x14ac:dyDescent="0.4">
      <c r="A436" s="287" t="s">
        <v>17</v>
      </c>
      <c r="B436" s="112"/>
      <c r="C436" s="112"/>
      <c r="D436" s="112"/>
      <c r="E436" s="112"/>
      <c r="F436" s="112"/>
      <c r="G436" s="94"/>
    </row>
    <row r="437" spans="1:7" ht="21" x14ac:dyDescent="0.4">
      <c r="A437" s="192" t="s">
        <v>6</v>
      </c>
      <c r="B437" s="102">
        <v>2</v>
      </c>
      <c r="C437" s="102"/>
      <c r="D437" s="103"/>
      <c r="E437" s="104"/>
      <c r="F437" s="103"/>
      <c r="G437" s="94"/>
    </row>
    <row r="438" spans="1:7" ht="21" x14ac:dyDescent="0.4">
      <c r="A438" s="193" t="s">
        <v>213</v>
      </c>
      <c r="B438" s="102">
        <v>2</v>
      </c>
      <c r="C438" s="102"/>
      <c r="D438" s="103"/>
      <c r="E438" s="104"/>
      <c r="F438" s="103"/>
      <c r="G438" s="94"/>
    </row>
    <row r="439" spans="1:7" ht="22.5" x14ac:dyDescent="0.4">
      <c r="A439" s="192" t="s">
        <v>18</v>
      </c>
      <c r="B439" s="102">
        <v>2</v>
      </c>
      <c r="C439" s="102"/>
      <c r="D439" s="118"/>
      <c r="E439" s="104"/>
      <c r="F439" s="103"/>
      <c r="G439" s="94"/>
    </row>
    <row r="440" spans="1:7" ht="18.75" customHeight="1" x14ac:dyDescent="0.4">
      <c r="A440" s="192" t="s">
        <v>35</v>
      </c>
      <c r="B440" s="102">
        <v>2</v>
      </c>
      <c r="C440" s="102"/>
      <c r="D440" s="103"/>
      <c r="E440" s="104"/>
      <c r="F440" s="103"/>
      <c r="G440" s="94"/>
    </row>
    <row r="441" spans="1:7" ht="21" x14ac:dyDescent="0.4">
      <c r="A441" s="192" t="s">
        <v>304</v>
      </c>
      <c r="B441" s="102">
        <v>2</v>
      </c>
      <c r="C441" s="102"/>
      <c r="D441" s="103"/>
      <c r="E441" s="104"/>
      <c r="F441" s="103"/>
      <c r="G441" s="94"/>
    </row>
    <row r="442" spans="1:7" ht="21" x14ac:dyDescent="0.4">
      <c r="A442" s="192" t="s">
        <v>44</v>
      </c>
      <c r="B442" s="102">
        <v>2</v>
      </c>
      <c r="C442" s="102"/>
      <c r="D442" s="130"/>
      <c r="E442" s="104"/>
      <c r="F442" s="103"/>
      <c r="G442" s="94"/>
    </row>
    <row r="443" spans="1:7" ht="22.5" x14ac:dyDescent="0.45">
      <c r="A443" s="184" t="s">
        <v>48</v>
      </c>
      <c r="B443" s="102">
        <v>2</v>
      </c>
      <c r="C443" s="116" t="str">
        <f>IF(B443=0, -10, IF(B443=1, -5, "0"))</f>
        <v>0</v>
      </c>
      <c r="D443" s="103"/>
      <c r="E443" s="104"/>
      <c r="F443" s="103"/>
      <c r="G443" s="94"/>
    </row>
    <row r="444" spans="1:7" ht="21" x14ac:dyDescent="0.4">
      <c r="A444" s="192" t="s">
        <v>113</v>
      </c>
      <c r="B444" s="102">
        <v>2</v>
      </c>
      <c r="C444" s="102"/>
      <c r="D444" s="103"/>
      <c r="E444" s="104"/>
      <c r="F444" s="103"/>
      <c r="G444" s="94"/>
    </row>
    <row r="445" spans="1:7" ht="21" x14ac:dyDescent="0.4">
      <c r="A445" s="106" t="s">
        <v>34</v>
      </c>
      <c r="B445" s="106"/>
      <c r="C445" s="106"/>
      <c r="D445" s="106">
        <f>SUM(B437:C444)</f>
        <v>16</v>
      </c>
      <c r="E445" s="89"/>
      <c r="F445" s="94"/>
      <c r="G445" s="94"/>
    </row>
    <row r="446" spans="1:7" ht="21" x14ac:dyDescent="0.4">
      <c r="A446" s="106" t="s">
        <v>33</v>
      </c>
      <c r="B446" s="107"/>
      <c r="C446" s="108"/>
      <c r="D446" s="109">
        <f>D445/(COUNT(B437:C444)*2)</f>
        <v>1</v>
      </c>
      <c r="E446" s="89"/>
      <c r="F446" s="94"/>
      <c r="G446" s="94"/>
    </row>
    <row r="447" spans="1:7" ht="21" x14ac:dyDescent="0.4">
      <c r="A447" s="194"/>
      <c r="B447" s="94"/>
      <c r="C447" s="94"/>
      <c r="D447" s="94"/>
      <c r="E447" s="89"/>
      <c r="F447" s="94"/>
      <c r="G447" s="94"/>
    </row>
    <row r="448" spans="1:7" ht="24.75" x14ac:dyDescent="0.4">
      <c r="A448" s="287" t="s">
        <v>94</v>
      </c>
      <c r="B448" s="112"/>
      <c r="C448" s="112"/>
      <c r="D448" s="112"/>
      <c r="E448" s="112"/>
      <c r="F448" s="112"/>
      <c r="G448" s="94"/>
    </row>
    <row r="449" spans="1:7" ht="21" x14ac:dyDescent="0.4">
      <c r="A449" s="101" t="s">
        <v>218</v>
      </c>
      <c r="B449" s="102">
        <v>2</v>
      </c>
      <c r="C449" s="102"/>
      <c r="D449" s="103"/>
      <c r="E449" s="104"/>
      <c r="F449" s="103"/>
      <c r="G449" s="94"/>
    </row>
    <row r="450" spans="1:7" ht="21" x14ac:dyDescent="0.4">
      <c r="A450" s="101" t="s">
        <v>274</v>
      </c>
      <c r="B450" s="102">
        <v>2</v>
      </c>
      <c r="C450" s="102"/>
      <c r="D450" s="103"/>
      <c r="E450" s="104"/>
      <c r="F450" s="103"/>
      <c r="G450" s="94"/>
    </row>
    <row r="451" spans="1:7" ht="21" x14ac:dyDescent="0.4">
      <c r="A451" s="101" t="s">
        <v>5</v>
      </c>
      <c r="B451" s="102">
        <v>2</v>
      </c>
      <c r="C451" s="102"/>
      <c r="D451" s="134"/>
      <c r="E451" s="104"/>
      <c r="F451" s="103"/>
      <c r="G451" s="94"/>
    </row>
    <row r="452" spans="1:7" ht="63" x14ac:dyDescent="0.4">
      <c r="A452" s="174" t="s">
        <v>360</v>
      </c>
      <c r="B452" s="102">
        <v>0</v>
      </c>
      <c r="C452" s="116">
        <f>IF(B452=0, -5, "0")</f>
        <v>-5</v>
      </c>
      <c r="D452" s="134" t="s">
        <v>588</v>
      </c>
      <c r="E452" s="104" t="s">
        <v>589</v>
      </c>
      <c r="F452" s="103"/>
      <c r="G452" s="94"/>
    </row>
    <row r="453" spans="1:7" ht="21" x14ac:dyDescent="0.4">
      <c r="A453" s="174" t="s">
        <v>361</v>
      </c>
      <c r="B453" s="102">
        <v>1</v>
      </c>
      <c r="C453" s="139" t="str">
        <f>IF(B453=0, -5, "0")</f>
        <v>0</v>
      </c>
      <c r="D453" s="134" t="s">
        <v>590</v>
      </c>
      <c r="E453" s="104" t="s">
        <v>589</v>
      </c>
      <c r="F453" s="103"/>
      <c r="G453" s="94"/>
    </row>
    <row r="454" spans="1:7" ht="105" x14ac:dyDescent="0.4">
      <c r="A454" s="101" t="s">
        <v>85</v>
      </c>
      <c r="B454" s="102">
        <v>0</v>
      </c>
      <c r="C454" s="102"/>
      <c r="D454" s="130" t="s">
        <v>591</v>
      </c>
      <c r="E454" s="103" t="s">
        <v>592</v>
      </c>
      <c r="F454" s="103"/>
      <c r="G454" s="94"/>
    </row>
    <row r="455" spans="1:7" ht="63.75" x14ac:dyDescent="0.45">
      <c r="A455" s="184" t="s">
        <v>48</v>
      </c>
      <c r="B455" s="102">
        <v>1</v>
      </c>
      <c r="C455" s="116">
        <f>IF(B455=0, -10, IF(B455=1, -5, "0"))</f>
        <v>-5</v>
      </c>
      <c r="D455" s="134" t="s">
        <v>593</v>
      </c>
      <c r="E455" s="103" t="s">
        <v>594</v>
      </c>
      <c r="F455" s="103"/>
      <c r="G455" s="94"/>
    </row>
    <row r="456" spans="1:7" ht="22.5" x14ac:dyDescent="0.45">
      <c r="A456" s="101" t="s">
        <v>187</v>
      </c>
      <c r="B456" s="102">
        <v>2</v>
      </c>
      <c r="C456" s="102"/>
      <c r="D456" s="195"/>
      <c r="E456" s="104"/>
      <c r="F456" s="103"/>
      <c r="G456" s="94"/>
    </row>
    <row r="457" spans="1:7" ht="42" x14ac:dyDescent="0.45">
      <c r="A457" s="230" t="s">
        <v>353</v>
      </c>
      <c r="B457" s="102">
        <v>2</v>
      </c>
      <c r="C457" s="115" t="str">
        <f>IF(B457=0, -2, "0")</f>
        <v>0</v>
      </c>
      <c r="D457" s="195"/>
      <c r="E457" s="104"/>
      <c r="F457" s="103"/>
      <c r="G457" s="94"/>
    </row>
    <row r="458" spans="1:7" ht="22.5" x14ac:dyDescent="0.45">
      <c r="A458" s="230" t="s">
        <v>63</v>
      </c>
      <c r="B458" s="102">
        <v>2</v>
      </c>
      <c r="C458" s="115" t="str">
        <f>IF(B458=0, -2, "0")</f>
        <v>0</v>
      </c>
      <c r="D458" s="195"/>
      <c r="E458" s="104"/>
      <c r="F458" s="103"/>
      <c r="G458" s="94"/>
    </row>
    <row r="459" spans="1:7" ht="21" x14ac:dyDescent="0.4">
      <c r="A459" s="230" t="s">
        <v>330</v>
      </c>
      <c r="B459" s="102">
        <v>2</v>
      </c>
      <c r="C459" s="115" t="str">
        <f>IF(B459=0, -2, "0")</f>
        <v>0</v>
      </c>
      <c r="D459" s="103"/>
      <c r="E459" s="104"/>
      <c r="F459" s="103"/>
      <c r="G459" s="94"/>
    </row>
    <row r="460" spans="1:7" ht="42" x14ac:dyDescent="0.4">
      <c r="A460" s="101" t="s">
        <v>150</v>
      </c>
      <c r="B460" s="102" t="s">
        <v>30</v>
      </c>
      <c r="C460" s="102"/>
      <c r="D460" s="103"/>
      <c r="E460" s="104"/>
      <c r="F460" s="103"/>
      <c r="G460" s="94"/>
    </row>
    <row r="461" spans="1:7" ht="21" x14ac:dyDescent="0.4">
      <c r="A461" s="161" t="s">
        <v>416</v>
      </c>
      <c r="B461" s="102">
        <v>2</v>
      </c>
      <c r="C461" s="102"/>
      <c r="D461" s="161"/>
      <c r="E461" s="104"/>
      <c r="F461" s="103"/>
      <c r="G461" s="94"/>
    </row>
    <row r="462" spans="1:7" ht="67.5" x14ac:dyDescent="0.4">
      <c r="A462" s="196" t="s">
        <v>315</v>
      </c>
      <c r="B462" s="102">
        <v>2</v>
      </c>
      <c r="C462" s="116" t="str">
        <f>IF(B462=0, -10, "0")</f>
        <v>0</v>
      </c>
      <c r="D462" s="103"/>
      <c r="E462" s="104"/>
      <c r="F462" s="103"/>
      <c r="G462" s="94"/>
    </row>
    <row r="463" spans="1:7" ht="22.5" x14ac:dyDescent="0.4">
      <c r="A463" s="271"/>
      <c r="B463" s="268"/>
      <c r="C463" s="272"/>
      <c r="D463" s="273"/>
      <c r="E463" s="274"/>
      <c r="F463" s="273"/>
      <c r="G463" s="94"/>
    </row>
    <row r="464" spans="1:7" ht="24.75" x14ac:dyDescent="0.4">
      <c r="A464" s="449" t="s">
        <v>310</v>
      </c>
      <c r="B464" s="449"/>
      <c r="C464" s="449"/>
      <c r="D464" s="449"/>
      <c r="E464" s="449"/>
      <c r="F464" s="449"/>
      <c r="G464" s="94"/>
    </row>
    <row r="465" spans="1:7" ht="22.5" x14ac:dyDescent="0.4">
      <c r="A465" s="101" t="s">
        <v>328</v>
      </c>
      <c r="B465" s="102">
        <v>2</v>
      </c>
      <c r="C465" s="176"/>
      <c r="D465" s="197"/>
      <c r="E465" s="197"/>
      <c r="F465" s="103"/>
      <c r="G465" s="94"/>
    </row>
    <row r="466" spans="1:7" ht="22.5" x14ac:dyDescent="0.4">
      <c r="A466" s="105" t="s">
        <v>302</v>
      </c>
      <c r="B466" s="102">
        <v>2</v>
      </c>
      <c r="C466" s="176"/>
      <c r="D466" s="197"/>
      <c r="E466" s="197"/>
      <c r="F466" s="103"/>
      <c r="G466" s="94"/>
    </row>
    <row r="467" spans="1:7" ht="21" x14ac:dyDescent="0.4">
      <c r="A467" s="151" t="s">
        <v>376</v>
      </c>
      <c r="B467" s="102">
        <v>2</v>
      </c>
      <c r="C467" s="116"/>
      <c r="D467" s="143"/>
      <c r="E467" s="104"/>
      <c r="F467" s="103"/>
      <c r="G467" s="94"/>
    </row>
    <row r="468" spans="1:7" ht="21" x14ac:dyDescent="0.4">
      <c r="A468" s="151" t="s">
        <v>317</v>
      </c>
      <c r="B468" s="102">
        <v>2</v>
      </c>
      <c r="C468" s="102"/>
      <c r="D468" s="103"/>
      <c r="E468" s="104"/>
      <c r="F468" s="103"/>
      <c r="G468" s="94"/>
    </row>
    <row r="469" spans="1:7" ht="21" x14ac:dyDescent="0.4">
      <c r="A469" s="151" t="s">
        <v>327</v>
      </c>
      <c r="B469" s="102">
        <v>2</v>
      </c>
      <c r="C469" s="102"/>
      <c r="D469" s="103"/>
      <c r="E469" s="104"/>
      <c r="F469" s="103"/>
      <c r="G469" s="94"/>
    </row>
    <row r="470" spans="1:7" ht="21" x14ac:dyDescent="0.4">
      <c r="A470" s="105" t="s">
        <v>405</v>
      </c>
      <c r="B470" s="102">
        <v>2</v>
      </c>
      <c r="C470" s="102"/>
      <c r="D470" s="103"/>
      <c r="E470" s="104"/>
      <c r="F470" s="103"/>
      <c r="G470" s="94"/>
    </row>
    <row r="471" spans="1:7" ht="95.25" customHeight="1" x14ac:dyDescent="0.4">
      <c r="A471" s="190" t="s">
        <v>421</v>
      </c>
      <c r="B471" s="102">
        <f>IF(D471=1, 2, IF(AND(D471&lt;1,D471&gt;0), 1, IF(D471=0,"0","NA")))</f>
        <v>1</v>
      </c>
      <c r="C471" s="102"/>
      <c r="D471" s="327">
        <f>IFERROR(E471/F471,"N.A")</f>
        <v>0.5714285714285714</v>
      </c>
      <c r="E471" s="330">
        <f>COUNTIF('A1 Exploitation'!F437:F470,"ok")</f>
        <v>4</v>
      </c>
      <c r="F471" s="330">
        <f>COUNTA('A1 Exploitation'!F437:F470)</f>
        <v>7</v>
      </c>
      <c r="G471" s="94"/>
    </row>
    <row r="472" spans="1:7" ht="21" x14ac:dyDescent="0.4">
      <c r="A472" s="106" t="s">
        <v>34</v>
      </c>
      <c r="B472" s="121"/>
      <c r="C472" s="121"/>
      <c r="D472" s="198">
        <f>SUM(B449:C462,B465:C471)</f>
        <v>23</v>
      </c>
      <c r="E472" s="89"/>
      <c r="F472" s="94"/>
      <c r="G472" s="94"/>
    </row>
    <row r="473" spans="1:7" ht="21" x14ac:dyDescent="0.4">
      <c r="A473" s="106" t="s">
        <v>33</v>
      </c>
      <c r="B473" s="107"/>
      <c r="C473" s="108"/>
      <c r="D473" s="109">
        <f>D472/(COUNT(B449:C462,B465:C471)*2)</f>
        <v>0.52272727272727271</v>
      </c>
      <c r="E473" s="89"/>
      <c r="F473" s="94"/>
      <c r="G473" s="94"/>
    </row>
    <row r="474" spans="1:7" ht="21" x14ac:dyDescent="0.4">
      <c r="A474" s="110"/>
      <c r="B474" s="94"/>
      <c r="C474" s="94"/>
      <c r="D474" s="94"/>
      <c r="E474" s="89"/>
      <c r="F474" s="94"/>
      <c r="G474" s="94"/>
    </row>
    <row r="475" spans="1:7" ht="22.5" x14ac:dyDescent="0.45">
      <c r="A475" s="122" t="s">
        <v>450</v>
      </c>
      <c r="B475" s="152"/>
      <c r="C475" s="153"/>
      <c r="D475" s="125">
        <f>SUM(D472,D445)</f>
        <v>39</v>
      </c>
      <c r="E475" s="89"/>
      <c r="F475" s="94"/>
      <c r="G475" s="94"/>
    </row>
    <row r="476" spans="1:7" ht="22.5" x14ac:dyDescent="0.45">
      <c r="A476" s="122" t="s">
        <v>451</v>
      </c>
      <c r="B476" s="152"/>
      <c r="C476" s="153"/>
      <c r="D476" s="126">
        <f>D475/(COUNT(B449:C462,B437:C444,B465:C471)*2)</f>
        <v>0.65</v>
      </c>
      <c r="E476" s="89"/>
      <c r="F476" s="94"/>
      <c r="G476" s="94"/>
    </row>
    <row r="477" spans="1:7" ht="21" x14ac:dyDescent="0.4">
      <c r="A477" s="127"/>
      <c r="B477" s="94"/>
      <c r="C477" s="94"/>
      <c r="D477" s="94"/>
      <c r="E477" s="89"/>
      <c r="F477" s="94"/>
      <c r="G477" s="94"/>
    </row>
    <row r="478" spans="1:7" ht="24.75" x14ac:dyDescent="0.4">
      <c r="A478" s="450" t="s">
        <v>424</v>
      </c>
      <c r="B478" s="450"/>
      <c r="C478" s="450"/>
      <c r="D478" s="450"/>
      <c r="E478" s="450"/>
      <c r="F478" s="450"/>
      <c r="G478" s="94"/>
    </row>
    <row r="479" spans="1:7" ht="21" customHeight="1" x14ac:dyDescent="0.4">
      <c r="A479" s="191">
        <f>B11</f>
        <v>43599</v>
      </c>
      <c r="F479" s="2"/>
      <c r="G479" s="94"/>
    </row>
    <row r="480" spans="1:7" ht="21" x14ac:dyDescent="0.4">
      <c r="A480" s="420" t="s">
        <v>28</v>
      </c>
      <c r="B480" s="421" t="s">
        <v>29</v>
      </c>
      <c r="C480" s="421"/>
      <c r="D480" s="421" t="s">
        <v>42</v>
      </c>
      <c r="E480" s="422" t="s">
        <v>266</v>
      </c>
      <c r="F480" s="422" t="s">
        <v>301</v>
      </c>
      <c r="G480" s="94"/>
    </row>
    <row r="481" spans="1:7" ht="21" x14ac:dyDescent="0.4">
      <c r="A481" s="420"/>
      <c r="B481" s="256" t="s">
        <v>32</v>
      </c>
      <c r="C481" s="256" t="s">
        <v>31</v>
      </c>
      <c r="D481" s="421"/>
      <c r="E481" s="422"/>
      <c r="F481" s="422"/>
      <c r="G481" s="94"/>
    </row>
    <row r="482" spans="1:7" ht="22.5" x14ac:dyDescent="0.4">
      <c r="A482" s="285"/>
      <c r="B482" s="286"/>
      <c r="C482" s="286"/>
      <c r="D482" s="286"/>
      <c r="E482" s="281"/>
      <c r="F482" s="281"/>
      <c r="G482" s="94"/>
    </row>
    <row r="483" spans="1:7" ht="24.75" x14ac:dyDescent="0.4">
      <c r="A483" s="412" t="s">
        <v>52</v>
      </c>
      <c r="B483" s="412"/>
      <c r="C483" s="412"/>
      <c r="D483" s="412"/>
      <c r="E483" s="412"/>
      <c r="F483" s="412"/>
      <c r="G483" s="94"/>
    </row>
    <row r="484" spans="1:7" ht="21" x14ac:dyDescent="0.4">
      <c r="A484" s="164" t="s">
        <v>333</v>
      </c>
      <c r="B484" s="102" t="s">
        <v>30</v>
      </c>
      <c r="C484" s="302"/>
      <c r="D484" s="302"/>
      <c r="E484" s="302"/>
      <c r="F484" s="103"/>
      <c r="G484" s="94"/>
    </row>
    <row r="485" spans="1:7" ht="21" x14ac:dyDescent="0.4">
      <c r="A485" s="164" t="s">
        <v>362</v>
      </c>
      <c r="B485" s="102" t="s">
        <v>30</v>
      </c>
      <c r="C485" s="303"/>
      <c r="D485" s="303"/>
      <c r="E485" s="303"/>
      <c r="F485" s="103"/>
      <c r="G485" s="94"/>
    </row>
    <row r="486" spans="1:7" ht="21" x14ac:dyDescent="0.4">
      <c r="A486" s="164" t="s">
        <v>363</v>
      </c>
      <c r="B486" s="102" t="s">
        <v>30</v>
      </c>
      <c r="C486" s="304"/>
      <c r="D486" s="304"/>
      <c r="E486" s="304"/>
      <c r="F486" s="103"/>
      <c r="G486" s="94"/>
    </row>
    <row r="487" spans="1:7" ht="21" x14ac:dyDescent="0.4">
      <c r="A487" s="164" t="s">
        <v>364</v>
      </c>
      <c r="B487" s="102" t="s">
        <v>30</v>
      </c>
      <c r="C487" s="303"/>
      <c r="D487" s="303"/>
      <c r="E487" s="303"/>
      <c r="F487" s="103"/>
      <c r="G487" s="94"/>
    </row>
    <row r="488" spans="1:7" ht="21" x14ac:dyDescent="0.4">
      <c r="A488" s="164" t="s">
        <v>44</v>
      </c>
      <c r="B488" s="102" t="s">
        <v>30</v>
      </c>
      <c r="C488" s="303"/>
      <c r="D488" s="303"/>
      <c r="E488" s="303"/>
      <c r="F488" s="103"/>
      <c r="G488" s="94"/>
    </row>
    <row r="489" spans="1:7" ht="21" x14ac:dyDescent="0.4">
      <c r="A489" s="164" t="s">
        <v>18</v>
      </c>
      <c r="B489" s="102" t="s">
        <v>30</v>
      </c>
      <c r="C489" s="303"/>
      <c r="D489" s="303"/>
      <c r="E489" s="303"/>
      <c r="F489" s="103"/>
      <c r="G489" s="94"/>
    </row>
    <row r="490" spans="1:7" ht="21" x14ac:dyDescent="0.4">
      <c r="A490" s="239"/>
      <c r="B490" s="194"/>
      <c r="C490" s="240"/>
      <c r="D490" s="240"/>
      <c r="E490" s="240"/>
      <c r="F490" s="240"/>
      <c r="G490" s="94"/>
    </row>
    <row r="491" spans="1:7" ht="30" customHeight="1" x14ac:dyDescent="0.5">
      <c r="A491" s="409" t="s">
        <v>462</v>
      </c>
      <c r="B491" s="410"/>
      <c r="C491" s="410"/>
      <c r="D491" s="410"/>
      <c r="E491" s="410"/>
      <c r="F491" s="410"/>
      <c r="G491" s="94"/>
    </row>
    <row r="492" spans="1:7" ht="21" x14ac:dyDescent="0.4">
      <c r="A492" s="164" t="s">
        <v>80</v>
      </c>
      <c r="B492" s="102" t="s">
        <v>30</v>
      </c>
      <c r="C492" s="303"/>
      <c r="D492" s="303"/>
      <c r="E492" s="303"/>
      <c r="F492" s="103"/>
      <c r="G492" s="94"/>
    </row>
    <row r="493" spans="1:7" ht="21" x14ac:dyDescent="0.4">
      <c r="A493" s="164" t="s">
        <v>106</v>
      </c>
      <c r="B493" s="102" t="s">
        <v>30</v>
      </c>
      <c r="C493" s="303"/>
      <c r="D493" s="303"/>
      <c r="E493" s="303"/>
      <c r="F493" s="103"/>
      <c r="G493" s="94"/>
    </row>
    <row r="494" spans="1:7" ht="21" x14ac:dyDescent="0.4">
      <c r="A494" s="164" t="s">
        <v>365</v>
      </c>
      <c r="B494" s="102" t="s">
        <v>30</v>
      </c>
      <c r="C494" s="303"/>
      <c r="D494" s="303"/>
      <c r="E494" s="303"/>
      <c r="F494" s="103"/>
      <c r="G494" s="94"/>
    </row>
    <row r="495" spans="1:7" ht="42" x14ac:dyDescent="0.4">
      <c r="A495" s="164" t="s">
        <v>394</v>
      </c>
      <c r="B495" s="102" t="s">
        <v>30</v>
      </c>
      <c r="C495" s="303"/>
      <c r="D495" s="303"/>
      <c r="E495" s="303"/>
      <c r="F495" s="103"/>
      <c r="G495" s="94"/>
    </row>
    <row r="496" spans="1:7" ht="21" x14ac:dyDescent="0.4">
      <c r="A496" s="164" t="s">
        <v>366</v>
      </c>
      <c r="B496" s="102" t="s">
        <v>30</v>
      </c>
      <c r="C496" s="303"/>
      <c r="D496" s="303"/>
      <c r="E496" s="303"/>
      <c r="F496" s="103"/>
      <c r="G496" s="94"/>
    </row>
    <row r="497" spans="1:7" ht="21" x14ac:dyDescent="0.4">
      <c r="A497" s="164" t="s">
        <v>142</v>
      </c>
      <c r="B497" s="102" t="s">
        <v>30</v>
      </c>
      <c r="C497" s="303"/>
      <c r="D497" s="303"/>
      <c r="E497" s="303"/>
      <c r="F497" s="103"/>
      <c r="G497" s="94"/>
    </row>
    <row r="498" spans="1:7" ht="21" x14ac:dyDescent="0.4">
      <c r="A498" s="164" t="s">
        <v>411</v>
      </c>
      <c r="B498" s="102" t="s">
        <v>30</v>
      </c>
      <c r="C498" s="303"/>
      <c r="D498" s="303"/>
      <c r="E498" s="303"/>
      <c r="F498" s="103"/>
      <c r="G498" s="94"/>
    </row>
    <row r="499" spans="1:7" ht="21" x14ac:dyDescent="0.4">
      <c r="A499" s="164" t="s">
        <v>339</v>
      </c>
      <c r="B499" s="102" t="s">
        <v>30</v>
      </c>
      <c r="C499" s="303"/>
      <c r="D499" s="303"/>
      <c r="E499" s="303"/>
      <c r="F499" s="103"/>
      <c r="G499" s="94"/>
    </row>
    <row r="500" spans="1:7" ht="42" x14ac:dyDescent="0.4">
      <c r="A500" s="164" t="s">
        <v>340</v>
      </c>
      <c r="B500" s="102" t="s">
        <v>30</v>
      </c>
      <c r="C500" s="303"/>
      <c r="D500" s="303"/>
      <c r="E500" s="303"/>
      <c r="F500" s="103"/>
      <c r="G500" s="94"/>
    </row>
    <row r="501" spans="1:7" ht="42" x14ac:dyDescent="0.4">
      <c r="A501" s="164" t="s">
        <v>374</v>
      </c>
      <c r="B501" s="102" t="s">
        <v>30</v>
      </c>
      <c r="C501" s="303"/>
      <c r="D501" s="303"/>
      <c r="E501" s="303"/>
      <c r="F501" s="103"/>
      <c r="G501" s="94"/>
    </row>
    <row r="502" spans="1:7" ht="21" x14ac:dyDescent="0.4">
      <c r="A502" s="161" t="s">
        <v>416</v>
      </c>
      <c r="B502" s="102" t="s">
        <v>30</v>
      </c>
      <c r="C502" s="303"/>
      <c r="D502" s="303"/>
      <c r="E502" s="303"/>
      <c r="F502" s="103"/>
      <c r="G502" s="94"/>
    </row>
    <row r="503" spans="1:7" ht="21" x14ac:dyDescent="0.4">
      <c r="A503" s="164" t="s">
        <v>346</v>
      </c>
      <c r="B503" s="102" t="s">
        <v>30</v>
      </c>
      <c r="C503" s="303"/>
      <c r="D503" s="303"/>
      <c r="E503" s="303"/>
      <c r="F503" s="103"/>
      <c r="G503" s="94"/>
    </row>
    <row r="504" spans="1:7" ht="21" x14ac:dyDescent="0.4">
      <c r="A504" s="239"/>
      <c r="B504" s="194"/>
      <c r="C504" s="240"/>
      <c r="D504" s="240"/>
      <c r="E504" s="240"/>
      <c r="F504" s="240"/>
      <c r="G504" s="94"/>
    </row>
    <row r="505" spans="1:7" ht="39" customHeight="1" x14ac:dyDescent="0.5">
      <c r="A505" s="423" t="s">
        <v>23</v>
      </c>
      <c r="B505" s="424"/>
      <c r="C505" s="424"/>
      <c r="D505" s="424"/>
      <c r="E505" s="424"/>
      <c r="F505" s="425"/>
      <c r="G505" s="94"/>
    </row>
    <row r="506" spans="1:7" ht="30" customHeight="1" x14ac:dyDescent="0.4">
      <c r="A506" s="164" t="s">
        <v>80</v>
      </c>
      <c r="B506" s="102" t="s">
        <v>30</v>
      </c>
      <c r="C506" s="226"/>
      <c r="D506" s="226"/>
      <c r="E506" s="226"/>
      <c r="F506" s="103"/>
      <c r="G506" s="94"/>
    </row>
    <row r="507" spans="1:7" ht="39" customHeight="1" x14ac:dyDescent="0.4">
      <c r="A507" s="164" t="s">
        <v>106</v>
      </c>
      <c r="B507" s="102" t="s">
        <v>30</v>
      </c>
      <c r="C507" s="226"/>
      <c r="D507" s="226"/>
      <c r="E507" s="226"/>
      <c r="F507" s="103"/>
      <c r="G507" s="94"/>
    </row>
    <row r="508" spans="1:7" ht="33.75" customHeight="1" x14ac:dyDescent="0.4">
      <c r="A508" s="164" t="s">
        <v>365</v>
      </c>
      <c r="B508" s="102" t="s">
        <v>30</v>
      </c>
      <c r="C508" s="226"/>
      <c r="D508" s="226"/>
      <c r="E508" s="226"/>
      <c r="F508" s="103"/>
      <c r="G508" s="94"/>
    </row>
    <row r="509" spans="1:7" ht="36" customHeight="1" x14ac:dyDescent="0.45">
      <c r="A509" s="321" t="s">
        <v>50</v>
      </c>
      <c r="B509" s="102" t="s">
        <v>30</v>
      </c>
      <c r="C509" s="116" t="str">
        <f>IF(B509=0, -10, IF(B509=1, -5, "0"))</f>
        <v>0</v>
      </c>
      <c r="D509" s="226"/>
      <c r="E509" s="226"/>
      <c r="F509" s="103"/>
      <c r="G509" s="94"/>
    </row>
    <row r="510" spans="1:7" ht="39" customHeight="1" x14ac:dyDescent="0.45">
      <c r="A510" s="321" t="s">
        <v>378</v>
      </c>
      <c r="B510" s="102" t="s">
        <v>30</v>
      </c>
      <c r="C510" s="116" t="str">
        <f>IF(B510=0, -10, "0")</f>
        <v>0</v>
      </c>
      <c r="D510" s="226"/>
      <c r="E510" s="226"/>
      <c r="F510" s="103"/>
      <c r="G510" s="94"/>
    </row>
    <row r="511" spans="1:7" ht="30" customHeight="1" x14ac:dyDescent="0.4">
      <c r="A511" s="164" t="s">
        <v>343</v>
      </c>
      <c r="B511" s="102" t="s">
        <v>30</v>
      </c>
      <c r="C511" s="226"/>
      <c r="D511" s="226"/>
      <c r="E511" s="226"/>
      <c r="F511" s="103"/>
      <c r="G511" s="94"/>
    </row>
    <row r="512" spans="1:7" ht="42" x14ac:dyDescent="0.4">
      <c r="A512" s="230" t="s">
        <v>353</v>
      </c>
      <c r="B512" s="102" t="s">
        <v>30</v>
      </c>
      <c r="C512" s="115" t="str">
        <f>IF(B512=0, -2, "0")</f>
        <v>0</v>
      </c>
      <c r="D512" s="226"/>
      <c r="E512" s="226"/>
      <c r="F512" s="103"/>
      <c r="G512" s="94"/>
    </row>
    <row r="513" spans="1:7" ht="30.75" customHeight="1" x14ac:dyDescent="0.4">
      <c r="A513" s="230" t="s">
        <v>63</v>
      </c>
      <c r="B513" s="102" t="s">
        <v>30</v>
      </c>
      <c r="C513" s="115" t="str">
        <f>IF(B513=0, -2, "0")</f>
        <v>0</v>
      </c>
      <c r="D513" s="226"/>
      <c r="E513" s="226"/>
      <c r="F513" s="103"/>
      <c r="G513" s="94"/>
    </row>
    <row r="514" spans="1:7" ht="30" customHeight="1" x14ac:dyDescent="0.4">
      <c r="A514" s="230" t="s">
        <v>330</v>
      </c>
      <c r="B514" s="102" t="s">
        <v>30</v>
      </c>
      <c r="C514" s="115" t="str">
        <f>IF(B514=0, -2, "0")</f>
        <v>0</v>
      </c>
      <c r="D514" s="226"/>
      <c r="E514" s="226"/>
      <c r="F514" s="103"/>
      <c r="G514" s="94"/>
    </row>
    <row r="515" spans="1:7" ht="34.5" customHeight="1" x14ac:dyDescent="0.4">
      <c r="A515" s="161" t="s">
        <v>416</v>
      </c>
      <c r="B515" s="102" t="s">
        <v>30</v>
      </c>
      <c r="C515" s="102"/>
      <c r="D515" s="226"/>
      <c r="E515" s="226"/>
      <c r="F515" s="103"/>
      <c r="G515" s="94"/>
    </row>
    <row r="516" spans="1:7" ht="61.5" customHeight="1" x14ac:dyDescent="0.4">
      <c r="A516" s="196" t="s">
        <v>315</v>
      </c>
      <c r="B516" s="102" t="s">
        <v>30</v>
      </c>
      <c r="C516" s="116" t="str">
        <f>IF(B516=0, -10, "0")</f>
        <v>0</v>
      </c>
      <c r="D516" s="226"/>
      <c r="E516" s="226"/>
      <c r="F516" s="103"/>
      <c r="G516" s="94"/>
    </row>
    <row r="517" spans="1:7" ht="24" customHeight="1" x14ac:dyDescent="0.3">
      <c r="A517" s="433"/>
      <c r="B517" s="433"/>
      <c r="C517" s="433"/>
      <c r="D517" s="433"/>
      <c r="E517" s="433"/>
      <c r="F517" s="433"/>
      <c r="G517" s="433"/>
    </row>
    <row r="518" spans="1:7" ht="26.25" customHeight="1" x14ac:dyDescent="0.5">
      <c r="A518" s="291" t="s">
        <v>310</v>
      </c>
      <c r="B518" s="445"/>
      <c r="C518" s="445"/>
      <c r="D518" s="445"/>
      <c r="E518" s="445"/>
      <c r="F518" s="445"/>
      <c r="G518" s="94"/>
    </row>
    <row r="519" spans="1:7" ht="34.5" customHeight="1" x14ac:dyDescent="0.4">
      <c r="A519" s="164" t="s">
        <v>347</v>
      </c>
      <c r="B519" s="102" t="s">
        <v>30</v>
      </c>
      <c r="C519" s="227"/>
      <c r="D519" s="226"/>
      <c r="E519" s="226"/>
      <c r="F519" s="103"/>
      <c r="G519" s="94"/>
    </row>
    <row r="520" spans="1:7" ht="37.5" customHeight="1" x14ac:dyDescent="0.4">
      <c r="A520" s="164" t="s">
        <v>368</v>
      </c>
      <c r="B520" s="102" t="s">
        <v>30</v>
      </c>
      <c r="C520" s="227"/>
      <c r="D520" s="226"/>
      <c r="E520" s="226"/>
      <c r="F520" s="103"/>
      <c r="G520" s="94"/>
    </row>
    <row r="521" spans="1:7" ht="38.25" customHeight="1" x14ac:dyDescent="0.4">
      <c r="A521" s="164" t="s">
        <v>332</v>
      </c>
      <c r="B521" s="102" t="s">
        <v>30</v>
      </c>
      <c r="C521" s="227"/>
      <c r="D521" s="226"/>
      <c r="E521" s="226"/>
      <c r="F521" s="103"/>
      <c r="G521" s="94"/>
    </row>
    <row r="522" spans="1:7" ht="43.5" customHeight="1" x14ac:dyDescent="0.45">
      <c r="A522" s="164" t="s">
        <v>327</v>
      </c>
      <c r="B522" s="102" t="s">
        <v>30</v>
      </c>
      <c r="C522" s="226"/>
      <c r="D522" s="244"/>
      <c r="E522" s="244"/>
      <c r="F522" s="103"/>
      <c r="G522" s="94"/>
    </row>
    <row r="523" spans="1:7" ht="42" x14ac:dyDescent="0.4">
      <c r="A523" s="164" t="s">
        <v>348</v>
      </c>
      <c r="B523" s="102" t="s">
        <v>30</v>
      </c>
      <c r="C523" s="226"/>
      <c r="D523" s="103"/>
      <c r="E523" s="104"/>
      <c r="F523" s="103"/>
      <c r="G523" s="94"/>
    </row>
    <row r="524" spans="1:7" ht="21" x14ac:dyDescent="0.4">
      <c r="A524" s="164" t="s">
        <v>405</v>
      </c>
      <c r="B524" s="102" t="s">
        <v>30</v>
      </c>
      <c r="C524" s="226"/>
      <c r="D524" s="250"/>
      <c r="E524" s="129"/>
      <c r="F524" s="103"/>
      <c r="G524" s="94"/>
    </row>
    <row r="525" spans="1:7" ht="92.25" customHeight="1" x14ac:dyDescent="0.4">
      <c r="A525" s="101" t="s">
        <v>421</v>
      </c>
      <c r="B525" s="102" t="str">
        <f>IF(D525=1, 2, IF(AND(D525&lt;1,D525&gt;0), 1, IF(D525=0,"0","NA")))</f>
        <v>NA</v>
      </c>
      <c r="C525" s="226"/>
      <c r="D525" s="327" t="str">
        <f>IFERROR(E525/F525,"N.A")</f>
        <v>N.A</v>
      </c>
      <c r="E525" s="330">
        <f>COUNTIF('A1 Exploitation'!F484:F524,"ok")</f>
        <v>0</v>
      </c>
      <c r="F525" s="330">
        <f>COUNTA('A1 Exploitation'!F484:F524)</f>
        <v>0</v>
      </c>
      <c r="G525" s="94"/>
    </row>
    <row r="526" spans="1:7" ht="21" customHeight="1" x14ac:dyDescent="0.45">
      <c r="A526" s="324" t="s">
        <v>452</v>
      </c>
      <c r="B526" s="325"/>
      <c r="C526" s="326"/>
      <c r="D526" s="249">
        <f>SUM(B519:C525,B492:C503,B484:C489,B506:C516)</f>
        <v>0</v>
      </c>
      <c r="E526" s="89"/>
      <c r="F526" s="94"/>
      <c r="G526" s="94"/>
    </row>
    <row r="527" spans="1:7" ht="21" customHeight="1" x14ac:dyDescent="0.45">
      <c r="A527" s="122" t="s">
        <v>453</v>
      </c>
      <c r="B527" s="152"/>
      <c r="C527" s="153"/>
      <c r="D527" s="126" t="e">
        <f>D526/(COUNT(B506:C516,B492:C503,B519:C525,B484:C489)*2)</f>
        <v>#DIV/0!</v>
      </c>
      <c r="E527" s="89"/>
      <c r="F527" s="94"/>
      <c r="G527" s="94"/>
    </row>
    <row r="528" spans="1:7" ht="21" x14ac:dyDescent="0.4">
      <c r="A528" s="239"/>
      <c r="B528" s="194"/>
      <c r="C528" s="240"/>
      <c r="D528" s="247"/>
      <c r="E528" s="248"/>
      <c r="F528" s="248"/>
      <c r="G528" s="94"/>
    </row>
    <row r="529" spans="1:7" ht="21" x14ac:dyDescent="0.4">
      <c r="A529" s="239"/>
      <c r="B529" s="194"/>
      <c r="C529" s="240"/>
      <c r="D529" s="247"/>
      <c r="E529" s="248"/>
      <c r="F529" s="248"/>
      <c r="G529" s="94"/>
    </row>
    <row r="530" spans="1:7" ht="21" customHeight="1" x14ac:dyDescent="0.5">
      <c r="A530" s="451" t="s">
        <v>97</v>
      </c>
      <c r="B530" s="451"/>
      <c r="C530" s="451"/>
      <c r="D530" s="451"/>
      <c r="E530" s="451"/>
      <c r="F530" s="451"/>
      <c r="G530" s="94"/>
    </row>
    <row r="531" spans="1:7" ht="22.5" customHeight="1" x14ac:dyDescent="0.4">
      <c r="A531" s="191">
        <f>B11</f>
        <v>43599</v>
      </c>
      <c r="B531" s="94"/>
      <c r="C531" s="94"/>
      <c r="D531" s="112"/>
      <c r="E531" s="112"/>
      <c r="F531" s="112"/>
      <c r="G531" s="94"/>
    </row>
    <row r="532" spans="1:7" ht="21" x14ac:dyDescent="0.4">
      <c r="A532" s="426" t="s">
        <v>28</v>
      </c>
      <c r="B532" s="428" t="s">
        <v>29</v>
      </c>
      <c r="C532" s="429"/>
      <c r="D532" s="390" t="s">
        <v>42</v>
      </c>
      <c r="E532" s="391" t="s">
        <v>266</v>
      </c>
      <c r="F532" s="391" t="s">
        <v>301</v>
      </c>
      <c r="G532" s="94"/>
    </row>
    <row r="533" spans="1:7" ht="21" x14ac:dyDescent="0.4">
      <c r="A533" s="427"/>
      <c r="B533" s="251" t="s">
        <v>32</v>
      </c>
      <c r="C533" s="252" t="s">
        <v>31</v>
      </c>
      <c r="D533" s="390"/>
      <c r="E533" s="391"/>
      <c r="F533" s="391"/>
      <c r="G533" s="94"/>
    </row>
    <row r="534" spans="1:7" ht="22.5" x14ac:dyDescent="0.4">
      <c r="A534" s="289"/>
      <c r="B534" s="290"/>
      <c r="C534" s="290"/>
      <c r="D534" s="286"/>
      <c r="E534" s="281"/>
      <c r="F534" s="281"/>
      <c r="G534" s="94"/>
    </row>
    <row r="535" spans="1:7" ht="24.75" x14ac:dyDescent="0.4">
      <c r="A535" s="292" t="s">
        <v>17</v>
      </c>
      <c r="B535" s="253"/>
      <c r="C535" s="447"/>
      <c r="D535" s="447"/>
      <c r="E535" s="447"/>
      <c r="F535" s="448"/>
      <c r="G535" s="94"/>
    </row>
    <row r="536" spans="1:7" ht="21" x14ac:dyDescent="0.4">
      <c r="A536" s="192" t="s">
        <v>6</v>
      </c>
      <c r="B536" s="102">
        <v>2</v>
      </c>
      <c r="C536" s="102"/>
      <c r="D536" s="103"/>
      <c r="E536" s="104"/>
      <c r="F536" s="103"/>
      <c r="G536" s="94"/>
    </row>
    <row r="537" spans="1:7" ht="21" x14ac:dyDescent="0.4">
      <c r="A537" s="192" t="s">
        <v>18</v>
      </c>
      <c r="B537" s="102">
        <v>2</v>
      </c>
      <c r="C537" s="102"/>
      <c r="D537" s="103"/>
      <c r="E537" s="104"/>
      <c r="F537" s="103"/>
      <c r="G537" s="94"/>
    </row>
    <row r="538" spans="1:7" ht="21" x14ac:dyDescent="0.4">
      <c r="A538" s="192" t="s">
        <v>98</v>
      </c>
      <c r="B538" s="102">
        <v>2</v>
      </c>
      <c r="C538" s="102"/>
      <c r="D538" s="103"/>
      <c r="E538" s="104"/>
      <c r="F538" s="103"/>
      <c r="G538" s="94"/>
    </row>
    <row r="539" spans="1:7" ht="21" x14ac:dyDescent="0.4">
      <c r="A539" s="192" t="s">
        <v>147</v>
      </c>
      <c r="B539" s="102">
        <v>2</v>
      </c>
      <c r="C539" s="102"/>
      <c r="D539" s="101"/>
      <c r="E539" s="104"/>
      <c r="F539" s="103"/>
      <c r="G539" s="94"/>
    </row>
    <row r="540" spans="1:7" ht="22.5" customHeight="1" x14ac:dyDescent="0.45">
      <c r="A540" s="184" t="s">
        <v>48</v>
      </c>
      <c r="B540" s="102">
        <v>2</v>
      </c>
      <c r="C540" s="116" t="str">
        <f>IF(B540=0, -10, IF(B540=1, -5, "0"))</f>
        <v>0</v>
      </c>
      <c r="D540" s="282"/>
      <c r="E540" s="276"/>
      <c r="F540" s="103"/>
      <c r="G540" s="94"/>
    </row>
    <row r="541" spans="1:7" ht="21" x14ac:dyDescent="0.4">
      <c r="A541" s="192" t="s">
        <v>382</v>
      </c>
      <c r="B541" s="102">
        <v>2</v>
      </c>
      <c r="C541" s="136"/>
      <c r="D541" s="103"/>
      <c r="E541" s="104"/>
      <c r="F541" s="103"/>
      <c r="G541" s="94"/>
    </row>
    <row r="542" spans="1:7" ht="21" customHeight="1" x14ac:dyDescent="0.4">
      <c r="A542" s="403" t="s">
        <v>34</v>
      </c>
      <c r="B542" s="404"/>
      <c r="C542" s="405"/>
      <c r="D542" s="323">
        <f>SUM(B536:C541)</f>
        <v>12</v>
      </c>
      <c r="E542" s="203"/>
      <c r="F542" s="203"/>
      <c r="G542" s="94"/>
    </row>
    <row r="543" spans="1:7" ht="21" customHeight="1" x14ac:dyDescent="0.4">
      <c r="A543" s="403" t="s">
        <v>33</v>
      </c>
      <c r="B543" s="404"/>
      <c r="C543" s="405"/>
      <c r="D543" s="305">
        <f>D542/(COUNT(B536:C541)*2)</f>
        <v>1</v>
      </c>
      <c r="E543" s="203"/>
      <c r="F543" s="203"/>
      <c r="G543" s="94"/>
    </row>
    <row r="544" spans="1:7" ht="21" x14ac:dyDescent="0.4">
      <c r="A544" s="380"/>
      <c r="B544" s="380"/>
      <c r="C544" s="380"/>
      <c r="D544" s="380"/>
      <c r="E544" s="380"/>
      <c r="F544" s="380"/>
      <c r="G544" s="94"/>
    </row>
    <row r="545" spans="1:7" ht="24.75" x14ac:dyDescent="0.4">
      <c r="A545" s="287" t="s">
        <v>94</v>
      </c>
      <c r="B545" s="112"/>
      <c r="C545" s="112"/>
      <c r="D545" s="94"/>
      <c r="E545" s="89"/>
      <c r="F545" s="94"/>
      <c r="G545" s="94"/>
    </row>
    <row r="546" spans="1:7" ht="105" x14ac:dyDescent="0.4">
      <c r="A546" s="101" t="s">
        <v>99</v>
      </c>
      <c r="B546" s="102">
        <v>0</v>
      </c>
      <c r="C546" s="166"/>
      <c r="D546" s="130" t="s">
        <v>598</v>
      </c>
      <c r="E546" s="103" t="s">
        <v>596</v>
      </c>
      <c r="F546" s="103"/>
      <c r="G546" s="94"/>
    </row>
    <row r="547" spans="1:7" ht="42" x14ac:dyDescent="0.4">
      <c r="A547" s="101" t="s">
        <v>204</v>
      </c>
      <c r="B547" s="102">
        <v>0</v>
      </c>
      <c r="C547" s="102"/>
      <c r="D547" s="210" t="s">
        <v>595</v>
      </c>
      <c r="E547" s="210" t="s">
        <v>597</v>
      </c>
      <c r="F547" s="103"/>
      <c r="G547" s="94"/>
    </row>
    <row r="548" spans="1:7" ht="21" x14ac:dyDescent="0.4">
      <c r="A548" s="101" t="s">
        <v>293</v>
      </c>
      <c r="B548" s="102">
        <v>2</v>
      </c>
      <c r="C548" s="102"/>
      <c r="D548" s="134"/>
      <c r="E548" s="104"/>
      <c r="F548" s="103"/>
      <c r="G548" s="94"/>
    </row>
    <row r="549" spans="1:7" ht="42" x14ac:dyDescent="0.4">
      <c r="A549" s="101" t="s">
        <v>114</v>
      </c>
      <c r="B549" s="102">
        <v>1</v>
      </c>
      <c r="C549" s="102"/>
      <c r="D549" s="161" t="s">
        <v>726</v>
      </c>
      <c r="E549" s="103" t="s">
        <v>623</v>
      </c>
      <c r="F549" s="103"/>
      <c r="G549" s="94"/>
    </row>
    <row r="550" spans="1:7" ht="45" x14ac:dyDescent="0.4">
      <c r="A550" s="173" t="s">
        <v>326</v>
      </c>
      <c r="B550" s="102">
        <v>2</v>
      </c>
      <c r="C550" s="116" t="str">
        <f>IF(B550=0, -10, "0")</f>
        <v>0</v>
      </c>
      <c r="D550" s="161"/>
      <c r="E550" s="104"/>
      <c r="F550" s="103"/>
      <c r="G550" s="94"/>
    </row>
    <row r="551" spans="1:7" ht="51.75" customHeight="1" x14ac:dyDescent="0.4">
      <c r="A551" s="101" t="s">
        <v>150</v>
      </c>
      <c r="B551" s="102">
        <v>2</v>
      </c>
      <c r="C551" s="102"/>
      <c r="D551" s="103"/>
      <c r="E551" s="104"/>
      <c r="F551" s="103"/>
      <c r="G551" s="94"/>
    </row>
    <row r="552" spans="1:7" ht="30.75" customHeight="1" x14ac:dyDescent="0.4">
      <c r="A552" s="161" t="s">
        <v>425</v>
      </c>
      <c r="B552" s="102">
        <v>2</v>
      </c>
      <c r="C552" s="102"/>
      <c r="D552" s="243"/>
      <c r="E552" s="243"/>
      <c r="F552" s="103"/>
      <c r="G552" s="94"/>
    </row>
    <row r="553" spans="1:7" ht="42" x14ac:dyDescent="0.4">
      <c r="A553" s="230" t="s">
        <v>353</v>
      </c>
      <c r="B553" s="102">
        <v>2</v>
      </c>
      <c r="C553" s="115" t="str">
        <f>IF(B553=0, -2, "0")</f>
        <v>0</v>
      </c>
      <c r="D553" s="103"/>
      <c r="E553" s="104"/>
      <c r="F553" s="103"/>
      <c r="G553" s="94"/>
    </row>
    <row r="554" spans="1:7" ht="21" x14ac:dyDescent="0.4">
      <c r="A554" s="230" t="s">
        <v>63</v>
      </c>
      <c r="B554" s="102">
        <v>2</v>
      </c>
      <c r="C554" s="115" t="str">
        <f>IF(B554=0, -2, "0")</f>
        <v>0</v>
      </c>
      <c r="D554" s="103"/>
      <c r="E554" s="104"/>
      <c r="F554" s="103"/>
      <c r="G554" s="94"/>
    </row>
    <row r="555" spans="1:7" ht="21" x14ac:dyDescent="0.4">
      <c r="A555" s="230" t="s">
        <v>330</v>
      </c>
      <c r="B555" s="102">
        <v>2</v>
      </c>
      <c r="C555" s="115" t="str">
        <f>IF(B555=0, -2, "0")</f>
        <v>0</v>
      </c>
      <c r="D555" s="103"/>
      <c r="E555" s="104"/>
      <c r="F555" s="103"/>
      <c r="G555" s="94"/>
    </row>
    <row r="556" spans="1:7" ht="21" x14ac:dyDescent="0.3">
      <c r="A556" s="469"/>
      <c r="B556" s="402"/>
      <c r="C556" s="402"/>
      <c r="D556" s="402"/>
      <c r="E556" s="402"/>
      <c r="F556" s="402"/>
      <c r="G556" s="402"/>
    </row>
    <row r="557" spans="1:7" ht="35.25" customHeight="1" x14ac:dyDescent="0.4">
      <c r="A557" s="293" t="s">
        <v>310</v>
      </c>
      <c r="B557" s="267"/>
      <c r="C557" s="400"/>
      <c r="D557" s="400"/>
      <c r="E557" s="400"/>
      <c r="F557" s="401"/>
      <c r="G557" s="94"/>
    </row>
    <row r="558" spans="1:7" ht="21" x14ac:dyDescent="0.4">
      <c r="A558" s="105" t="s">
        <v>328</v>
      </c>
      <c r="B558" s="102">
        <v>2</v>
      </c>
      <c r="C558" s="136"/>
      <c r="D558" s="103"/>
      <c r="E558" s="104"/>
      <c r="F558" s="103"/>
      <c r="G558" s="94"/>
    </row>
    <row r="559" spans="1:7" ht="21" x14ac:dyDescent="0.4">
      <c r="A559" s="105" t="s">
        <v>302</v>
      </c>
      <c r="B559" s="102">
        <v>2</v>
      </c>
      <c r="C559" s="136"/>
      <c r="D559" s="103"/>
      <c r="E559" s="104"/>
      <c r="F559" s="103"/>
      <c r="G559" s="94"/>
    </row>
    <row r="560" spans="1:7" ht="21" x14ac:dyDescent="0.4">
      <c r="A560" s="105" t="s">
        <v>375</v>
      </c>
      <c r="B560" s="102">
        <v>2</v>
      </c>
      <c r="C560" s="136"/>
      <c r="D560" s="103"/>
      <c r="E560" s="104"/>
      <c r="F560" s="103"/>
      <c r="G560" s="94"/>
    </row>
    <row r="561" spans="1:7" ht="21" x14ac:dyDescent="0.4">
      <c r="A561" s="151" t="s">
        <v>376</v>
      </c>
      <c r="B561" s="102">
        <v>2</v>
      </c>
      <c r="C561" s="136"/>
      <c r="D561" s="103"/>
      <c r="E561" s="104"/>
      <c r="F561" s="103"/>
      <c r="G561" s="94"/>
    </row>
    <row r="562" spans="1:7" ht="21" x14ac:dyDescent="0.4">
      <c r="A562" s="151" t="s">
        <v>317</v>
      </c>
      <c r="B562" s="102">
        <v>2</v>
      </c>
      <c r="C562" s="116"/>
      <c r="D562" s="119"/>
      <c r="E562" s="120"/>
      <c r="F562" s="103"/>
      <c r="G562" s="94"/>
    </row>
    <row r="563" spans="1:7" ht="21" x14ac:dyDescent="0.4">
      <c r="A563" s="151" t="s">
        <v>327</v>
      </c>
      <c r="B563" s="102">
        <v>2</v>
      </c>
      <c r="C563" s="116"/>
      <c r="D563" s="255"/>
      <c r="E563" s="104"/>
      <c r="F563" s="103"/>
      <c r="G563" s="94"/>
    </row>
    <row r="564" spans="1:7" ht="21" x14ac:dyDescent="0.4">
      <c r="A564" s="105" t="s">
        <v>405</v>
      </c>
      <c r="B564" s="102">
        <v>2</v>
      </c>
      <c r="C564" s="116"/>
      <c r="D564" s="242"/>
      <c r="E564" s="104"/>
      <c r="F564" s="103"/>
      <c r="G564" s="94"/>
    </row>
    <row r="565" spans="1:7" ht="102" customHeight="1" x14ac:dyDescent="0.4">
      <c r="A565" s="105" t="s">
        <v>421</v>
      </c>
      <c r="B565" s="102" t="str">
        <f>IF(D565=1, 2, IF(AND(D565&lt;1,D565&gt;0), 1, IF(D565=0,"0","NA")))</f>
        <v>0</v>
      </c>
      <c r="C565" s="102"/>
      <c r="D565" s="327">
        <f>IFERROR(E565/F565,"N.A")</f>
        <v>0</v>
      </c>
      <c r="E565" s="330">
        <f>COUNTIF('A1 Exploitation'!F536:F564,"ok")</f>
        <v>0</v>
      </c>
      <c r="F565" s="330">
        <f>COUNTA('A1 Exploitation'!F536:F564)</f>
        <v>1</v>
      </c>
      <c r="G565" s="94"/>
    </row>
    <row r="566" spans="1:7" ht="21" x14ac:dyDescent="0.4">
      <c r="A566" s="395" t="s">
        <v>34</v>
      </c>
      <c r="B566" s="395"/>
      <c r="C566" s="396"/>
      <c r="D566" s="299">
        <f>SUM(B558:C565,B546:C555)</f>
        <v>29</v>
      </c>
      <c r="E566" s="89"/>
      <c r="F566" s="94"/>
      <c r="G566" s="94"/>
    </row>
    <row r="567" spans="1:7" ht="21" x14ac:dyDescent="0.4">
      <c r="A567" s="395" t="s">
        <v>33</v>
      </c>
      <c r="B567" s="395"/>
      <c r="C567" s="395"/>
      <c r="D567" s="305">
        <f>D566/(COUNT(B558:C565,B546:C555)*2)</f>
        <v>0.8529411764705882</v>
      </c>
      <c r="E567" s="89"/>
      <c r="F567" s="94"/>
      <c r="G567" s="94"/>
    </row>
    <row r="568" spans="1:7" ht="21" x14ac:dyDescent="0.4">
      <c r="A568" s="110"/>
      <c r="B568" s="94"/>
      <c r="C568" s="94"/>
      <c r="D568" s="94"/>
      <c r="E568" s="89"/>
      <c r="F568" s="94"/>
      <c r="G568" s="94"/>
    </row>
    <row r="569" spans="1:7" ht="22.5" x14ac:dyDescent="0.45">
      <c r="A569" s="122" t="s">
        <v>454</v>
      </c>
      <c r="B569" s="152"/>
      <c r="C569" s="153"/>
      <c r="D569" s="125">
        <f>SUM(D566,D542)</f>
        <v>41</v>
      </c>
      <c r="E569" s="89"/>
      <c r="F569" s="94"/>
      <c r="G569" s="94"/>
    </row>
    <row r="570" spans="1:7" ht="21" customHeight="1" x14ac:dyDescent="0.45">
      <c r="A570" s="122" t="s">
        <v>455</v>
      </c>
      <c r="B570" s="152"/>
      <c r="C570" s="153"/>
      <c r="D570" s="126">
        <f>D569/(COUNT(B546:C555,B536:C541,B558:C565)*2)</f>
        <v>0.89130434782608692</v>
      </c>
      <c r="E570" s="241"/>
      <c r="F570" s="241"/>
      <c r="G570" s="94"/>
    </row>
    <row r="571" spans="1:7" ht="21" customHeight="1" x14ac:dyDescent="0.4">
      <c r="A571" s="127"/>
      <c r="B571" s="94"/>
      <c r="C571" s="94"/>
      <c r="D571" s="94"/>
      <c r="E571" s="89"/>
      <c r="F571" s="94"/>
      <c r="G571" s="94"/>
    </row>
    <row r="572" spans="1:7" ht="21" x14ac:dyDescent="0.4">
      <c r="A572" s="380"/>
      <c r="B572" s="380"/>
      <c r="C572" s="380"/>
      <c r="D572" s="380"/>
      <c r="E572" s="380"/>
      <c r="F572" s="380"/>
      <c r="G572" s="94"/>
    </row>
    <row r="573" spans="1:7" ht="22.5" x14ac:dyDescent="0.45">
      <c r="A573" s="408" t="s">
        <v>19</v>
      </c>
      <c r="B573" s="408"/>
      <c r="C573" s="408"/>
      <c r="D573" s="408"/>
      <c r="E573" s="408"/>
      <c r="F573" s="408"/>
      <c r="G573" s="94"/>
    </row>
    <row r="574" spans="1:7" ht="22.5" x14ac:dyDescent="0.4">
      <c r="A574" s="199">
        <f>B11</f>
        <v>43599</v>
      </c>
      <c r="B574" s="94"/>
      <c r="C574" s="94"/>
      <c r="D574" s="283"/>
      <c r="E574" s="283"/>
      <c r="F574" s="283"/>
      <c r="G574" s="94"/>
    </row>
    <row r="575" spans="1:7" ht="21" x14ac:dyDescent="0.4">
      <c r="A575" s="420" t="s">
        <v>28</v>
      </c>
      <c r="B575" s="421" t="s">
        <v>29</v>
      </c>
      <c r="C575" s="421"/>
      <c r="D575" s="421" t="s">
        <v>42</v>
      </c>
      <c r="E575" s="422" t="s">
        <v>266</v>
      </c>
      <c r="F575" s="422" t="s">
        <v>301</v>
      </c>
      <c r="G575" s="94"/>
    </row>
    <row r="576" spans="1:7" ht="21" x14ac:dyDescent="0.4">
      <c r="A576" s="420"/>
      <c r="B576" s="256" t="s">
        <v>32</v>
      </c>
      <c r="C576" s="256" t="s">
        <v>31</v>
      </c>
      <c r="D576" s="421"/>
      <c r="E576" s="422"/>
      <c r="F576" s="422"/>
      <c r="G576" s="94"/>
    </row>
    <row r="577" spans="1:7" ht="22.5" x14ac:dyDescent="0.4">
      <c r="A577" s="294"/>
      <c r="B577" s="295"/>
      <c r="C577" s="295"/>
      <c r="D577" s="295"/>
      <c r="E577" s="270"/>
      <c r="F577" s="296"/>
      <c r="G577" s="94"/>
    </row>
    <row r="578" spans="1:7" ht="24.75" x14ac:dyDescent="0.4">
      <c r="A578" s="434" t="s">
        <v>10</v>
      </c>
      <c r="B578" s="435"/>
      <c r="C578" s="435"/>
      <c r="D578" s="435"/>
      <c r="E578" s="435"/>
      <c r="F578" s="436"/>
      <c r="G578" s="94"/>
    </row>
    <row r="579" spans="1:7" ht="21" x14ac:dyDescent="0.4">
      <c r="A579" s="101" t="s">
        <v>86</v>
      </c>
      <c r="B579" s="102">
        <v>1</v>
      </c>
      <c r="C579" s="102"/>
      <c r="D579" s="496" t="s">
        <v>669</v>
      </c>
      <c r="E579" s="497"/>
      <c r="F579" s="103"/>
      <c r="G579" s="94"/>
    </row>
    <row r="580" spans="1:7" ht="63" x14ac:dyDescent="0.4">
      <c r="A580" s="101" t="s">
        <v>45</v>
      </c>
      <c r="B580" s="102">
        <v>1</v>
      </c>
      <c r="C580" s="102"/>
      <c r="D580" s="103" t="s">
        <v>671</v>
      </c>
      <c r="E580" s="103" t="s">
        <v>670</v>
      </c>
      <c r="F580" s="103"/>
      <c r="G580" s="94"/>
    </row>
    <row r="581" spans="1:7" ht="21" x14ac:dyDescent="0.4">
      <c r="A581" s="101" t="s">
        <v>78</v>
      </c>
      <c r="B581" s="102">
        <v>2</v>
      </c>
      <c r="C581" s="102"/>
      <c r="D581" s="103"/>
      <c r="E581" s="104"/>
      <c r="F581" s="103"/>
      <c r="G581" s="94"/>
    </row>
    <row r="582" spans="1:7" ht="21" x14ac:dyDescent="0.4">
      <c r="A582" s="316" t="s">
        <v>20</v>
      </c>
      <c r="B582" s="102">
        <v>2</v>
      </c>
      <c r="C582" s="115" t="str">
        <f>IF(B582=0, -2, "0")</f>
        <v>0</v>
      </c>
      <c r="D582" s="117"/>
      <c r="E582" s="104"/>
      <c r="F582" s="103"/>
      <c r="G582" s="94"/>
    </row>
    <row r="583" spans="1:7" ht="22.5" x14ac:dyDescent="0.45">
      <c r="A583" s="184" t="s">
        <v>51</v>
      </c>
      <c r="B583" s="102">
        <v>2</v>
      </c>
      <c r="C583" s="116" t="str">
        <f>IF(B583=0, -10, IF(B583=1, -5, "0"))</f>
        <v>0</v>
      </c>
      <c r="D583" s="117"/>
      <c r="E583" s="104"/>
      <c r="F583" s="103"/>
      <c r="G583" s="94"/>
    </row>
    <row r="584" spans="1:7" ht="21" x14ac:dyDescent="0.4">
      <c r="A584" s="101" t="s">
        <v>113</v>
      </c>
      <c r="B584" s="102">
        <v>2</v>
      </c>
      <c r="C584" s="102"/>
      <c r="D584" s="140"/>
      <c r="E584" s="103"/>
      <c r="F584" s="103"/>
      <c r="G584" s="94"/>
    </row>
    <row r="585" spans="1:7" ht="63" x14ac:dyDescent="0.4">
      <c r="A585" s="174" t="s">
        <v>21</v>
      </c>
      <c r="B585" s="102">
        <v>0</v>
      </c>
      <c r="C585" s="116">
        <f>IF(B585=0, -5, "0")</f>
        <v>-5</v>
      </c>
      <c r="D585" s="101" t="s">
        <v>676</v>
      </c>
      <c r="E585" s="103" t="s">
        <v>677</v>
      </c>
      <c r="F585" s="103"/>
      <c r="G585" s="94"/>
    </row>
    <row r="586" spans="1:7" ht="21" x14ac:dyDescent="0.4">
      <c r="A586" s="230" t="s">
        <v>395</v>
      </c>
      <c r="B586" s="102">
        <v>2</v>
      </c>
      <c r="C586" s="115" t="str">
        <f>IF(B586=0, -2, "0")</f>
        <v>0</v>
      </c>
      <c r="D586" s="242"/>
      <c r="E586" s="104"/>
      <c r="F586" s="103"/>
      <c r="G586" s="94"/>
    </row>
    <row r="587" spans="1:7" ht="21" x14ac:dyDescent="0.4">
      <c r="A587" s="101" t="s">
        <v>219</v>
      </c>
      <c r="B587" s="102">
        <v>2</v>
      </c>
      <c r="C587" s="102"/>
      <c r="D587" s="103"/>
      <c r="E587" s="104"/>
      <c r="F587" s="103"/>
      <c r="G587" s="94"/>
    </row>
    <row r="588" spans="1:7" ht="21" x14ac:dyDescent="0.4">
      <c r="A588" s="395" t="s">
        <v>34</v>
      </c>
      <c r="B588" s="395"/>
      <c r="C588" s="396"/>
      <c r="D588" s="299">
        <f>SUM(B579:C587)</f>
        <v>9</v>
      </c>
      <c r="E588" s="89"/>
      <c r="F588" s="94"/>
      <c r="G588" s="94"/>
    </row>
    <row r="589" spans="1:7" ht="21" x14ac:dyDescent="0.4">
      <c r="A589" s="395" t="s">
        <v>33</v>
      </c>
      <c r="B589" s="395"/>
      <c r="C589" s="395"/>
      <c r="D589" s="305">
        <f>D588/(COUNT(B579:C587)*2)</f>
        <v>0.45</v>
      </c>
      <c r="E589" s="89"/>
      <c r="F589" s="94"/>
      <c r="G589" s="94"/>
    </row>
    <row r="590" spans="1:7" ht="21" x14ac:dyDescent="0.4">
      <c r="A590" s="306"/>
      <c r="B590" s="307"/>
      <c r="C590" s="307"/>
      <c r="D590" s="308"/>
      <c r="E590" s="89"/>
      <c r="F590" s="94"/>
      <c r="G590" s="94"/>
    </row>
    <row r="591" spans="1:7" ht="39.75" customHeight="1" x14ac:dyDescent="0.4">
      <c r="A591" s="437" t="s">
        <v>23</v>
      </c>
      <c r="B591" s="438"/>
      <c r="C591" s="438"/>
      <c r="D591" s="438"/>
      <c r="E591" s="438"/>
      <c r="F591" s="439"/>
      <c r="G591" s="94"/>
    </row>
    <row r="592" spans="1:7" ht="84" x14ac:dyDescent="0.4">
      <c r="A592" s="101" t="s">
        <v>87</v>
      </c>
      <c r="B592" s="102">
        <v>1</v>
      </c>
      <c r="C592" s="102"/>
      <c r="D592" s="103" t="s">
        <v>672</v>
      </c>
      <c r="E592" s="103" t="s">
        <v>673</v>
      </c>
      <c r="F592" s="103"/>
      <c r="G592" s="94"/>
    </row>
    <row r="593" spans="1:7" ht="22.5" customHeight="1" x14ac:dyDescent="0.45">
      <c r="A593" s="184" t="s">
        <v>7</v>
      </c>
      <c r="B593" s="102">
        <v>2</v>
      </c>
      <c r="C593" s="116" t="str">
        <f>IF(B593=0, -10, IF(B593=1, -5, "0"))</f>
        <v>0</v>
      </c>
      <c r="D593" s="140"/>
      <c r="E593" s="104"/>
      <c r="F593" s="103"/>
      <c r="G593" s="94"/>
    </row>
    <row r="594" spans="1:7" ht="22.5" customHeight="1" x14ac:dyDescent="0.4">
      <c r="A594" s="101" t="s">
        <v>113</v>
      </c>
      <c r="B594" s="102">
        <v>2</v>
      </c>
      <c r="C594" s="102"/>
      <c r="D594" s="140"/>
      <c r="E594" s="104"/>
      <c r="F594" s="103"/>
      <c r="G594" s="94"/>
    </row>
    <row r="595" spans="1:7" ht="21" x14ac:dyDescent="0.4">
      <c r="A595" s="101" t="s">
        <v>186</v>
      </c>
      <c r="B595" s="102">
        <v>2</v>
      </c>
      <c r="C595" s="102"/>
      <c r="D595" s="243"/>
      <c r="E595" s="243"/>
      <c r="F595" s="103"/>
      <c r="G595" s="94"/>
    </row>
    <row r="596" spans="1:7" ht="21" x14ac:dyDescent="0.4">
      <c r="A596" s="317" t="s">
        <v>88</v>
      </c>
      <c r="B596" s="102">
        <v>2</v>
      </c>
      <c r="C596" s="139" t="str">
        <f>IF(B596=0, -5, "0")</f>
        <v>0</v>
      </c>
      <c r="D596" s="213"/>
      <c r="E596" s="213"/>
      <c r="F596" s="103"/>
      <c r="G596" s="94"/>
    </row>
    <row r="597" spans="1:7" ht="53.25" customHeight="1" x14ac:dyDescent="0.4">
      <c r="A597" s="101" t="s">
        <v>150</v>
      </c>
      <c r="B597" s="102">
        <v>2</v>
      </c>
      <c r="C597" s="102"/>
      <c r="D597" s="140"/>
      <c r="E597" s="104"/>
      <c r="F597" s="103"/>
      <c r="G597" s="94"/>
    </row>
    <row r="598" spans="1:7" ht="27" customHeight="1" x14ac:dyDescent="0.4">
      <c r="A598" s="243" t="s">
        <v>383</v>
      </c>
      <c r="B598" s="102">
        <v>2</v>
      </c>
      <c r="C598" s="243"/>
      <c r="D598" s="140"/>
      <c r="E598" s="104"/>
      <c r="F598" s="103"/>
      <c r="G598" s="94"/>
    </row>
    <row r="599" spans="1:7" ht="48.75" customHeight="1" x14ac:dyDescent="0.4">
      <c r="A599" s="105" t="s">
        <v>328</v>
      </c>
      <c r="B599" s="102">
        <v>0</v>
      </c>
      <c r="C599" s="213"/>
      <c r="D599" s="140" t="s">
        <v>674</v>
      </c>
      <c r="E599" s="103" t="s">
        <v>675</v>
      </c>
      <c r="F599" s="103"/>
      <c r="G599" s="94"/>
    </row>
    <row r="600" spans="1:7" ht="21" x14ac:dyDescent="0.4">
      <c r="A600" s="230" t="s">
        <v>395</v>
      </c>
      <c r="B600" s="102">
        <v>2</v>
      </c>
      <c r="C600" s="115" t="str">
        <f>IF(B600=0, -2, "0")</f>
        <v>0</v>
      </c>
      <c r="D600" s="140"/>
      <c r="E600" s="104"/>
      <c r="F600" s="103"/>
      <c r="G600" s="94"/>
    </row>
    <row r="601" spans="1:7" ht="39.75" customHeight="1" x14ac:dyDescent="0.4">
      <c r="A601" s="101" t="s">
        <v>302</v>
      </c>
      <c r="B601" s="102">
        <v>2</v>
      </c>
      <c r="C601" s="102"/>
      <c r="D601" s="140"/>
      <c r="E601" s="104"/>
      <c r="F601" s="103"/>
      <c r="G601" s="94"/>
    </row>
    <row r="602" spans="1:7" ht="21" x14ac:dyDescent="0.4">
      <c r="A602" s="129" t="s">
        <v>376</v>
      </c>
      <c r="B602" s="102">
        <v>2</v>
      </c>
      <c r="C602" s="102"/>
      <c r="D602" s="119"/>
      <c r="E602" s="120"/>
      <c r="F602" s="103"/>
      <c r="G602" s="94"/>
    </row>
    <row r="603" spans="1:7" ht="21" x14ac:dyDescent="0.4">
      <c r="A603" s="151" t="s">
        <v>327</v>
      </c>
      <c r="B603" s="102" t="s">
        <v>30</v>
      </c>
      <c r="C603" s="102"/>
      <c r="D603" s="101"/>
      <c r="E603" s="104"/>
      <c r="F603" s="103"/>
      <c r="G603" s="94"/>
    </row>
    <row r="604" spans="1:7" ht="21" x14ac:dyDescent="0.4">
      <c r="A604" s="105" t="s">
        <v>405</v>
      </c>
      <c r="B604" s="102">
        <v>2</v>
      </c>
      <c r="C604" s="102"/>
      <c r="D604" s="242"/>
      <c r="E604" s="104"/>
      <c r="F604" s="103"/>
      <c r="G604" s="94"/>
    </row>
    <row r="605" spans="1:7" ht="83.25" customHeight="1" x14ac:dyDescent="0.4">
      <c r="A605" s="132" t="s">
        <v>446</v>
      </c>
      <c r="B605" s="102">
        <f>IF(D605=1, 2, IF(AND(D605&lt;1,D605&gt;0), 1, IF(D605=0,"0","NA")))</f>
        <v>1</v>
      </c>
      <c r="C605" s="102"/>
      <c r="D605" s="327">
        <f>IFERROR(E605/F605,"N.A")</f>
        <v>0.5</v>
      </c>
      <c r="E605" s="330">
        <f>COUNTIF('A1 Exploitation'!F579:F604,"ok")</f>
        <v>1</v>
      </c>
      <c r="F605" s="330">
        <f>COUNTA('A1 Exploitation'!F579:F604)</f>
        <v>2</v>
      </c>
      <c r="G605" s="94"/>
    </row>
    <row r="606" spans="1:7" ht="21" x14ac:dyDescent="0.4">
      <c r="A606" s="395" t="s">
        <v>34</v>
      </c>
      <c r="B606" s="395"/>
      <c r="C606" s="396"/>
      <c r="D606" s="299">
        <f>SUM(B592:C605)</f>
        <v>22</v>
      </c>
      <c r="E606" s="89"/>
      <c r="F606" s="94"/>
      <c r="G606" s="94"/>
    </row>
    <row r="607" spans="1:7" ht="21" x14ac:dyDescent="0.4">
      <c r="A607" s="395" t="s">
        <v>33</v>
      </c>
      <c r="B607" s="395"/>
      <c r="C607" s="395"/>
      <c r="D607" s="305">
        <f>D606/(COUNT(B592:C605)*2)</f>
        <v>0.84615384615384615</v>
      </c>
      <c r="E607" s="89"/>
      <c r="F607" s="94"/>
      <c r="G607" s="94"/>
    </row>
    <row r="608" spans="1:7" ht="21" x14ac:dyDescent="0.4">
      <c r="A608" s="306"/>
      <c r="B608" s="307"/>
      <c r="C608" s="309"/>
      <c r="D608" s="310"/>
      <c r="E608" s="89"/>
      <c r="F608" s="94"/>
      <c r="G608" s="94"/>
    </row>
    <row r="609" spans="1:7" ht="22.5" x14ac:dyDescent="0.45">
      <c r="A609" s="122" t="s">
        <v>37</v>
      </c>
      <c r="B609" s="123"/>
      <c r="C609" s="124"/>
      <c r="D609" s="125">
        <f>SUM(B579:C587,B592:C605)</f>
        <v>31</v>
      </c>
      <c r="E609" s="241"/>
      <c r="F609" s="241"/>
      <c r="G609" s="94"/>
    </row>
    <row r="610" spans="1:7" ht="22.5" x14ac:dyDescent="0.45">
      <c r="A610" s="397" t="s">
        <v>170</v>
      </c>
      <c r="B610" s="398"/>
      <c r="C610" s="399"/>
      <c r="D610" s="126">
        <f>D609/(COUNT(B579:C587,B592:C605)*2)</f>
        <v>0.67391304347826086</v>
      </c>
      <c r="E610" s="89"/>
      <c r="F610" s="94"/>
      <c r="G610" s="94"/>
    </row>
    <row r="611" spans="1:7" ht="21" x14ac:dyDescent="0.4">
      <c r="A611" s="127"/>
      <c r="B611" s="94"/>
      <c r="C611" s="94"/>
      <c r="G611" s="94"/>
    </row>
    <row r="612" spans="1:7" ht="19.5" customHeight="1" x14ac:dyDescent="0.45">
      <c r="A612" s="408" t="s">
        <v>8</v>
      </c>
      <c r="B612" s="408"/>
      <c r="C612" s="408"/>
      <c r="D612" s="408"/>
      <c r="E612" s="408"/>
      <c r="F612" s="408"/>
      <c r="G612" s="94"/>
    </row>
    <row r="613" spans="1:7" ht="22.5" x14ac:dyDescent="0.4">
      <c r="A613" s="128">
        <f>B11</f>
        <v>43599</v>
      </c>
      <c r="B613" s="94"/>
      <c r="C613" s="94"/>
      <c r="D613" s="112"/>
      <c r="E613" s="112"/>
      <c r="F613" s="112"/>
      <c r="G613" s="94"/>
    </row>
    <row r="614" spans="1:7" ht="21" x14ac:dyDescent="0.4">
      <c r="A614" s="389" t="s">
        <v>28</v>
      </c>
      <c r="B614" s="390" t="s">
        <v>29</v>
      </c>
      <c r="C614" s="390"/>
      <c r="D614" s="390" t="s">
        <v>42</v>
      </c>
      <c r="E614" s="391" t="s">
        <v>266</v>
      </c>
      <c r="F614" s="391" t="s">
        <v>301</v>
      </c>
      <c r="G614" s="94"/>
    </row>
    <row r="615" spans="1:7" ht="18.75" customHeight="1" x14ac:dyDescent="0.4">
      <c r="A615" s="389"/>
      <c r="B615" s="98" t="s">
        <v>32</v>
      </c>
      <c r="C615" s="98" t="s">
        <v>31</v>
      </c>
      <c r="D615" s="390"/>
      <c r="E615" s="391"/>
      <c r="F615" s="391"/>
      <c r="G615" s="94"/>
    </row>
    <row r="616" spans="1:7" ht="18.75" customHeight="1" x14ac:dyDescent="0.4">
      <c r="A616" s="285"/>
      <c r="B616" s="286"/>
      <c r="C616" s="286"/>
      <c r="D616" s="286"/>
      <c r="E616" s="281"/>
      <c r="F616" s="281"/>
      <c r="G616" s="94"/>
    </row>
    <row r="617" spans="1:7" ht="24.75" x14ac:dyDescent="0.4">
      <c r="A617" s="287" t="s">
        <v>90</v>
      </c>
      <c r="B617" s="112"/>
      <c r="C617" s="406"/>
      <c r="D617" s="406"/>
      <c r="E617" s="406"/>
      <c r="F617" s="407"/>
      <c r="G617" s="94"/>
    </row>
    <row r="618" spans="1:7" ht="63" x14ac:dyDescent="0.4">
      <c r="A618" s="131" t="s">
        <v>89</v>
      </c>
      <c r="B618" s="102">
        <v>1</v>
      </c>
      <c r="C618" s="102"/>
      <c r="D618" s="103" t="s">
        <v>683</v>
      </c>
      <c r="E618" s="103" t="s">
        <v>684</v>
      </c>
      <c r="F618" s="103"/>
      <c r="G618" s="94"/>
    </row>
    <row r="619" spans="1:7" ht="21" x14ac:dyDescent="0.4">
      <c r="A619" s="131" t="s">
        <v>221</v>
      </c>
      <c r="B619" s="102">
        <v>2</v>
      </c>
      <c r="C619" s="102"/>
      <c r="D619" s="103"/>
      <c r="E619" s="104"/>
      <c r="F619" s="103"/>
      <c r="G619" s="94"/>
    </row>
    <row r="620" spans="1:7" ht="63" x14ac:dyDescent="0.4">
      <c r="A620" s="129" t="s">
        <v>25</v>
      </c>
      <c r="B620" s="102">
        <v>1</v>
      </c>
      <c r="C620" s="102"/>
      <c r="D620" s="103" t="s">
        <v>682</v>
      </c>
      <c r="E620" s="103" t="s">
        <v>701</v>
      </c>
      <c r="F620" s="103"/>
      <c r="G620" s="94"/>
    </row>
    <row r="621" spans="1:7" ht="21" x14ac:dyDescent="0.4">
      <c r="A621" s="129" t="s">
        <v>11</v>
      </c>
      <c r="B621" s="102">
        <v>2</v>
      </c>
      <c r="C621" s="102"/>
      <c r="D621" s="103"/>
      <c r="E621" s="104"/>
      <c r="F621" s="103"/>
      <c r="G621" s="94"/>
    </row>
    <row r="622" spans="1:7" ht="22.5" x14ac:dyDescent="0.45">
      <c r="A622" s="184" t="s">
        <v>50</v>
      </c>
      <c r="B622" s="102">
        <v>2</v>
      </c>
      <c r="C622" s="116" t="str">
        <f>IF(B622=0, -10, IF(B622=1, -5, "0"))</f>
        <v>0</v>
      </c>
      <c r="D622" s="103"/>
      <c r="E622" s="104"/>
      <c r="F622" s="103"/>
      <c r="G622" s="94"/>
    </row>
    <row r="623" spans="1:7" ht="21" x14ac:dyDescent="0.4">
      <c r="A623" s="129" t="s">
        <v>113</v>
      </c>
      <c r="B623" s="102">
        <v>2</v>
      </c>
      <c r="C623" s="135"/>
      <c r="D623" s="103"/>
      <c r="E623" s="104"/>
      <c r="F623" s="103"/>
      <c r="G623" s="94"/>
    </row>
    <row r="624" spans="1:7" ht="21" x14ac:dyDescent="0.4">
      <c r="A624" s="129" t="s">
        <v>203</v>
      </c>
      <c r="B624" s="102">
        <v>2</v>
      </c>
      <c r="C624" s="102"/>
      <c r="D624" s="101"/>
      <c r="E624" s="104"/>
      <c r="F624" s="103"/>
      <c r="G624" s="94"/>
    </row>
    <row r="625" spans="1:7" ht="22.5" customHeight="1" x14ac:dyDescent="0.4">
      <c r="A625" s="230" t="s">
        <v>395</v>
      </c>
      <c r="B625" s="102">
        <v>2</v>
      </c>
      <c r="C625" s="115" t="str">
        <f>IF(B625=0, -2, "0")</f>
        <v>0</v>
      </c>
      <c r="D625" s="242"/>
      <c r="E625" s="104"/>
      <c r="F625" s="103"/>
      <c r="G625" s="94"/>
    </row>
    <row r="626" spans="1:7" ht="84" x14ac:dyDescent="0.4">
      <c r="A626" s="200" t="s">
        <v>456</v>
      </c>
      <c r="B626" s="102">
        <v>0</v>
      </c>
      <c r="C626" s="116">
        <f>IF(B626=0, -10, "0")</f>
        <v>-10</v>
      </c>
      <c r="D626" s="103" t="s">
        <v>678</v>
      </c>
      <c r="E626" s="103" t="s">
        <v>679</v>
      </c>
      <c r="F626" s="103"/>
      <c r="G626" s="94"/>
    </row>
    <row r="627" spans="1:7" ht="21" x14ac:dyDescent="0.4">
      <c r="A627" s="395" t="s">
        <v>34</v>
      </c>
      <c r="B627" s="395"/>
      <c r="C627" s="395"/>
      <c r="D627" s="299">
        <f>SUM(B618:C626)</f>
        <v>4</v>
      </c>
      <c r="E627" s="431"/>
      <c r="F627" s="411"/>
      <c r="G627" s="94"/>
    </row>
    <row r="628" spans="1:7" ht="21" x14ac:dyDescent="0.4">
      <c r="A628" s="395" t="s">
        <v>33</v>
      </c>
      <c r="B628" s="395"/>
      <c r="C628" s="395"/>
      <c r="D628" s="305">
        <f>D627/(COUNT(B618:C626)*2)</f>
        <v>0.2</v>
      </c>
      <c r="E628" s="432"/>
      <c r="F628" s="433"/>
      <c r="G628" s="94"/>
    </row>
    <row r="629" spans="1:7" ht="21" x14ac:dyDescent="0.4">
      <c r="A629" s="127"/>
      <c r="B629" s="94"/>
      <c r="C629" s="430"/>
      <c r="D629" s="430"/>
      <c r="E629" s="430"/>
      <c r="F629" s="430"/>
      <c r="G629" s="94"/>
    </row>
    <row r="630" spans="1:7" ht="18.75" customHeight="1" x14ac:dyDescent="0.4">
      <c r="A630" s="287" t="s">
        <v>23</v>
      </c>
      <c r="B630" s="112"/>
      <c r="C630" s="100"/>
      <c r="D630" s="100"/>
      <c r="E630" s="100"/>
      <c r="F630" s="100"/>
      <c r="G630" s="94"/>
    </row>
    <row r="631" spans="1:7" ht="21" x14ac:dyDescent="0.4">
      <c r="A631" s="101" t="s">
        <v>83</v>
      </c>
      <c r="B631" s="102">
        <v>2</v>
      </c>
      <c r="C631" s="102"/>
      <c r="D631" s="155"/>
      <c r="E631" s="104"/>
      <c r="F631" s="103"/>
      <c r="G631" s="94"/>
    </row>
    <row r="632" spans="1:7" ht="24.75" customHeight="1" x14ac:dyDescent="0.45">
      <c r="A632" s="184" t="s">
        <v>50</v>
      </c>
      <c r="B632" s="102">
        <v>2</v>
      </c>
      <c r="C632" s="116" t="str">
        <f>IF(B632=0, -10, IF(B632=1, -5, "0"))</f>
        <v>0</v>
      </c>
      <c r="D632" s="117"/>
      <c r="E632" s="104"/>
      <c r="F632" s="103"/>
      <c r="G632" s="94"/>
    </row>
    <row r="633" spans="1:7" ht="21" x14ac:dyDescent="0.4">
      <c r="A633" s="101" t="s">
        <v>186</v>
      </c>
      <c r="B633" s="102">
        <v>2</v>
      </c>
      <c r="C633" s="102"/>
      <c r="D633" s="171"/>
      <c r="E633" s="104"/>
      <c r="F633" s="103"/>
      <c r="G633" s="94"/>
    </row>
    <row r="634" spans="1:7" ht="84" x14ac:dyDescent="0.4">
      <c r="A634" s="101" t="s">
        <v>12</v>
      </c>
      <c r="B634" s="102">
        <v>1</v>
      </c>
      <c r="C634" s="102"/>
      <c r="D634" s="103" t="s">
        <v>680</v>
      </c>
      <c r="E634" s="104" t="s">
        <v>681</v>
      </c>
      <c r="F634" s="103"/>
      <c r="G634" s="94"/>
    </row>
    <row r="635" spans="1:7" ht="21" x14ac:dyDescent="0.4">
      <c r="A635" s="132" t="s">
        <v>91</v>
      </c>
      <c r="B635" s="102">
        <v>2</v>
      </c>
      <c r="C635" s="102"/>
      <c r="D635" s="54"/>
      <c r="E635" s="104"/>
      <c r="F635" s="103"/>
      <c r="G635" s="94"/>
    </row>
    <row r="636" spans="1:7" ht="21" x14ac:dyDescent="0.4">
      <c r="A636" s="163" t="s">
        <v>418</v>
      </c>
      <c r="B636" s="102">
        <v>2</v>
      </c>
      <c r="C636" s="116"/>
      <c r="D636" s="54"/>
      <c r="E636" s="104"/>
      <c r="F636" s="103"/>
      <c r="G636" s="94"/>
    </row>
    <row r="637" spans="1:7" ht="22.5" customHeight="1" x14ac:dyDescent="0.4">
      <c r="A637" s="163" t="s">
        <v>417</v>
      </c>
      <c r="B637" s="102">
        <v>2</v>
      </c>
      <c r="C637" s="116"/>
      <c r="D637" s="54"/>
      <c r="E637" s="104"/>
      <c r="F637" s="103"/>
      <c r="G637" s="94"/>
    </row>
    <row r="638" spans="1:7" ht="21" customHeight="1" x14ac:dyDescent="0.4">
      <c r="A638" s="101" t="s">
        <v>132</v>
      </c>
      <c r="B638" s="102">
        <v>2</v>
      </c>
      <c r="C638" s="102"/>
      <c r="D638" s="259"/>
      <c r="E638" s="104"/>
      <c r="F638" s="103"/>
      <c r="G638" s="94"/>
    </row>
    <row r="639" spans="1:7" ht="22.5" x14ac:dyDescent="0.4">
      <c r="A639" s="403" t="s">
        <v>34</v>
      </c>
      <c r="B639" s="404"/>
      <c r="C639" s="405"/>
      <c r="D639" s="202">
        <f>SUM(B631:C638)</f>
        <v>15</v>
      </c>
      <c r="E639" s="260"/>
      <c r="F639" s="260"/>
      <c r="G639" s="258"/>
    </row>
    <row r="640" spans="1:7" ht="22.5" x14ac:dyDescent="0.4">
      <c r="A640" s="106" t="s">
        <v>33</v>
      </c>
      <c r="B640" s="107"/>
      <c r="C640" s="107"/>
      <c r="D640" s="109">
        <f>D639/(COUNT(B631:C638)*2)</f>
        <v>0.9375</v>
      </c>
      <c r="E640" s="260"/>
      <c r="F640" s="260"/>
      <c r="G640" s="94"/>
    </row>
    <row r="641" spans="1:16382" ht="27" customHeight="1" x14ac:dyDescent="0.4">
      <c r="A641" s="201"/>
      <c r="B641" s="201"/>
      <c r="C641" s="201"/>
      <c r="D641" s="258"/>
      <c r="E641" s="258"/>
      <c r="F641" s="258"/>
      <c r="G641" s="94"/>
    </row>
    <row r="642" spans="1:16382" ht="24.75" x14ac:dyDescent="0.4">
      <c r="A642" s="287" t="s">
        <v>96</v>
      </c>
      <c r="B642" s="112"/>
      <c r="C642" s="406"/>
      <c r="D642" s="406"/>
      <c r="E642" s="406"/>
      <c r="F642" s="407"/>
      <c r="G642" s="94"/>
    </row>
    <row r="643" spans="1:16382" ht="20.25" customHeight="1" x14ac:dyDescent="0.4">
      <c r="A643" s="101" t="s">
        <v>83</v>
      </c>
      <c r="B643" s="102">
        <v>2</v>
      </c>
      <c r="C643" s="102"/>
      <c r="D643" s="103"/>
      <c r="E643" s="104"/>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v>2</v>
      </c>
      <c r="C644" s="116" t="str">
        <f>IF(B644=0, -10, IF(B644=1, -5, "0"))</f>
        <v>0</v>
      </c>
      <c r="D644" s="160"/>
      <c r="E644" s="104"/>
      <c r="F644" s="103"/>
      <c r="G644" s="94"/>
    </row>
    <row r="645" spans="1:16382" ht="21" x14ac:dyDescent="0.4">
      <c r="A645" s="101" t="s">
        <v>188</v>
      </c>
      <c r="B645" s="102">
        <v>2</v>
      </c>
      <c r="C645" s="102"/>
      <c r="D645" s="54"/>
      <c r="E645" s="101"/>
      <c r="F645" s="103"/>
      <c r="G645" s="94"/>
    </row>
    <row r="646" spans="1:16382" ht="21" x14ac:dyDescent="0.4">
      <c r="A646" s="101" t="s">
        <v>222</v>
      </c>
      <c r="B646" s="102">
        <v>2</v>
      </c>
      <c r="C646" s="102"/>
      <c r="D646" s="54"/>
      <c r="E646" s="104"/>
      <c r="F646" s="103"/>
      <c r="G646" s="94"/>
    </row>
    <row r="647" spans="1:16382" ht="34.5" customHeight="1" x14ac:dyDescent="0.4">
      <c r="A647" s="163" t="s">
        <v>418</v>
      </c>
      <c r="B647" s="102">
        <v>2</v>
      </c>
      <c r="C647" s="102"/>
      <c r="D647" s="54"/>
      <c r="E647" s="104"/>
      <c r="F647" s="103"/>
      <c r="G647" s="94"/>
    </row>
    <row r="648" spans="1:16382" ht="45" x14ac:dyDescent="0.4">
      <c r="A648" s="200" t="s">
        <v>456</v>
      </c>
      <c r="B648" s="102">
        <v>2</v>
      </c>
      <c r="C648" s="116" t="str">
        <f>IF(B648=0, -10, "0")</f>
        <v>0</v>
      </c>
      <c r="D648" s="54"/>
      <c r="E648" s="104"/>
      <c r="F648" s="103"/>
      <c r="G648" s="94"/>
    </row>
    <row r="649" spans="1:16382" ht="21" x14ac:dyDescent="0.4">
      <c r="A649" s="163" t="s">
        <v>417</v>
      </c>
      <c r="B649" s="102">
        <v>2</v>
      </c>
      <c r="C649" s="116"/>
      <c r="D649" s="54"/>
      <c r="E649" s="104"/>
      <c r="F649" s="103"/>
      <c r="G649" s="94"/>
    </row>
    <row r="650" spans="1:16382" ht="22.5" x14ac:dyDescent="0.4">
      <c r="A650" s="403" t="s">
        <v>34</v>
      </c>
      <c r="B650" s="404"/>
      <c r="C650" s="405"/>
      <c r="D650" s="121">
        <f>SUM(B643:C649)</f>
        <v>14</v>
      </c>
      <c r="E650" s="260"/>
      <c r="F650" s="260"/>
      <c r="G650" s="94"/>
    </row>
    <row r="651" spans="1:16382" ht="21" x14ac:dyDescent="0.4">
      <c r="A651" s="121" t="s">
        <v>33</v>
      </c>
      <c r="B651" s="204"/>
      <c r="C651" s="204"/>
      <c r="D651" s="109">
        <f>D650/(COUNT(B643:C649)*2)</f>
        <v>1</v>
      </c>
      <c r="E651" s="94"/>
      <c r="F651" s="94"/>
      <c r="G651" s="94"/>
    </row>
    <row r="652" spans="1:16382" ht="22.5" x14ac:dyDescent="0.3">
      <c r="A652" s="419"/>
      <c r="B652" s="419"/>
      <c r="C652" s="419"/>
      <c r="D652" s="419"/>
      <c r="E652" s="419"/>
      <c r="F652" s="419"/>
      <c r="G652" s="419"/>
    </row>
    <row r="653" spans="1:16382" ht="24.75" x14ac:dyDescent="0.4">
      <c r="A653" s="287" t="s">
        <v>26</v>
      </c>
      <c r="B653" s="406"/>
      <c r="C653" s="406"/>
      <c r="D653" s="406"/>
      <c r="E653" s="406"/>
      <c r="F653" s="407"/>
      <c r="G653" s="89"/>
    </row>
    <row r="654" spans="1:16382" ht="21" x14ac:dyDescent="0.4">
      <c r="A654" s="132" t="s">
        <v>223</v>
      </c>
      <c r="B654" s="102">
        <v>2</v>
      </c>
      <c r="C654" s="102"/>
      <c r="D654" s="134"/>
      <c r="E654" s="104"/>
      <c r="F654" s="103"/>
      <c r="G654" s="89"/>
    </row>
    <row r="655" spans="1:16382" ht="63" x14ac:dyDescent="0.4">
      <c r="A655" s="163" t="s">
        <v>418</v>
      </c>
      <c r="B655" s="102">
        <v>0</v>
      </c>
      <c r="C655" s="116"/>
      <c r="D655" s="134" t="s">
        <v>686</v>
      </c>
      <c r="E655" s="103" t="s">
        <v>685</v>
      </c>
      <c r="F655" s="103"/>
      <c r="G655" s="89"/>
    </row>
    <row r="656" spans="1:16382" ht="21" x14ac:dyDescent="0.4">
      <c r="A656" s="163" t="s">
        <v>417</v>
      </c>
      <c r="B656" s="102">
        <v>2</v>
      </c>
      <c r="C656" s="116"/>
      <c r="D656" s="134"/>
      <c r="E656" s="104"/>
      <c r="F656" s="103"/>
      <c r="G656" s="89"/>
    </row>
    <row r="657" spans="1:7" ht="22.5" x14ac:dyDescent="0.45">
      <c r="A657" s="184" t="s">
        <v>92</v>
      </c>
      <c r="B657" s="102">
        <v>2</v>
      </c>
      <c r="C657" s="116" t="str">
        <f>IF(B657=0, -10, IF(B657=1, -5, "0"))</f>
        <v>0</v>
      </c>
      <c r="D657" s="243"/>
      <c r="E657" s="243"/>
      <c r="F657" s="103"/>
      <c r="G657" s="89"/>
    </row>
    <row r="658" spans="1:7" ht="42" x14ac:dyDescent="0.4">
      <c r="A658" s="101" t="s">
        <v>189</v>
      </c>
      <c r="B658" s="102">
        <v>2</v>
      </c>
      <c r="C658" s="102"/>
      <c r="D658" s="243"/>
      <c r="E658" s="243"/>
      <c r="F658" s="103"/>
      <c r="G658" s="203"/>
    </row>
    <row r="659" spans="1:7" ht="45" x14ac:dyDescent="0.4">
      <c r="A659" s="200" t="s">
        <v>325</v>
      </c>
      <c r="B659" s="102">
        <v>2</v>
      </c>
      <c r="C659" s="116" t="str">
        <f>IF(B659=0, -10, "0")</f>
        <v>0</v>
      </c>
      <c r="D659" s="243"/>
      <c r="E659" s="243"/>
      <c r="F659" s="103"/>
      <c r="G659" s="89"/>
    </row>
    <row r="660" spans="1:7" ht="42" x14ac:dyDescent="0.4">
      <c r="A660" s="101" t="s">
        <v>150</v>
      </c>
      <c r="B660" s="102">
        <v>2</v>
      </c>
      <c r="C660" s="102"/>
      <c r="D660" s="134"/>
      <c r="E660" s="104"/>
      <c r="F660" s="103"/>
      <c r="G660" s="89"/>
    </row>
    <row r="661" spans="1:7" ht="21" x14ac:dyDescent="0.4">
      <c r="A661" s="440" t="s">
        <v>310</v>
      </c>
      <c r="B661" s="441"/>
      <c r="C661" s="441"/>
      <c r="D661" s="441"/>
      <c r="E661" s="441"/>
      <c r="F661" s="442"/>
      <c r="G661" s="89"/>
    </row>
    <row r="662" spans="1:7" ht="21" x14ac:dyDescent="0.4">
      <c r="A662" s="105" t="s">
        <v>328</v>
      </c>
      <c r="B662" s="102">
        <v>2</v>
      </c>
      <c r="C662" s="243"/>
      <c r="D662" s="134"/>
      <c r="E662" s="104"/>
      <c r="F662" s="103"/>
      <c r="G662" s="89"/>
    </row>
    <row r="663" spans="1:7" ht="21" x14ac:dyDescent="0.4">
      <c r="A663" s="101" t="s">
        <v>302</v>
      </c>
      <c r="B663" s="102">
        <v>2</v>
      </c>
      <c r="C663" s="102"/>
      <c r="D663" s="134"/>
      <c r="E663" s="104"/>
      <c r="F663" s="103"/>
      <c r="G663" s="89"/>
    </row>
    <row r="664" spans="1:7" ht="27.75" customHeight="1" x14ac:dyDescent="0.4">
      <c r="A664" s="129" t="s">
        <v>376</v>
      </c>
      <c r="B664" s="102">
        <v>2</v>
      </c>
      <c r="C664" s="102"/>
      <c r="D664" s="134"/>
      <c r="E664" s="104"/>
      <c r="F664" s="103"/>
      <c r="G664" s="94"/>
    </row>
    <row r="665" spans="1:7" ht="21" x14ac:dyDescent="0.4">
      <c r="A665" s="318" t="s">
        <v>317</v>
      </c>
      <c r="B665" s="102">
        <v>2</v>
      </c>
      <c r="C665" s="116" t="str">
        <f>IF(B665=0, -5, "0")</f>
        <v>0</v>
      </c>
      <c r="D665" s="119"/>
      <c r="E665" s="120"/>
      <c r="F665" s="103"/>
      <c r="G665" s="94"/>
    </row>
    <row r="666" spans="1:7" ht="21" x14ac:dyDescent="0.4">
      <c r="A666" s="151" t="s">
        <v>327</v>
      </c>
      <c r="B666" s="102" t="s">
        <v>30</v>
      </c>
      <c r="C666" s="116"/>
      <c r="D666" s="54"/>
      <c r="E666" s="54"/>
      <c r="F666" s="103"/>
      <c r="G666" s="94"/>
    </row>
    <row r="667" spans="1:7" ht="21" x14ac:dyDescent="0.4">
      <c r="A667" s="105" t="s">
        <v>405</v>
      </c>
      <c r="B667" s="102">
        <v>2</v>
      </c>
      <c r="C667" s="116"/>
      <c r="D667" s="54"/>
      <c r="E667" s="54"/>
      <c r="F667" s="103"/>
      <c r="G667" s="94"/>
    </row>
    <row r="668" spans="1:7" ht="88.5" customHeight="1" x14ac:dyDescent="0.4">
      <c r="A668" s="101" t="s">
        <v>421</v>
      </c>
      <c r="B668" s="102" t="str">
        <f>IF(D668=1, 2, IF(AND(D668&lt;1,D668&gt;0), 1, IF(D668=0,"0","NA")))</f>
        <v>0</v>
      </c>
      <c r="C668" s="102"/>
      <c r="D668" s="327">
        <f>IFERROR(E668/F668,"N.A")</f>
        <v>0</v>
      </c>
      <c r="E668" s="330">
        <f>COUNTIF('A1 Exploitation'!F618:F667,"ok")</f>
        <v>0</v>
      </c>
      <c r="F668" s="330">
        <f>COUNTA('A1 Exploitation'!F618:F667)</f>
        <v>1</v>
      </c>
      <c r="G668" s="94"/>
    </row>
    <row r="669" spans="1:7" ht="21" x14ac:dyDescent="0.4">
      <c r="A669" s="121" t="s">
        <v>34</v>
      </c>
      <c r="B669" s="121"/>
      <c r="C669" s="121"/>
      <c r="D669" s="121">
        <f>SUM(B654:C668)</f>
        <v>22</v>
      </c>
      <c r="E669" s="89"/>
      <c r="F669" s="94"/>
      <c r="G669" s="94"/>
    </row>
    <row r="670" spans="1:7" ht="21" x14ac:dyDescent="0.4">
      <c r="A670" s="106" t="s">
        <v>33</v>
      </c>
      <c r="B670" s="107"/>
      <c r="C670" s="108"/>
      <c r="D670" s="109">
        <f>D669/(COUNT(B654:C668)*2)</f>
        <v>0.91666666666666663</v>
      </c>
      <c r="E670" s="89"/>
      <c r="F670" s="94"/>
      <c r="G670" s="94"/>
    </row>
    <row r="671" spans="1:7" ht="21" x14ac:dyDescent="0.4">
      <c r="A671" s="110"/>
      <c r="B671" s="94"/>
      <c r="C671" s="94"/>
      <c r="D671" s="94"/>
      <c r="E671" s="89"/>
      <c r="F671" s="94"/>
      <c r="G671" s="94"/>
    </row>
    <row r="672" spans="1:7" ht="22.5" x14ac:dyDescent="0.45">
      <c r="A672" s="122" t="s">
        <v>38</v>
      </c>
      <c r="B672" s="152"/>
      <c r="C672" s="153"/>
      <c r="D672" s="125">
        <f>SUM(D627,D639,D650,D669)</f>
        <v>55</v>
      </c>
      <c r="E672" s="89"/>
      <c r="F672" s="94"/>
      <c r="G672" s="94"/>
    </row>
    <row r="673" spans="1:7" ht="22.5" x14ac:dyDescent="0.45">
      <c r="A673" s="122" t="s">
        <v>171</v>
      </c>
      <c r="B673" s="152"/>
      <c r="C673" s="153"/>
      <c r="D673" s="126">
        <f>D672/(COUNT(B654:C668,B631:C638,B643:C649,B618:C626)*2)</f>
        <v>0.7432432432432432</v>
      </c>
      <c r="G673" s="94"/>
    </row>
    <row r="674" spans="1:7" ht="21" x14ac:dyDescent="0.4">
      <c r="A674" s="110"/>
      <c r="B674" s="94"/>
      <c r="C674" s="94"/>
      <c r="D674" s="94"/>
      <c r="E674" s="89"/>
      <c r="F674" s="94"/>
      <c r="G674" s="94"/>
    </row>
    <row r="675" spans="1:7" ht="21" x14ac:dyDescent="0.4">
      <c r="A675" s="207"/>
      <c r="B675" s="94"/>
      <c r="C675" s="94"/>
      <c r="G675" s="94"/>
    </row>
    <row r="676" spans="1:7" ht="22.5" x14ac:dyDescent="0.45">
      <c r="A676" s="408" t="s">
        <v>355</v>
      </c>
      <c r="B676" s="408"/>
      <c r="C676" s="408"/>
      <c r="D676" s="408"/>
      <c r="E676" s="408"/>
      <c r="F676" s="408"/>
      <c r="G676" s="94"/>
    </row>
    <row r="677" spans="1:7" ht="21" x14ac:dyDescent="0.4">
      <c r="A677" s="199">
        <f>B11</f>
        <v>43599</v>
      </c>
      <c r="B677" s="94"/>
      <c r="C677" s="94"/>
      <c r="D677" s="94"/>
      <c r="E677" s="89"/>
      <c r="F677" s="94"/>
      <c r="G677" s="94"/>
    </row>
    <row r="678" spans="1:7" ht="21.75" customHeight="1" x14ac:dyDescent="0.4">
      <c r="A678" s="389" t="s">
        <v>28</v>
      </c>
      <c r="B678" s="390" t="s">
        <v>29</v>
      </c>
      <c r="C678" s="390"/>
      <c r="D678" s="390" t="s">
        <v>42</v>
      </c>
      <c r="E678" s="391" t="s">
        <v>266</v>
      </c>
      <c r="F678" s="391" t="s">
        <v>301</v>
      </c>
      <c r="G678" s="94"/>
    </row>
    <row r="679" spans="1:7" ht="21" x14ac:dyDescent="0.4">
      <c r="A679" s="389"/>
      <c r="B679" s="98" t="s">
        <v>32</v>
      </c>
      <c r="C679" s="98" t="s">
        <v>31</v>
      </c>
      <c r="D679" s="390"/>
      <c r="E679" s="391"/>
      <c r="F679" s="391"/>
      <c r="G679" s="94"/>
    </row>
    <row r="680" spans="1:7" ht="22.5" x14ac:dyDescent="0.4">
      <c r="A680" s="285"/>
      <c r="B680" s="286"/>
      <c r="C680" s="286"/>
      <c r="D680" s="286"/>
      <c r="E680" s="281"/>
      <c r="F680" s="281"/>
      <c r="G680" s="94"/>
    </row>
    <row r="681" spans="1:7" ht="21" x14ac:dyDescent="0.4">
      <c r="A681" s="101" t="s">
        <v>386</v>
      </c>
      <c r="B681" s="102" t="s">
        <v>30</v>
      </c>
      <c r="C681" s="102"/>
      <c r="D681" s="103"/>
      <c r="E681" s="104"/>
      <c r="F681" s="103"/>
      <c r="G681" s="94"/>
    </row>
    <row r="682" spans="1:7" ht="42" x14ac:dyDescent="0.4">
      <c r="A682" s="101" t="s">
        <v>357</v>
      </c>
      <c r="B682" s="102">
        <v>1</v>
      </c>
      <c r="C682" s="102"/>
      <c r="D682" s="103" t="s">
        <v>599</v>
      </c>
      <c r="E682" s="103" t="s">
        <v>600</v>
      </c>
      <c r="F682" s="103"/>
      <c r="G682" s="94"/>
    </row>
    <row r="683" spans="1:7" ht="42" x14ac:dyDescent="0.4">
      <c r="A683" s="101" t="s">
        <v>43</v>
      </c>
      <c r="B683" s="102">
        <v>2</v>
      </c>
      <c r="C683" s="102"/>
      <c r="D683" s="103"/>
      <c r="E683" s="104"/>
      <c r="F683" s="103"/>
      <c r="G683" s="94"/>
    </row>
    <row r="684" spans="1:7" ht="21" x14ac:dyDescent="0.4">
      <c r="A684" s="132" t="s">
        <v>93</v>
      </c>
      <c r="B684" s="102" t="s">
        <v>30</v>
      </c>
      <c r="C684" s="102"/>
      <c r="D684" s="104"/>
      <c r="E684" s="104"/>
      <c r="F684" s="103"/>
      <c r="G684" s="94"/>
    </row>
    <row r="685" spans="1:7" ht="21" x14ac:dyDescent="0.4">
      <c r="A685" s="101" t="s">
        <v>66</v>
      </c>
      <c r="B685" s="102">
        <v>2</v>
      </c>
      <c r="C685" s="102"/>
      <c r="D685" s="208"/>
      <c r="E685" s="104"/>
      <c r="F685" s="103"/>
      <c r="G685" s="94"/>
    </row>
    <row r="686" spans="1:7" ht="42" x14ac:dyDescent="0.4">
      <c r="A686" s="101" t="s">
        <v>157</v>
      </c>
      <c r="B686" s="102">
        <v>2</v>
      </c>
      <c r="C686" s="102"/>
      <c r="D686" s="208"/>
      <c r="E686" s="104"/>
      <c r="F686" s="103"/>
      <c r="G686" s="94"/>
    </row>
    <row r="687" spans="1:7" ht="105" x14ac:dyDescent="0.4">
      <c r="A687" s="105" t="s">
        <v>294</v>
      </c>
      <c r="B687" s="102">
        <v>0</v>
      </c>
      <c r="C687" s="104"/>
      <c r="D687" s="208" t="s">
        <v>601</v>
      </c>
      <c r="E687" s="103" t="s">
        <v>602</v>
      </c>
      <c r="F687" s="103"/>
      <c r="G687" s="94"/>
    </row>
    <row r="688" spans="1:7" ht="42" x14ac:dyDescent="0.4">
      <c r="A688" s="319" t="s">
        <v>295</v>
      </c>
      <c r="B688" s="102">
        <v>0</v>
      </c>
      <c r="C688" s="139">
        <f>IF(B688=0, -5, "0")</f>
        <v>-5</v>
      </c>
      <c r="D688" s="160" t="s">
        <v>603</v>
      </c>
      <c r="E688" s="160" t="s">
        <v>604</v>
      </c>
      <c r="F688" s="103"/>
      <c r="G688" s="94"/>
    </row>
    <row r="689" spans="1:7" ht="42" x14ac:dyDescent="0.4">
      <c r="A689" s="105" t="s">
        <v>387</v>
      </c>
      <c r="B689" s="102">
        <v>2</v>
      </c>
      <c r="C689" s="158"/>
      <c r="D689" s="223"/>
      <c r="E689" s="211"/>
      <c r="F689" s="103"/>
      <c r="G689" s="94"/>
    </row>
    <row r="690" spans="1:7" ht="21" x14ac:dyDescent="0.4">
      <c r="A690" s="105" t="s">
        <v>397</v>
      </c>
      <c r="B690" s="102">
        <v>2</v>
      </c>
      <c r="C690" s="158"/>
      <c r="D690" s="224"/>
      <c r="E690" s="211"/>
      <c r="F690" s="103"/>
      <c r="G690" s="94"/>
    </row>
    <row r="691" spans="1:7" ht="30" customHeight="1" x14ac:dyDescent="0.4">
      <c r="A691" s="192" t="s">
        <v>13</v>
      </c>
      <c r="B691" s="102">
        <v>2</v>
      </c>
      <c r="C691" s="217"/>
      <c r="D691" s="208"/>
      <c r="E691" s="104"/>
      <c r="F691" s="103"/>
      <c r="G691" s="94"/>
    </row>
    <row r="692" spans="1:7" ht="38.25" customHeight="1" x14ac:dyDescent="0.4">
      <c r="A692" s="192" t="s">
        <v>179</v>
      </c>
      <c r="B692" s="102">
        <v>2</v>
      </c>
      <c r="C692" s="217"/>
      <c r="D692" s="208"/>
      <c r="E692" s="104"/>
      <c r="F692" s="103"/>
      <c r="G692" s="94"/>
    </row>
    <row r="693" spans="1:7" ht="80.25" customHeight="1" x14ac:dyDescent="0.4">
      <c r="A693" s="192" t="s">
        <v>14</v>
      </c>
      <c r="B693" s="102">
        <v>2</v>
      </c>
      <c r="C693" s="217"/>
      <c r="D693" s="103"/>
      <c r="E693" s="104"/>
      <c r="F693" s="103"/>
      <c r="G693" s="94"/>
    </row>
    <row r="694" spans="1:7" ht="21" x14ac:dyDescent="0.4">
      <c r="A694" s="105" t="s">
        <v>474</v>
      </c>
      <c r="B694" s="102">
        <v>2</v>
      </c>
      <c r="C694" s="158"/>
      <c r="D694" s="210"/>
      <c r="E694" s="104"/>
      <c r="F694" s="103"/>
      <c r="G694" s="94"/>
    </row>
    <row r="695" spans="1:7" ht="63" x14ac:dyDescent="0.4">
      <c r="A695" s="105" t="s">
        <v>384</v>
      </c>
      <c r="B695" s="102">
        <v>0</v>
      </c>
      <c r="C695" s="136"/>
      <c r="D695" s="210" t="s">
        <v>605</v>
      </c>
      <c r="E695" s="103" t="s">
        <v>606</v>
      </c>
      <c r="F695" s="103"/>
      <c r="G695" s="94"/>
    </row>
    <row r="696" spans="1:7" ht="21" x14ac:dyDescent="0.4">
      <c r="A696" s="214" t="s">
        <v>388</v>
      </c>
      <c r="B696" s="102">
        <v>2</v>
      </c>
      <c r="C696" s="116"/>
      <c r="D696" s="119"/>
      <c r="E696" s="120"/>
      <c r="F696" s="103"/>
      <c r="G696" s="94"/>
    </row>
    <row r="697" spans="1:7" ht="84" x14ac:dyDescent="0.4">
      <c r="A697" s="209" t="s">
        <v>318</v>
      </c>
      <c r="B697" s="102">
        <v>0</v>
      </c>
      <c r="C697" s="116"/>
      <c r="D697" s="101" t="s">
        <v>607</v>
      </c>
      <c r="E697" s="103" t="s">
        <v>608</v>
      </c>
      <c r="F697" s="103"/>
      <c r="G697" s="94"/>
    </row>
    <row r="698" spans="1:7" ht="42" x14ac:dyDescent="0.4">
      <c r="A698" s="209" t="s">
        <v>457</v>
      </c>
      <c r="B698" s="102">
        <v>2</v>
      </c>
      <c r="C698" s="116"/>
      <c r="D698" s="101"/>
      <c r="E698" s="104"/>
      <c r="F698" s="103"/>
      <c r="G698" s="94"/>
    </row>
    <row r="699" spans="1:7" ht="42" x14ac:dyDescent="0.4">
      <c r="A699" s="209" t="s">
        <v>419</v>
      </c>
      <c r="B699" s="102">
        <v>1</v>
      </c>
      <c r="C699" s="116"/>
      <c r="D699" s="367" t="s">
        <v>609</v>
      </c>
      <c r="E699" s="103" t="s">
        <v>610</v>
      </c>
      <c r="F699" s="103"/>
      <c r="G699" s="94"/>
    </row>
    <row r="700" spans="1:7" ht="89.25" customHeight="1" x14ac:dyDescent="0.4">
      <c r="A700" s="105" t="s">
        <v>421</v>
      </c>
      <c r="B700" s="102">
        <f>IF(D700=1, 2, IF(AND(D700&lt;1,D700&gt;0), 1, IF(D700=0,"0","NA")))</f>
        <v>2</v>
      </c>
      <c r="C700" s="102"/>
      <c r="D700" s="327">
        <f>IFERROR(E700/F700,"N.A")</f>
        <v>1</v>
      </c>
      <c r="E700" s="330">
        <f>COUNTIF('A1 Exploitation'!F681:F699,"ok")</f>
        <v>1</v>
      </c>
      <c r="F700" s="330">
        <f>COUNTA('A1 Exploitation'!F681:F699)</f>
        <v>1</v>
      </c>
      <c r="G700" s="94"/>
    </row>
    <row r="701" spans="1:7" ht="22.5" x14ac:dyDescent="0.45">
      <c r="A701" s="122" t="s">
        <v>426</v>
      </c>
      <c r="B701" s="152"/>
      <c r="C701" s="153"/>
      <c r="D701" s="125">
        <f>SUM(B681:C700)</f>
        <v>21</v>
      </c>
      <c r="E701" s="89"/>
      <c r="F701" s="94"/>
      <c r="G701" s="94"/>
    </row>
    <row r="702" spans="1:7" ht="22.5" x14ac:dyDescent="0.45">
      <c r="A702" s="122" t="s">
        <v>427</v>
      </c>
      <c r="B702" s="152"/>
      <c r="C702" s="153"/>
      <c r="D702" s="126">
        <f>D701/(COUNT(B681:C700)*2)</f>
        <v>0.55263157894736847</v>
      </c>
      <c r="G702" s="94"/>
    </row>
    <row r="703" spans="1:7" ht="21" x14ac:dyDescent="0.4">
      <c r="A703" s="203"/>
      <c r="B703" s="261"/>
      <c r="C703" s="261"/>
      <c r="G703" s="216"/>
    </row>
    <row r="704" spans="1:7" ht="21" customHeight="1" x14ac:dyDescent="0.4">
      <c r="A704" s="443" t="s">
        <v>458</v>
      </c>
      <c r="B704" s="443"/>
      <c r="C704" s="443"/>
      <c r="D704" s="443"/>
      <c r="E704" s="443"/>
      <c r="F704" s="443"/>
      <c r="G704" s="216"/>
    </row>
    <row r="705" spans="1:7" ht="21" customHeight="1" x14ac:dyDescent="0.4">
      <c r="A705" s="199">
        <f>B11</f>
        <v>43599</v>
      </c>
      <c r="B705" s="94"/>
      <c r="C705" s="94"/>
      <c r="D705" s="215"/>
      <c r="E705" s="215"/>
      <c r="F705" s="215"/>
      <c r="G705" s="216"/>
    </row>
    <row r="706" spans="1:7" ht="21" x14ac:dyDescent="0.4">
      <c r="A706" s="415" t="s">
        <v>28</v>
      </c>
      <c r="B706" s="428" t="s">
        <v>29</v>
      </c>
      <c r="C706" s="428"/>
      <c r="D706" s="390" t="s">
        <v>42</v>
      </c>
      <c r="E706" s="391" t="s">
        <v>266</v>
      </c>
      <c r="F706" s="391" t="s">
        <v>301</v>
      </c>
      <c r="G706" s="216"/>
    </row>
    <row r="707" spans="1:7" ht="21" x14ac:dyDescent="0.4">
      <c r="A707" s="389"/>
      <c r="B707" s="98" t="s">
        <v>32</v>
      </c>
      <c r="C707" s="98" t="s">
        <v>31</v>
      </c>
      <c r="D707" s="390"/>
      <c r="E707" s="391"/>
      <c r="F707" s="391"/>
      <c r="G707" s="216"/>
    </row>
    <row r="708" spans="1:7" ht="22.5" x14ac:dyDescent="0.4">
      <c r="A708" s="285"/>
      <c r="B708" s="286"/>
      <c r="C708" s="286"/>
      <c r="D708" s="286"/>
      <c r="E708" s="281"/>
      <c r="F708" s="281"/>
      <c r="G708" s="94"/>
    </row>
    <row r="709" spans="1:7" ht="24.75" x14ac:dyDescent="0.4">
      <c r="A709" s="392" t="s">
        <v>305</v>
      </c>
      <c r="B709" s="393"/>
      <c r="C709" s="393"/>
      <c r="D709" s="393"/>
      <c r="E709" s="393"/>
      <c r="F709" s="394"/>
      <c r="G709" s="216"/>
    </row>
    <row r="710" spans="1:7" ht="63" x14ac:dyDescent="0.4">
      <c r="A710" s="132" t="s">
        <v>220</v>
      </c>
      <c r="B710" s="217">
        <v>1</v>
      </c>
      <c r="C710" s="217"/>
      <c r="D710" s="160" t="s">
        <v>611</v>
      </c>
      <c r="E710" s="160" t="s">
        <v>612</v>
      </c>
      <c r="F710" s="160"/>
      <c r="G710" s="216"/>
    </row>
    <row r="711" spans="1:7" ht="21" x14ac:dyDescent="0.4">
      <c r="A711" s="132" t="s">
        <v>316</v>
      </c>
      <c r="B711" s="217">
        <v>2</v>
      </c>
      <c r="C711" s="217"/>
      <c r="D711" s="160"/>
      <c r="E711" s="211"/>
      <c r="F711" s="160"/>
      <c r="G711" s="216"/>
    </row>
    <row r="712" spans="1:7" ht="21" x14ac:dyDescent="0.4">
      <c r="A712" s="317" t="s">
        <v>273</v>
      </c>
      <c r="B712" s="217">
        <v>2</v>
      </c>
      <c r="C712" s="188" t="str">
        <f>IF(B712=0, -5, "0")</f>
        <v>0</v>
      </c>
      <c r="D712" s="54"/>
      <c r="E712" s="211"/>
      <c r="F712" s="160"/>
      <c r="G712" s="216"/>
    </row>
    <row r="713" spans="1:7" ht="21" x14ac:dyDescent="0.4">
      <c r="A713" s="132" t="s">
        <v>296</v>
      </c>
      <c r="B713" s="217">
        <v>2</v>
      </c>
      <c r="C713" s="217"/>
      <c r="D713" s="54"/>
      <c r="E713" s="211"/>
      <c r="F713" s="160"/>
      <c r="G713" s="216"/>
    </row>
    <row r="714" spans="1:7" ht="22.5" x14ac:dyDescent="0.4">
      <c r="A714" s="214" t="s">
        <v>321</v>
      </c>
      <c r="B714" s="217">
        <v>2</v>
      </c>
      <c r="C714" s="217"/>
      <c r="D714" s="228"/>
      <c r="E714" s="228"/>
      <c r="F714" s="160"/>
      <c r="G714" s="216"/>
    </row>
    <row r="715" spans="1:7" ht="21" x14ac:dyDescent="0.4">
      <c r="A715" s="106" t="s">
        <v>34</v>
      </c>
      <c r="B715" s="413"/>
      <c r="C715" s="414"/>
      <c r="D715" s="202">
        <f>SUM(B710:C714)</f>
        <v>9</v>
      </c>
      <c r="E715" s="89"/>
      <c r="F715" s="94"/>
      <c r="G715" s="94"/>
    </row>
    <row r="716" spans="1:7" ht="21" x14ac:dyDescent="0.4">
      <c r="A716" s="106" t="s">
        <v>33</v>
      </c>
      <c r="B716" s="413"/>
      <c r="C716" s="414"/>
      <c r="D716" s="313">
        <f>D715/(COUNT(B710:C714)*2)</f>
        <v>0.9</v>
      </c>
      <c r="E716" s="89"/>
      <c r="F716" s="94"/>
      <c r="G716" s="94"/>
    </row>
    <row r="717" spans="1:7" ht="21" x14ac:dyDescent="0.4">
      <c r="A717" s="148"/>
      <c r="B717" s="297"/>
      <c r="C717" s="297"/>
      <c r="D717" s="205"/>
      <c r="E717" s="311"/>
      <c r="F717" s="312"/>
      <c r="G717" s="94"/>
    </row>
    <row r="718" spans="1:7" ht="24.75" x14ac:dyDescent="0.4">
      <c r="A718" s="392" t="s">
        <v>306</v>
      </c>
      <c r="B718" s="393"/>
      <c r="C718" s="393"/>
      <c r="D718" s="393"/>
      <c r="E718" s="393"/>
      <c r="F718" s="394"/>
      <c r="G718" s="94"/>
    </row>
    <row r="719" spans="1:7" ht="21" x14ac:dyDescent="0.4">
      <c r="A719" s="218" t="s">
        <v>3</v>
      </c>
      <c r="B719" s="217">
        <v>2</v>
      </c>
      <c r="C719" s="217"/>
      <c r="D719" s="54"/>
      <c r="E719" s="104"/>
      <c r="F719" s="160"/>
    </row>
    <row r="720" spans="1:7" ht="21" x14ac:dyDescent="0.4">
      <c r="A720" s="218" t="s">
        <v>27</v>
      </c>
      <c r="B720" s="217">
        <v>2</v>
      </c>
      <c r="C720" s="217"/>
      <c r="D720" s="54"/>
      <c r="E720" s="104"/>
      <c r="F720" s="160"/>
    </row>
    <row r="721" spans="1:7" ht="72.75" customHeight="1" x14ac:dyDescent="0.3">
      <c r="A721" s="206" t="s">
        <v>421</v>
      </c>
      <c r="B721" s="102">
        <f>IF(D721=1, 2, IF(AND(D721&lt;1,D721&gt;0), 1, IF(D721=0,"0","NA")))</f>
        <v>2</v>
      </c>
      <c r="C721" s="102"/>
      <c r="D721" s="327">
        <f>IFERROR(E721/F721,"N.A")</f>
        <v>1</v>
      </c>
      <c r="E721" s="330">
        <f>COUNTIF('A1 Exploitation'!F710:F720,"ok")</f>
        <v>1</v>
      </c>
      <c r="F721" s="330">
        <f>COUNTA('A1 Exploitation'!F710:F720)</f>
        <v>1</v>
      </c>
    </row>
    <row r="722" spans="1:7" ht="21" x14ac:dyDescent="0.3">
      <c r="A722" s="106" t="s">
        <v>34</v>
      </c>
      <c r="B722" s="106"/>
      <c r="C722" s="121"/>
      <c r="D722" s="284">
        <f>SUM(B719:C721)</f>
        <v>6</v>
      </c>
    </row>
    <row r="723" spans="1:7" ht="21" x14ac:dyDescent="0.4">
      <c r="A723" s="106" t="s">
        <v>33</v>
      </c>
      <c r="B723" s="107"/>
      <c r="C723" s="108"/>
      <c r="D723" s="263">
        <f>D722/(COUNT(B719:C721)*2)</f>
        <v>1</v>
      </c>
      <c r="G723" s="94"/>
    </row>
    <row r="724" spans="1:7" s="266" customFormat="1" ht="21" x14ac:dyDescent="0.4">
      <c r="A724" s="105"/>
      <c r="B724" s="262"/>
      <c r="C724" s="262"/>
      <c r="D724" s="258"/>
      <c r="E724" s="2"/>
      <c r="F724" s="81"/>
      <c r="G724" s="94"/>
    </row>
    <row r="725" spans="1:7" ht="22.5" x14ac:dyDescent="0.45">
      <c r="A725" s="122" t="s">
        <v>428</v>
      </c>
      <c r="B725" s="152"/>
      <c r="C725" s="153"/>
      <c r="D725" s="249">
        <f>SUM(D722,D715)</f>
        <v>15</v>
      </c>
      <c r="G725" s="94"/>
    </row>
    <row r="726" spans="1:7" ht="22.5" x14ac:dyDescent="0.45">
      <c r="A726" s="122" t="s">
        <v>429</v>
      </c>
      <c r="B726" s="152"/>
      <c r="C726" s="153"/>
      <c r="D726" s="126">
        <f>D725/(COUNT(B719:C721,B710:C714)*2)</f>
        <v>0.9375</v>
      </c>
      <c r="E726" s="89"/>
      <c r="F726" s="94"/>
    </row>
    <row r="727" spans="1:7" x14ac:dyDescent="0.3">
      <c r="A727" s="2"/>
    </row>
    <row r="728" spans="1:7" s="3" customFormat="1" ht="22.5" x14ac:dyDescent="0.45">
      <c r="A728" s="298" t="s">
        <v>421</v>
      </c>
      <c r="B728" s="35"/>
      <c r="C728" s="35"/>
      <c r="D728" s="329">
        <f>AVERAGE(D721,D700,D668,D605,D565,D525,D471,D424,D366,D299,D244,D185,D129,D43)</f>
        <v>0.5465079365079365</v>
      </c>
      <c r="E728" s="83"/>
      <c r="F728" s="84"/>
      <c r="G728" s="79"/>
    </row>
    <row r="729" spans="1:7" ht="22.5" x14ac:dyDescent="0.3">
      <c r="A729" s="18" t="s">
        <v>422</v>
      </c>
      <c r="B729" s="19"/>
      <c r="C729" s="20"/>
      <c r="D729" s="21">
        <f>SUM(D725,D701,D672,D609,D569,D526,D475,D428,D370,D303,D248,D186,D130,D47)</f>
        <v>564</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0.73056994818652854</v>
      </c>
      <c r="E730" s="3"/>
      <c r="F730" s="3"/>
    </row>
  </sheetData>
  <sheetProtection algorithmName="SHA-512" hashValue="IQ9KwVMsRyf+y4GLMY0IB4ISK4nPa8wGxNu60wMhrDC3j7C8kODqtu0F8VJUexPmNakK8LKGb14rl/cxyJZ61w==" saltValue="04pys6Z2uY/mEMiZtvZBMw==" spinCount="100000" sheet="1" objects="1" scenarios="1" formatCells="0" formatColumns="0" formatRows="0"/>
  <mergeCells count="159">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D579:E579"/>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719:B721 B195:B202 B113:B119 B148:B164 B379:B389 B359:B366 B56:B63 B324:B343 B39:B42 B546:B555 B592:B605 B558:B565 B506:B516 B618:B626 B122:B128 B681:B700 B417:B424 B85:B102 B312:B319 B292:B299 B465:B471 B519:B525 B394:B414 B492:B504 B269:B289 B579:B587 B654:B660 B437:B444 B66:B82 B237:B244 B348:B356 B178:B185 B536:B541 B643:B649 B257:B264 B207:B226 B710:B714 B105:B110 B140:B146 B231:B235 B449:B463 B528:B529 B484:B490 B631:B638 B30:B37 B662:B668">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1" orientation="portrait" r:id="rId1"/>
  <rowBreaks count="4" manualBreakCount="4">
    <brk id="372" max="6" man="1"/>
    <brk id="463" max="6" man="1"/>
    <brk id="544"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20" sqref="D2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8"/>
      <c r="B1" s="339">
        <v>0</v>
      </c>
      <c r="C1" s="339"/>
      <c r="D1" s="491"/>
      <c r="E1" s="491"/>
      <c r="F1" s="491"/>
      <c r="G1" s="491"/>
    </row>
    <row r="2" spans="1:7" s="2" customFormat="1" ht="24" x14ac:dyDescent="0.45">
      <c r="A2" s="338"/>
      <c r="B2" s="339">
        <v>1</v>
      </c>
      <c r="C2" s="339"/>
      <c r="D2" s="340"/>
      <c r="E2" s="340"/>
      <c r="F2" s="340"/>
      <c r="G2" s="341"/>
    </row>
    <row r="3" spans="1:7" s="2" customFormat="1" ht="24" x14ac:dyDescent="0.45">
      <c r="A3" s="338"/>
      <c r="B3" s="339">
        <v>2</v>
      </c>
      <c r="C3" s="339"/>
      <c r="D3" s="340"/>
      <c r="E3" s="340"/>
      <c r="F3" s="340"/>
      <c r="G3" s="341"/>
    </row>
    <row r="4" spans="1:7" s="2" customFormat="1" ht="16.5" customHeight="1" x14ac:dyDescent="0.45">
      <c r="A4" s="338"/>
      <c r="B4" s="339" t="s">
        <v>30</v>
      </c>
      <c r="C4" s="339"/>
      <c r="D4" s="342"/>
      <c r="E4" s="340"/>
      <c r="F4" s="340"/>
      <c r="G4" s="341"/>
    </row>
    <row r="5" spans="1:7" s="2" customFormat="1" ht="16.5" customHeight="1" x14ac:dyDescent="0.45">
      <c r="A5" s="338"/>
      <c r="B5" s="339"/>
      <c r="C5" s="339"/>
      <c r="D5" s="340"/>
      <c r="E5" s="340"/>
      <c r="F5" s="340"/>
      <c r="G5" s="341"/>
    </row>
    <row r="6" spans="1:7" s="2" customFormat="1" ht="37.5" customHeight="1" x14ac:dyDescent="0.45">
      <c r="A6" s="492" t="s">
        <v>46</v>
      </c>
      <c r="B6" s="492"/>
      <c r="C6" s="492"/>
      <c r="D6" s="492"/>
      <c r="E6" s="492"/>
      <c r="F6" s="492"/>
      <c r="G6" s="78"/>
    </row>
    <row r="7" spans="1:7" s="2" customFormat="1" ht="21.75" customHeight="1" x14ac:dyDescent="0.45">
      <c r="A7" s="493" t="str">
        <f>'Page de garde'!D18</f>
        <v>GABES</v>
      </c>
      <c r="B7" s="493"/>
      <c r="C7" s="493"/>
      <c r="D7" s="493"/>
      <c r="E7" s="493"/>
      <c r="F7" s="493"/>
      <c r="G7" s="78"/>
    </row>
    <row r="8" spans="1:7" s="2" customFormat="1" ht="24" x14ac:dyDescent="0.45">
      <c r="A8" s="4" t="s">
        <v>39</v>
      </c>
      <c r="B8" s="494" t="str">
        <f>'A2 Exploitation'!B9:F9</f>
        <v>M. Dia Mechlaoui - Dr Mejed Heni</v>
      </c>
      <c r="C8" s="494"/>
      <c r="D8" s="494"/>
      <c r="E8" s="494"/>
      <c r="F8" s="494"/>
      <c r="G8" s="78"/>
    </row>
    <row r="9" spans="1:7" s="2" customFormat="1" ht="24" x14ac:dyDescent="0.45">
      <c r="A9" s="5" t="s">
        <v>41</v>
      </c>
      <c r="B9" s="495" t="str">
        <f>'A2 Exploitation'!B10:F10</f>
        <v>Chefs rayons et directeur magasin</v>
      </c>
      <c r="C9" s="495"/>
      <c r="D9" s="495"/>
      <c r="E9" s="495"/>
      <c r="F9" s="495"/>
      <c r="G9" s="78"/>
    </row>
    <row r="10" spans="1:7" s="2" customFormat="1" ht="24" x14ac:dyDescent="0.45">
      <c r="A10" s="4" t="s">
        <v>40</v>
      </c>
      <c r="B10" s="490">
        <f>'A2 Exploitation'!B11:F11</f>
        <v>43599</v>
      </c>
      <c r="C10" s="490"/>
      <c r="D10" s="490"/>
      <c r="E10" s="490"/>
      <c r="F10" s="490"/>
      <c r="G10" s="78"/>
    </row>
    <row r="11" spans="1:7" s="2" customFormat="1" ht="24" x14ac:dyDescent="0.45">
      <c r="A11" s="4" t="s">
        <v>250</v>
      </c>
      <c r="B11" s="486">
        <f>D199</f>
        <v>0.79090909090909089</v>
      </c>
      <c r="C11" s="486"/>
      <c r="D11" s="486"/>
      <c r="E11" s="486"/>
      <c r="F11" s="486"/>
      <c r="G11" s="78"/>
    </row>
    <row r="12" spans="1:7" s="2" customFormat="1" ht="22.5" x14ac:dyDescent="0.45">
      <c r="A12" s="1"/>
      <c r="D12" s="459"/>
      <c r="E12" s="459"/>
      <c r="F12" s="459"/>
      <c r="G12" s="459"/>
    </row>
    <row r="13" spans="1:7" s="2" customFormat="1" ht="11.25" customHeight="1" x14ac:dyDescent="0.3">
      <c r="A13" s="487" t="s">
        <v>28</v>
      </c>
      <c r="B13" s="488" t="s">
        <v>29</v>
      </c>
      <c r="C13" s="488"/>
      <c r="D13" s="488" t="s">
        <v>42</v>
      </c>
      <c r="E13" s="488" t="s">
        <v>160</v>
      </c>
      <c r="F13" s="488" t="s">
        <v>161</v>
      </c>
    </row>
    <row r="14" spans="1:7" s="2" customFormat="1" ht="12.75" customHeight="1" x14ac:dyDescent="0.3">
      <c r="A14" s="487"/>
      <c r="B14" s="17" t="s">
        <v>32</v>
      </c>
      <c r="C14" s="17" t="s">
        <v>31</v>
      </c>
      <c r="D14" s="488"/>
      <c r="E14" s="488"/>
      <c r="F14" s="488"/>
      <c r="G14" s="77"/>
    </row>
    <row r="15" spans="1:7" x14ac:dyDescent="0.3">
      <c r="A15" s="477"/>
      <c r="B15" s="478"/>
      <c r="C15" s="478"/>
      <c r="D15" s="478"/>
      <c r="E15" s="478"/>
      <c r="F15" s="478"/>
    </row>
    <row r="16" spans="1:7" ht="19.5" x14ac:dyDescent="0.4">
      <c r="A16" s="481" t="s">
        <v>0</v>
      </c>
      <c r="B16" s="482"/>
      <c r="C16" s="482"/>
      <c r="D16" s="482"/>
      <c r="E16" s="482"/>
      <c r="F16" s="482"/>
      <c r="G16" s="79" t="s">
        <v>297</v>
      </c>
    </row>
    <row r="17" spans="1:7" x14ac:dyDescent="0.3">
      <c r="A17" s="6" t="s">
        <v>225</v>
      </c>
      <c r="B17" s="54" t="s">
        <v>30</v>
      </c>
      <c r="C17" s="54"/>
      <c r="D17" s="55"/>
      <c r="E17" s="54"/>
      <c r="F17" s="54"/>
      <c r="G17" s="79" t="s">
        <v>298</v>
      </c>
    </row>
    <row r="18" spans="1:7" x14ac:dyDescent="0.3">
      <c r="A18" s="6" t="s">
        <v>67</v>
      </c>
      <c r="B18" s="54">
        <v>2</v>
      </c>
      <c r="C18" s="54"/>
      <c r="D18" s="55"/>
      <c r="E18" s="54"/>
      <c r="F18" s="54"/>
    </row>
    <row r="19" spans="1:7" ht="33" x14ac:dyDescent="0.3">
      <c r="A19" s="6" t="s">
        <v>68</v>
      </c>
      <c r="B19" s="54">
        <v>0</v>
      </c>
      <c r="C19" s="54"/>
      <c r="D19" s="55" t="s">
        <v>613</v>
      </c>
      <c r="E19" s="55" t="s">
        <v>614</v>
      </c>
      <c r="F19" s="54"/>
    </row>
    <row r="20" spans="1:7" x14ac:dyDescent="0.3">
      <c r="A20" s="6" t="s">
        <v>129</v>
      </c>
      <c r="B20" s="54">
        <v>2</v>
      </c>
      <c r="C20" s="54"/>
      <c r="D20" s="56"/>
      <c r="E20" s="54"/>
      <c r="F20" s="54"/>
    </row>
    <row r="21" spans="1:7" x14ac:dyDescent="0.3">
      <c r="A21" s="25" t="s">
        <v>459</v>
      </c>
      <c r="B21" s="54">
        <v>2</v>
      </c>
      <c r="C21" s="54"/>
      <c r="D21" s="57"/>
      <c r="E21" s="54"/>
      <c r="F21" s="54"/>
    </row>
    <row r="22" spans="1:7" x14ac:dyDescent="0.3">
      <c r="A22" s="483" t="s">
        <v>34</v>
      </c>
      <c r="B22" s="479"/>
      <c r="C22" s="480"/>
      <c r="D22" s="301">
        <f>SUM(B17:C21)</f>
        <v>6</v>
      </c>
    </row>
    <row r="23" spans="1:7" x14ac:dyDescent="0.3">
      <c r="A23" s="470" t="s">
        <v>251</v>
      </c>
      <c r="B23" s="471"/>
      <c r="C23" s="472"/>
      <c r="D23" s="16">
        <f>D22/(COUNT(B17:C21)*2)</f>
        <v>0.75</v>
      </c>
    </row>
    <row r="24" spans="1:7" x14ac:dyDescent="0.3">
      <c r="A24" s="9"/>
      <c r="B24" s="10"/>
      <c r="C24" s="10"/>
      <c r="D24" s="11"/>
    </row>
    <row r="25" spans="1:7" ht="19.5" x14ac:dyDescent="0.4">
      <c r="A25" s="475" t="s">
        <v>4</v>
      </c>
      <c r="B25" s="476"/>
      <c r="C25" s="476"/>
      <c r="D25" s="476"/>
      <c r="E25" s="476"/>
      <c r="F25" s="476"/>
    </row>
    <row r="26" spans="1:7" ht="18" x14ac:dyDescent="0.35">
      <c r="A26" s="23" t="s">
        <v>84</v>
      </c>
      <c r="B26" s="54">
        <v>2</v>
      </c>
      <c r="C26" s="6" t="str">
        <f>IF(B26=0, -5, "0")</f>
        <v>0</v>
      </c>
      <c r="D26" s="55"/>
      <c r="E26" s="55"/>
      <c r="F26" s="54"/>
    </row>
    <row r="27" spans="1:7" x14ac:dyDescent="0.3">
      <c r="A27" s="6" t="s">
        <v>77</v>
      </c>
      <c r="B27" s="54">
        <v>2</v>
      </c>
      <c r="C27" s="54"/>
      <c r="D27" s="55"/>
      <c r="E27" s="54"/>
      <c r="F27" s="54"/>
    </row>
    <row r="28" spans="1:7" x14ac:dyDescent="0.3">
      <c r="A28" s="25" t="s">
        <v>307</v>
      </c>
      <c r="B28" s="54">
        <v>2</v>
      </c>
      <c r="C28" s="54"/>
      <c r="D28" s="55"/>
      <c r="E28" s="54"/>
      <c r="F28" s="54"/>
    </row>
    <row r="29" spans="1:7" x14ac:dyDescent="0.3">
      <c r="A29" s="6" t="s">
        <v>236</v>
      </c>
      <c r="B29" s="54">
        <v>1</v>
      </c>
      <c r="C29" s="54"/>
      <c r="D29" s="55" t="s">
        <v>615</v>
      </c>
      <c r="E29" s="54" t="s">
        <v>616</v>
      </c>
      <c r="F29" s="54"/>
    </row>
    <row r="30" spans="1:7" x14ac:dyDescent="0.3">
      <c r="A30" s="6" t="s">
        <v>244</v>
      </c>
      <c r="B30" s="54">
        <v>2</v>
      </c>
      <c r="C30" s="54"/>
      <c r="D30" s="58"/>
      <c r="E30" s="54"/>
      <c r="F30" s="54"/>
    </row>
    <row r="31" spans="1:7" x14ac:dyDescent="0.3">
      <c r="A31" s="6" t="s">
        <v>69</v>
      </c>
      <c r="B31" s="54">
        <v>2</v>
      </c>
      <c r="C31" s="54"/>
      <c r="D31" s="58"/>
      <c r="E31" s="54"/>
      <c r="F31" s="54"/>
    </row>
    <row r="32" spans="1:7" x14ac:dyDescent="0.3">
      <c r="A32" s="6" t="s">
        <v>249</v>
      </c>
      <c r="B32" s="54">
        <v>2</v>
      </c>
      <c r="C32" s="54"/>
      <c r="D32" s="58"/>
      <c r="E32" s="54"/>
      <c r="F32" s="54"/>
    </row>
    <row r="33" spans="1:6" x14ac:dyDescent="0.3">
      <c r="A33" s="470" t="s">
        <v>34</v>
      </c>
      <c r="B33" s="471"/>
      <c r="C33" s="472"/>
      <c r="D33" s="300">
        <f>SUM(B26:C32)</f>
        <v>13</v>
      </c>
    </row>
    <row r="34" spans="1:6" x14ac:dyDescent="0.3">
      <c r="A34" s="470" t="s">
        <v>251</v>
      </c>
      <c r="B34" s="471"/>
      <c r="C34" s="472"/>
      <c r="D34" s="16">
        <f>D33/(COUNT(B26:C32)*2)</f>
        <v>0.9285714285714286</v>
      </c>
    </row>
    <row r="35" spans="1:6" x14ac:dyDescent="0.3">
      <c r="A35" s="9"/>
      <c r="B35" s="10"/>
      <c r="C35" s="10"/>
      <c r="D35" s="11"/>
    </row>
    <row r="36" spans="1:6" ht="19.5" x14ac:dyDescent="0.4">
      <c r="A36" s="475" t="s">
        <v>180</v>
      </c>
      <c r="B36" s="476"/>
      <c r="C36" s="476"/>
      <c r="D36" s="476"/>
      <c r="E36" s="476"/>
      <c r="F36" s="476"/>
    </row>
    <row r="37" spans="1:6" ht="18" x14ac:dyDescent="0.35">
      <c r="A37" s="23" t="s">
        <v>84</v>
      </c>
      <c r="B37" s="54" t="s">
        <v>30</v>
      </c>
      <c r="C37" s="6" t="str">
        <f>IF(B37=0, -5, "0")</f>
        <v>0</v>
      </c>
      <c r="D37" s="55" t="s">
        <v>617</v>
      </c>
      <c r="E37" s="54"/>
      <c r="F37" s="54"/>
    </row>
    <row r="38" spans="1:6" x14ac:dyDescent="0.3">
      <c r="A38" s="6" t="s">
        <v>194</v>
      </c>
      <c r="B38" s="54" t="s">
        <v>30</v>
      </c>
      <c r="C38" s="54"/>
      <c r="D38" s="55"/>
      <c r="E38" s="54"/>
      <c r="F38" s="54"/>
    </row>
    <row r="39" spans="1:6" ht="49.5" x14ac:dyDescent="0.3">
      <c r="A39" s="6" t="s">
        <v>237</v>
      </c>
      <c r="B39" s="54">
        <v>0</v>
      </c>
      <c r="C39" s="54"/>
      <c r="D39" s="55" t="s">
        <v>618</v>
      </c>
      <c r="E39" s="55" t="s">
        <v>619</v>
      </c>
      <c r="F39" s="54"/>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470" t="s">
        <v>34</v>
      </c>
      <c r="B42" s="471"/>
      <c r="C42" s="472"/>
      <c r="D42" s="300">
        <f>SUM(B37:C41)</f>
        <v>4</v>
      </c>
    </row>
    <row r="43" spans="1:6" x14ac:dyDescent="0.3">
      <c r="A43" s="470" t="s">
        <v>251</v>
      </c>
      <c r="B43" s="471"/>
      <c r="C43" s="472"/>
      <c r="D43" s="16">
        <f>D42/(COUNT(B37:C41)*2)</f>
        <v>0.66666666666666663</v>
      </c>
    </row>
    <row r="44" spans="1:6" x14ac:dyDescent="0.3">
      <c r="A44" s="28"/>
      <c r="B44" s="29"/>
      <c r="C44" s="29"/>
      <c r="D44" s="30"/>
    </row>
    <row r="45" spans="1:6" ht="19.5" x14ac:dyDescent="0.4">
      <c r="A45" s="484" t="s">
        <v>19</v>
      </c>
      <c r="B45" s="485"/>
      <c r="C45" s="485"/>
      <c r="D45" s="485"/>
      <c r="E45" s="485"/>
      <c r="F45" s="485"/>
    </row>
    <row r="46" spans="1:6" x14ac:dyDescent="0.3">
      <c r="A46" s="6" t="s">
        <v>226</v>
      </c>
      <c r="B46" s="54">
        <v>2</v>
      </c>
      <c r="C46" s="54"/>
      <c r="D46" s="58"/>
      <c r="E46" s="54"/>
      <c r="F46" s="54"/>
    </row>
    <row r="47" spans="1:6" x14ac:dyDescent="0.3">
      <c r="A47" s="6" t="s">
        <v>70</v>
      </c>
      <c r="B47" s="54">
        <v>2</v>
      </c>
      <c r="C47" s="54"/>
      <c r="D47" s="58"/>
      <c r="E47" s="54"/>
      <c r="F47" s="54"/>
    </row>
    <row r="48" spans="1:6" ht="33" x14ac:dyDescent="0.3">
      <c r="A48" s="6" t="s">
        <v>192</v>
      </c>
      <c r="B48" s="54">
        <v>1</v>
      </c>
      <c r="C48" s="54"/>
      <c r="D48" s="55" t="s">
        <v>711</v>
      </c>
      <c r="E48" s="55" t="s">
        <v>688</v>
      </c>
      <c r="F48" s="54"/>
    </row>
    <row r="49" spans="1:6" x14ac:dyDescent="0.3">
      <c r="A49" s="6" t="s">
        <v>22</v>
      </c>
      <c r="B49" s="54">
        <v>2</v>
      </c>
      <c r="C49" s="54"/>
      <c r="D49" s="55"/>
      <c r="E49" s="54"/>
      <c r="F49" s="54"/>
    </row>
    <row r="50" spans="1:6" x14ac:dyDescent="0.3">
      <c r="A50" s="6" t="s">
        <v>71</v>
      </c>
      <c r="B50" s="54">
        <v>2</v>
      </c>
      <c r="C50" s="54"/>
      <c r="D50" s="87" t="s">
        <v>687</v>
      </c>
      <c r="E50" s="54"/>
      <c r="F50" s="54"/>
    </row>
    <row r="51" spans="1:6" ht="18" x14ac:dyDescent="0.35">
      <c r="A51" s="23" t="s">
        <v>252</v>
      </c>
      <c r="B51" s="54" t="s">
        <v>30</v>
      </c>
      <c r="C51" s="6" t="str">
        <f>IF(B51=0, -5, "0")</f>
        <v>0</v>
      </c>
      <c r="D51" s="58"/>
      <c r="E51" s="54"/>
      <c r="F51" s="54"/>
    </row>
    <row r="52" spans="1:6" x14ac:dyDescent="0.3">
      <c r="A52" s="470" t="s">
        <v>34</v>
      </c>
      <c r="B52" s="471"/>
      <c r="C52" s="472"/>
      <c r="D52" s="300">
        <f>SUM(B46:C51)</f>
        <v>9</v>
      </c>
    </row>
    <row r="53" spans="1:6" x14ac:dyDescent="0.3">
      <c r="A53" s="470" t="s">
        <v>251</v>
      </c>
      <c r="B53" s="471"/>
      <c r="C53" s="472"/>
      <c r="D53" s="16">
        <f>D52/(COUNT(B46:C51)*2)</f>
        <v>0.9</v>
      </c>
    </row>
    <row r="54" spans="1:6" x14ac:dyDescent="0.3">
      <c r="A54" s="9"/>
      <c r="B54" s="10"/>
      <c r="C54" s="10"/>
      <c r="D54" s="11"/>
    </row>
    <row r="55" spans="1:6" ht="19.5" x14ac:dyDescent="0.4">
      <c r="A55" s="475" t="s">
        <v>8</v>
      </c>
      <c r="B55" s="476"/>
      <c r="C55" s="476"/>
      <c r="D55" s="476"/>
      <c r="E55" s="476"/>
      <c r="F55" s="476"/>
    </row>
    <row r="56" spans="1:6" ht="36" x14ac:dyDescent="0.35">
      <c r="A56" s="24" t="s">
        <v>148</v>
      </c>
      <c r="B56" s="54">
        <v>2</v>
      </c>
      <c r="C56" s="6" t="str">
        <f>IF(B56=0, -5, "0")</f>
        <v>0</v>
      </c>
      <c r="D56" s="58"/>
      <c r="E56" s="54"/>
      <c r="F56" s="54"/>
    </row>
    <row r="57" spans="1:6" x14ac:dyDescent="0.3">
      <c r="A57" s="7" t="s">
        <v>141</v>
      </c>
      <c r="B57" s="54">
        <v>2</v>
      </c>
      <c r="C57" s="54"/>
      <c r="D57" s="54"/>
      <c r="E57" s="59"/>
      <c r="F57" s="54"/>
    </row>
    <row r="58" spans="1:6" x14ac:dyDescent="0.3">
      <c r="A58" s="7" t="s">
        <v>205</v>
      </c>
      <c r="B58" s="54">
        <v>2</v>
      </c>
      <c r="C58" s="54"/>
      <c r="D58" s="55"/>
      <c r="E58" s="55"/>
      <c r="F58" s="54"/>
    </row>
    <row r="59" spans="1:6" ht="49.5" x14ac:dyDescent="0.3">
      <c r="A59" s="7" t="s">
        <v>79</v>
      </c>
      <c r="B59" s="54">
        <v>0</v>
      </c>
      <c r="C59" s="54"/>
      <c r="D59" s="55" t="s">
        <v>712</v>
      </c>
      <c r="E59" s="55" t="s">
        <v>688</v>
      </c>
      <c r="F59" s="54"/>
    </row>
    <row r="60" spans="1:6" ht="36" x14ac:dyDescent="0.35">
      <c r="A60" s="24" t="s">
        <v>182</v>
      </c>
      <c r="B60" s="54">
        <v>2</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v>2</v>
      </c>
      <c r="C62" s="54"/>
      <c r="D62" s="58"/>
      <c r="E62" s="54"/>
      <c r="F62" s="54"/>
    </row>
    <row r="63" spans="1:6" x14ac:dyDescent="0.3">
      <c r="A63" s="470" t="s">
        <v>34</v>
      </c>
      <c r="B63" s="471"/>
      <c r="C63" s="472"/>
      <c r="D63" s="300">
        <f>SUM(B56:C62)</f>
        <v>10</v>
      </c>
    </row>
    <row r="64" spans="1:6" x14ac:dyDescent="0.3">
      <c r="A64" s="470" t="s">
        <v>251</v>
      </c>
      <c r="B64" s="471"/>
      <c r="C64" s="472"/>
      <c r="D64" s="16">
        <f>D63/(COUNT(B56:C62)*2)</f>
        <v>0.83333333333333337</v>
      </c>
    </row>
    <row r="65" spans="1:6" x14ac:dyDescent="0.3">
      <c r="A65" s="9"/>
      <c r="B65" s="10"/>
      <c r="C65" s="10"/>
      <c r="D65" s="11"/>
    </row>
    <row r="66" spans="1:6" ht="19.5" x14ac:dyDescent="0.4">
      <c r="A66" s="475" t="s">
        <v>111</v>
      </c>
      <c r="B66" s="476"/>
      <c r="C66" s="476"/>
      <c r="D66" s="476"/>
      <c r="E66" s="476"/>
      <c r="F66" s="476"/>
    </row>
    <row r="67" spans="1:6" ht="19.5" x14ac:dyDescent="0.4">
      <c r="A67" s="6" t="s">
        <v>227</v>
      </c>
      <c r="B67" s="60">
        <v>2</v>
      </c>
      <c r="C67" s="61"/>
      <c r="D67" s="55"/>
      <c r="E67" s="62"/>
      <c r="F67" s="54"/>
    </row>
    <row r="68" spans="1:6" ht="19.5" x14ac:dyDescent="0.4">
      <c r="A68" s="6" t="s">
        <v>228</v>
      </c>
      <c r="B68" s="60">
        <v>2</v>
      </c>
      <c r="C68" s="61"/>
      <c r="D68" s="55" t="s">
        <v>620</v>
      </c>
      <c r="E68" s="62"/>
      <c r="F68" s="54"/>
    </row>
    <row r="69" spans="1:6" ht="19.5" x14ac:dyDescent="0.4">
      <c r="A69" s="6" t="s">
        <v>249</v>
      </c>
      <c r="B69" s="60">
        <v>2</v>
      </c>
      <c r="C69" s="61"/>
      <c r="D69" s="63"/>
      <c r="E69" s="63"/>
      <c r="F69" s="54"/>
    </row>
    <row r="70" spans="1:6" ht="19.5" x14ac:dyDescent="0.4">
      <c r="A70" s="6" t="s">
        <v>206</v>
      </c>
      <c r="B70" s="60">
        <v>2</v>
      </c>
      <c r="C70" s="61"/>
      <c r="D70" s="63"/>
      <c r="E70" s="63"/>
      <c r="F70" s="54"/>
    </row>
    <row r="71" spans="1:6" ht="19.5" x14ac:dyDescent="0.4">
      <c r="A71" s="6" t="s">
        <v>71</v>
      </c>
      <c r="B71" s="60">
        <v>2</v>
      </c>
      <c r="C71" s="61"/>
      <c r="D71" s="63"/>
      <c r="E71" s="63"/>
      <c r="F71" s="54"/>
    </row>
    <row r="72" spans="1:6" ht="19.5" x14ac:dyDescent="0.4">
      <c r="A72" s="6" t="s">
        <v>245</v>
      </c>
      <c r="B72" s="60">
        <v>2</v>
      </c>
      <c r="C72" s="61"/>
      <c r="D72" s="59"/>
      <c r="E72" s="59"/>
      <c r="F72" s="54"/>
    </row>
    <row r="73" spans="1:6" ht="19.5" x14ac:dyDescent="0.4">
      <c r="A73" s="6" t="s">
        <v>81</v>
      </c>
      <c r="B73" s="60">
        <v>2</v>
      </c>
      <c r="C73" s="61"/>
      <c r="D73" s="54"/>
      <c r="E73" s="54"/>
      <c r="F73" s="54"/>
    </row>
    <row r="74" spans="1:6" x14ac:dyDescent="0.3">
      <c r="A74" s="6" t="s">
        <v>254</v>
      </c>
      <c r="B74" s="60">
        <v>2</v>
      </c>
      <c r="C74" s="54"/>
      <c r="D74" s="64"/>
      <c r="E74" s="64"/>
      <c r="F74" s="54"/>
    </row>
    <row r="75" spans="1:6" ht="36" x14ac:dyDescent="0.35">
      <c r="A75" s="27" t="s">
        <v>162</v>
      </c>
      <c r="B75" s="60">
        <v>2</v>
      </c>
      <c r="C75" s="6" t="str">
        <f>IF(B75=0, -5, "0")</f>
        <v>0</v>
      </c>
      <c r="D75" s="65"/>
      <c r="E75" s="65"/>
      <c r="F75" s="54"/>
    </row>
    <row r="76" spans="1:6" ht="18" x14ac:dyDescent="0.35">
      <c r="A76" s="27" t="s">
        <v>195</v>
      </c>
      <c r="B76" s="60">
        <v>2</v>
      </c>
      <c r="C76" s="6" t="str">
        <f>IF(B76=0, -5, "0")</f>
        <v>0</v>
      </c>
      <c r="D76" s="65"/>
      <c r="E76" s="65"/>
      <c r="F76" s="54"/>
    </row>
    <row r="77" spans="1:6" ht="18" x14ac:dyDescent="0.35">
      <c r="A77" s="27" t="s">
        <v>241</v>
      </c>
      <c r="B77" s="60">
        <v>2</v>
      </c>
      <c r="C77" s="6" t="str">
        <f>IF(B77=0, -5, "0")</f>
        <v>0</v>
      </c>
      <c r="D77" s="55"/>
      <c r="E77" s="65"/>
      <c r="F77" s="54"/>
    </row>
    <row r="78" spans="1:6" x14ac:dyDescent="0.3">
      <c r="A78" s="7" t="s">
        <v>193</v>
      </c>
      <c r="B78" s="60">
        <v>2</v>
      </c>
      <c r="C78" s="54"/>
      <c r="D78" s="55"/>
      <c r="E78" s="65"/>
      <c r="F78" s="54"/>
    </row>
    <row r="79" spans="1:6" x14ac:dyDescent="0.3">
      <c r="A79" s="6" t="s">
        <v>149</v>
      </c>
      <c r="B79" s="60">
        <v>2</v>
      </c>
      <c r="C79" s="54"/>
      <c r="D79" s="65"/>
      <c r="E79" s="65"/>
      <c r="F79" s="54"/>
    </row>
    <row r="80" spans="1:6" ht="36" x14ac:dyDescent="0.35">
      <c r="A80" s="24" t="s">
        <v>140</v>
      </c>
      <c r="B80" s="60">
        <v>2</v>
      </c>
      <c r="C80" s="6" t="str">
        <f>IF(B80=0, -5, "0")</f>
        <v>0</v>
      </c>
      <c r="D80" s="65"/>
      <c r="E80" s="65"/>
      <c r="F80" s="54"/>
    </row>
    <row r="81" spans="1:6" x14ac:dyDescent="0.3">
      <c r="A81" s="6" t="s">
        <v>255</v>
      </c>
      <c r="B81" s="60">
        <v>2</v>
      </c>
      <c r="C81" s="54"/>
      <c r="D81" s="65"/>
      <c r="E81" s="66"/>
      <c r="F81" s="54"/>
    </row>
    <row r="82" spans="1:6" ht="18" x14ac:dyDescent="0.35">
      <c r="A82" s="26" t="s">
        <v>253</v>
      </c>
      <c r="B82" s="60">
        <v>2</v>
      </c>
      <c r="C82" s="6" t="str">
        <f>IF(B82=0, -5, "0")</f>
        <v>0</v>
      </c>
      <c r="D82" s="65"/>
      <c r="E82" s="67"/>
      <c r="F82" s="54"/>
    </row>
    <row r="83" spans="1:6" ht="33" x14ac:dyDescent="0.3">
      <c r="A83" s="6" t="s">
        <v>72</v>
      </c>
      <c r="B83" s="60">
        <v>1</v>
      </c>
      <c r="C83" s="54"/>
      <c r="D83" s="66" t="s">
        <v>727</v>
      </c>
      <c r="E83" s="66" t="s">
        <v>624</v>
      </c>
      <c r="F83" s="54"/>
    </row>
    <row r="84" spans="1:6" x14ac:dyDescent="0.3">
      <c r="A84" s="470" t="s">
        <v>34</v>
      </c>
      <c r="B84" s="471"/>
      <c r="C84" s="472"/>
      <c r="D84" s="300">
        <f>SUM(B67:C83)</f>
        <v>33</v>
      </c>
    </row>
    <row r="85" spans="1:6" x14ac:dyDescent="0.3">
      <c r="A85" s="470" t="s">
        <v>251</v>
      </c>
      <c r="B85" s="471"/>
      <c r="C85" s="472"/>
      <c r="D85" s="16">
        <f>D84/(COUNT(B67:C83)*2)</f>
        <v>0.97058823529411764</v>
      </c>
    </row>
    <row r="86" spans="1:6" x14ac:dyDescent="0.3">
      <c r="A86" s="9"/>
      <c r="B86" s="10"/>
      <c r="C86" s="10"/>
      <c r="D86" s="11"/>
    </row>
    <row r="87" spans="1:6" ht="19.5" x14ac:dyDescent="0.4">
      <c r="A87" s="475" t="s">
        <v>172</v>
      </c>
      <c r="B87" s="476"/>
      <c r="C87" s="476"/>
      <c r="D87" s="476"/>
      <c r="E87" s="476"/>
      <c r="F87" s="476"/>
    </row>
    <row r="88" spans="1:6" ht="52.5" customHeight="1" x14ac:dyDescent="0.4">
      <c r="A88" s="31" t="s">
        <v>229</v>
      </c>
      <c r="B88" s="68">
        <v>0</v>
      </c>
      <c r="C88" s="61"/>
      <c r="D88" s="55" t="s">
        <v>718</v>
      </c>
      <c r="E88" s="55" t="s">
        <v>691</v>
      </c>
      <c r="F88" s="54"/>
    </row>
    <row r="89" spans="1:6" ht="19.5" x14ac:dyDescent="0.4">
      <c r="A89" s="6" t="s">
        <v>228</v>
      </c>
      <c r="B89" s="68">
        <v>2</v>
      </c>
      <c r="C89" s="61"/>
      <c r="D89" s="55"/>
      <c r="E89" s="54"/>
      <c r="F89" s="54"/>
    </row>
    <row r="90" spans="1:6" ht="19.5" x14ac:dyDescent="0.4">
      <c r="A90" s="6" t="s">
        <v>256</v>
      </c>
      <c r="B90" s="68">
        <v>2</v>
      </c>
      <c r="C90" s="61"/>
      <c r="D90" s="65"/>
      <c r="E90" s="54"/>
      <c r="F90" s="54"/>
    </row>
    <row r="91" spans="1:6" ht="34.5" x14ac:dyDescent="0.4">
      <c r="A91" s="7" t="s">
        <v>257</v>
      </c>
      <c r="B91" s="68" t="s">
        <v>30</v>
      </c>
      <c r="C91" s="61"/>
      <c r="D91" s="65"/>
      <c r="E91" s="54"/>
      <c r="F91" s="54"/>
    </row>
    <row r="92" spans="1:6" ht="19.5" x14ac:dyDescent="0.4">
      <c r="A92" s="6" t="s">
        <v>207</v>
      </c>
      <c r="B92" s="68">
        <v>2</v>
      </c>
      <c r="C92" s="61"/>
      <c r="D92" s="65"/>
      <c r="E92" s="54"/>
      <c r="F92" s="54"/>
    </row>
    <row r="93" spans="1:6" ht="36" x14ac:dyDescent="0.35">
      <c r="A93" s="27" t="s">
        <v>191</v>
      </c>
      <c r="B93" s="68">
        <v>2</v>
      </c>
      <c r="C93" s="6" t="str">
        <f>IF(B93=0, -5, "0")</f>
        <v>0</v>
      </c>
      <c r="D93" s="2"/>
      <c r="E93" s="54"/>
      <c r="F93" s="54"/>
    </row>
    <row r="94" spans="1:6" ht="66.75" x14ac:dyDescent="0.35">
      <c r="A94" s="23" t="s">
        <v>196</v>
      </c>
      <c r="B94" s="68">
        <v>0</v>
      </c>
      <c r="C94" s="6">
        <f>IF(B94=0, -5, "0")</f>
        <v>-5</v>
      </c>
      <c r="D94" s="55" t="s">
        <v>689</v>
      </c>
      <c r="E94" s="55" t="s">
        <v>690</v>
      </c>
      <c r="F94" s="54"/>
    </row>
    <row r="95" spans="1:6" ht="33" x14ac:dyDescent="0.3">
      <c r="A95" s="6" t="s">
        <v>138</v>
      </c>
      <c r="B95" s="68">
        <v>0</v>
      </c>
      <c r="C95" s="54"/>
      <c r="D95" s="55" t="s">
        <v>694</v>
      </c>
      <c r="E95" s="55" t="s">
        <v>695</v>
      </c>
      <c r="F95" s="54"/>
    </row>
    <row r="96" spans="1:6" x14ac:dyDescent="0.3">
      <c r="A96" s="8" t="s">
        <v>238</v>
      </c>
      <c r="B96" s="68">
        <v>2</v>
      </c>
      <c r="C96" s="54"/>
      <c r="D96" s="55"/>
      <c r="E96" s="54"/>
      <c r="F96" s="54"/>
    </row>
    <row r="97" spans="1:6" ht="33" x14ac:dyDescent="0.3">
      <c r="A97" s="8" t="s">
        <v>239</v>
      </c>
      <c r="B97" s="68">
        <v>1</v>
      </c>
      <c r="C97" s="54"/>
      <c r="D97" s="55" t="s">
        <v>692</v>
      </c>
      <c r="E97" s="55" t="s">
        <v>693</v>
      </c>
      <c r="F97" s="54"/>
    </row>
    <row r="98" spans="1:6" ht="33" x14ac:dyDescent="0.3">
      <c r="A98" s="6" t="s">
        <v>115</v>
      </c>
      <c r="B98" s="68">
        <v>1</v>
      </c>
      <c r="C98" s="54"/>
      <c r="D98" s="55" t="s">
        <v>713</v>
      </c>
      <c r="E98" s="55" t="s">
        <v>697</v>
      </c>
      <c r="F98" s="54"/>
    </row>
    <row r="99" spans="1:6" ht="36" x14ac:dyDescent="0.35">
      <c r="A99" s="27" t="s">
        <v>163</v>
      </c>
      <c r="B99" s="68">
        <v>2</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v>2</v>
      </c>
      <c r="C101" s="54"/>
      <c r="D101" s="55"/>
      <c r="E101" s="54"/>
      <c r="F101" s="54"/>
    </row>
    <row r="102" spans="1:6" x14ac:dyDescent="0.3">
      <c r="A102" s="470" t="s">
        <v>34</v>
      </c>
      <c r="B102" s="471"/>
      <c r="C102" s="472"/>
      <c r="D102" s="300">
        <f>SUM(B88:C101)</f>
        <v>11</v>
      </c>
    </row>
    <row r="103" spans="1:6" x14ac:dyDescent="0.3">
      <c r="A103" s="470" t="s">
        <v>251</v>
      </c>
      <c r="B103" s="471"/>
      <c r="C103" s="472"/>
      <c r="D103" s="16">
        <f>D102/(COUNT(B88:C101)*2)</f>
        <v>0.42307692307692307</v>
      </c>
    </row>
    <row r="104" spans="1:6" x14ac:dyDescent="0.3">
      <c r="A104" s="9"/>
      <c r="B104" s="10"/>
      <c r="C104" s="10"/>
      <c r="D104" s="11"/>
    </row>
    <row r="105" spans="1:6" x14ac:dyDescent="0.3">
      <c r="A105" s="28"/>
      <c r="B105" s="29"/>
      <c r="C105" s="29"/>
      <c r="D105" s="30"/>
    </row>
    <row r="106" spans="1:6" ht="19.5" x14ac:dyDescent="0.4">
      <c r="A106" s="475" t="s">
        <v>173</v>
      </c>
      <c r="B106" s="476"/>
      <c r="C106" s="476"/>
      <c r="D106" s="476"/>
      <c r="E106" s="476"/>
      <c r="F106" s="476"/>
    </row>
    <row r="107" spans="1:6" ht="34.5" x14ac:dyDescent="0.4">
      <c r="A107" s="31" t="s">
        <v>230</v>
      </c>
      <c r="B107" s="68">
        <v>1</v>
      </c>
      <c r="C107" s="61"/>
      <c r="D107" s="55" t="s">
        <v>728</v>
      </c>
      <c r="E107" s="54" t="s">
        <v>698</v>
      </c>
      <c r="F107" s="54"/>
    </row>
    <row r="108" spans="1:6" ht="19.5" x14ac:dyDescent="0.4">
      <c r="A108" s="6" t="s">
        <v>155</v>
      </c>
      <c r="B108" s="68">
        <v>2</v>
      </c>
      <c r="C108" s="61"/>
      <c r="D108" s="65"/>
      <c r="E108" s="54"/>
      <c r="F108" s="54"/>
    </row>
    <row r="109" spans="1:6" ht="19.5" x14ac:dyDescent="0.4">
      <c r="A109" s="6" t="s">
        <v>246</v>
      </c>
      <c r="B109" s="68">
        <v>2</v>
      </c>
      <c r="C109" s="61"/>
      <c r="D109" s="65"/>
      <c r="E109" s="54"/>
      <c r="F109" s="54"/>
    </row>
    <row r="110" spans="1:6" ht="19.5" x14ac:dyDescent="0.4">
      <c r="A110" s="37" t="s">
        <v>247</v>
      </c>
      <c r="B110" s="68" t="s">
        <v>30</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v>2</v>
      </c>
      <c r="C117" s="54"/>
      <c r="D117" s="65"/>
      <c r="E117" s="54"/>
      <c r="F117" s="54"/>
    </row>
    <row r="118" spans="1:6" x14ac:dyDescent="0.3">
      <c r="A118" s="470" t="s">
        <v>34</v>
      </c>
      <c r="B118" s="471"/>
      <c r="C118" s="472"/>
      <c r="D118" s="300">
        <f>SUM(B107:C117)</f>
        <v>17</v>
      </c>
    </row>
    <row r="119" spans="1:6" x14ac:dyDescent="0.3">
      <c r="A119" s="470" t="s">
        <v>251</v>
      </c>
      <c r="B119" s="471"/>
      <c r="C119" s="472"/>
      <c r="D119" s="16">
        <f>D118/(COUNT(B107:C117)*2)</f>
        <v>0.94444444444444442</v>
      </c>
    </row>
    <row r="120" spans="1:6" x14ac:dyDescent="0.3">
      <c r="A120" s="9"/>
      <c r="B120" s="10"/>
      <c r="C120" s="10"/>
      <c r="D120" s="11"/>
    </row>
    <row r="121" spans="1:6" ht="19.5" x14ac:dyDescent="0.4">
      <c r="A121" s="475" t="s">
        <v>156</v>
      </c>
      <c r="B121" s="476"/>
      <c r="C121" s="476"/>
      <c r="D121" s="476"/>
      <c r="E121" s="476"/>
      <c r="F121" s="476"/>
    </row>
    <row r="122" spans="1:6" ht="49.5" x14ac:dyDescent="0.3">
      <c r="A122" s="25" t="s">
        <v>231</v>
      </c>
      <c r="B122" s="69">
        <v>0</v>
      </c>
      <c r="C122" s="54"/>
      <c r="D122" s="70" t="s">
        <v>621</v>
      </c>
      <c r="E122" s="70" t="s">
        <v>622</v>
      </c>
      <c r="F122" s="54"/>
    </row>
    <row r="123" spans="1:6" x14ac:dyDescent="0.3">
      <c r="A123" s="25" t="s">
        <v>228</v>
      </c>
      <c r="B123" s="69">
        <v>2</v>
      </c>
      <c r="C123" s="54"/>
      <c r="D123" s="55"/>
      <c r="E123" s="55"/>
      <c r="F123" s="54"/>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99" x14ac:dyDescent="0.4">
      <c r="A126" s="6" t="s">
        <v>248</v>
      </c>
      <c r="B126" s="69">
        <v>0</v>
      </c>
      <c r="C126" s="61"/>
      <c r="D126" s="70" t="s">
        <v>633</v>
      </c>
      <c r="E126" s="70" t="s">
        <v>634</v>
      </c>
      <c r="F126" s="54"/>
    </row>
    <row r="127" spans="1:6" ht="36" x14ac:dyDescent="0.35">
      <c r="A127" s="24" t="s">
        <v>174</v>
      </c>
      <c r="B127" s="69">
        <v>2</v>
      </c>
      <c r="C127" s="6" t="str">
        <f>IF(B127=0, -5, "0")</f>
        <v>0</v>
      </c>
      <c r="D127" s="65"/>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2</v>
      </c>
      <c r="C130" s="6" t="str">
        <f>IF(B130=0, -5, "0")</f>
        <v>0</v>
      </c>
      <c r="D130" s="55"/>
      <c r="E130" s="55"/>
      <c r="F130" s="54"/>
    </row>
    <row r="131" spans="1:6" x14ac:dyDescent="0.3">
      <c r="A131" s="7" t="s">
        <v>232</v>
      </c>
      <c r="B131" s="69">
        <v>2</v>
      </c>
      <c r="C131" s="76"/>
      <c r="D131" s="55"/>
      <c r="E131" s="55"/>
      <c r="F131" s="54"/>
    </row>
    <row r="132" spans="1:6" ht="18" x14ac:dyDescent="0.35">
      <c r="A132" s="26" t="s">
        <v>272</v>
      </c>
      <c r="B132" s="69">
        <v>2</v>
      </c>
      <c r="C132" s="6" t="str">
        <f>IF(B132=0, -5, "0")</f>
        <v>0</v>
      </c>
      <c r="D132" s="65"/>
      <c r="E132" s="62"/>
      <c r="F132" s="54"/>
    </row>
    <row r="133" spans="1:6" x14ac:dyDescent="0.3">
      <c r="A133" s="470" t="s">
        <v>34</v>
      </c>
      <c r="B133" s="471"/>
      <c r="C133" s="472"/>
      <c r="D133" s="300">
        <f>SUM(B122:C132)</f>
        <v>18</v>
      </c>
    </row>
    <row r="134" spans="1:6" x14ac:dyDescent="0.3">
      <c r="A134" s="470" t="s">
        <v>251</v>
      </c>
      <c r="B134" s="471"/>
      <c r="C134" s="472"/>
      <c r="D134" s="15">
        <f>D133/(COUNT(B122:C132)*2)</f>
        <v>0.81818181818181823</v>
      </c>
    </row>
    <row r="135" spans="1:6" x14ac:dyDescent="0.3">
      <c r="A135" s="9"/>
      <c r="B135" s="10"/>
      <c r="C135" s="10"/>
      <c r="D135" s="14"/>
    </row>
    <row r="136" spans="1:6" ht="19.5" x14ac:dyDescent="0.4">
      <c r="A136" s="475" t="s">
        <v>61</v>
      </c>
      <c r="B136" s="476"/>
      <c r="C136" s="476"/>
      <c r="D136" s="476"/>
      <c r="E136" s="476"/>
      <c r="F136" s="476"/>
    </row>
    <row r="137" spans="1:6" ht="19.5" x14ac:dyDescent="0.4">
      <c r="A137" s="7" t="s">
        <v>258</v>
      </c>
      <c r="B137" s="68">
        <v>2</v>
      </c>
      <c r="C137" s="61"/>
      <c r="D137" s="63"/>
      <c r="E137" s="54"/>
      <c r="F137" s="54"/>
    </row>
    <row r="138" spans="1:6" ht="18" x14ac:dyDescent="0.35">
      <c r="A138" s="23" t="s">
        <v>108</v>
      </c>
      <c r="B138" s="68">
        <v>2</v>
      </c>
      <c r="C138" s="6" t="str">
        <f>IF(B138=0, -5, "0")</f>
        <v>0</v>
      </c>
      <c r="D138" s="71"/>
      <c r="E138" s="54"/>
      <c r="F138" s="54"/>
    </row>
    <row r="139" spans="1:6" x14ac:dyDescent="0.3">
      <c r="A139" s="7" t="s">
        <v>233</v>
      </c>
      <c r="B139" s="68">
        <v>2</v>
      </c>
      <c r="C139" s="55"/>
      <c r="D139" s="63"/>
      <c r="E139" s="54"/>
      <c r="F139" s="54"/>
    </row>
    <row r="140" spans="1:6" x14ac:dyDescent="0.3">
      <c r="A140" s="25" t="s">
        <v>234</v>
      </c>
      <c r="B140" s="68">
        <v>2</v>
      </c>
      <c r="C140" s="55"/>
      <c r="D140" s="85"/>
      <c r="E140" s="54"/>
      <c r="F140" s="54"/>
    </row>
    <row r="141" spans="1:6" x14ac:dyDescent="0.3">
      <c r="A141" s="7" t="s">
        <v>259</v>
      </c>
      <c r="B141" s="68">
        <v>2</v>
      </c>
      <c r="C141" s="55"/>
      <c r="D141" s="54"/>
      <c r="E141" s="54"/>
      <c r="F141" s="54"/>
    </row>
    <row r="142" spans="1:6" x14ac:dyDescent="0.3">
      <c r="A142" s="7" t="s">
        <v>240</v>
      </c>
      <c r="B142" s="68">
        <v>2</v>
      </c>
      <c r="C142" s="55"/>
      <c r="D142" s="2"/>
      <c r="E142" s="54"/>
      <c r="F142" s="54"/>
    </row>
    <row r="143" spans="1:6" x14ac:dyDescent="0.3">
      <c r="A143" s="7" t="s">
        <v>260</v>
      </c>
      <c r="B143" s="68">
        <v>2</v>
      </c>
      <c r="C143" s="7"/>
      <c r="D143" s="58"/>
      <c r="E143" s="54"/>
      <c r="F143" s="54"/>
    </row>
    <row r="144" spans="1:6" ht="18" x14ac:dyDescent="0.35">
      <c r="A144" s="23" t="s">
        <v>198</v>
      </c>
      <c r="B144" s="68">
        <v>2</v>
      </c>
      <c r="C144" s="6" t="str">
        <f>IF(B144=0, -5, "0")</f>
        <v>0</v>
      </c>
      <c r="D144" s="59"/>
      <c r="E144" s="54"/>
      <c r="F144" s="54"/>
    </row>
    <row r="145" spans="1:6" ht="18" x14ac:dyDescent="0.35">
      <c r="A145" s="23" t="s">
        <v>165</v>
      </c>
      <c r="B145" s="68">
        <v>2</v>
      </c>
      <c r="C145" s="6" t="str">
        <f>IF(B145=0, -5, "0")</f>
        <v>0</v>
      </c>
      <c r="D145" s="80"/>
      <c r="E145" s="54"/>
      <c r="F145" s="54"/>
    </row>
    <row r="146" spans="1:6" x14ac:dyDescent="0.3">
      <c r="A146" s="7" t="s">
        <v>82</v>
      </c>
      <c r="B146" s="68">
        <v>2</v>
      </c>
      <c r="C146" s="55"/>
      <c r="D146" s="58"/>
      <c r="E146" s="54"/>
      <c r="F146" s="54"/>
    </row>
    <row r="147" spans="1:6" x14ac:dyDescent="0.3">
      <c r="A147" s="31" t="s">
        <v>175</v>
      </c>
      <c r="B147" s="68">
        <v>2</v>
      </c>
      <c r="C147" s="55"/>
      <c r="D147" s="58"/>
      <c r="E147" s="54"/>
      <c r="F147" s="54"/>
    </row>
    <row r="148" spans="1:6" ht="33" x14ac:dyDescent="0.3">
      <c r="A148" s="6" t="s">
        <v>261</v>
      </c>
      <c r="B148" s="68">
        <v>0</v>
      </c>
      <c r="C148" s="55"/>
      <c r="D148" s="7" t="s">
        <v>663</v>
      </c>
      <c r="E148" s="7" t="s">
        <v>664</v>
      </c>
      <c r="F148" s="54"/>
    </row>
    <row r="149" spans="1:6" x14ac:dyDescent="0.3">
      <c r="A149" s="470" t="s">
        <v>34</v>
      </c>
      <c r="B149" s="471"/>
      <c r="C149" s="472"/>
      <c r="D149" s="300">
        <f>SUM(B137:C148)</f>
        <v>22</v>
      </c>
    </row>
    <row r="150" spans="1:6" x14ac:dyDescent="0.3">
      <c r="A150" s="470" t="s">
        <v>251</v>
      </c>
      <c r="B150" s="471"/>
      <c r="C150" s="472"/>
      <c r="D150" s="16">
        <f>D149/(COUNT(B137:C148)*2)</f>
        <v>0.91666666666666663</v>
      </c>
    </row>
    <row r="151" spans="1:6" x14ac:dyDescent="0.3">
      <c r="A151" s="9"/>
      <c r="B151" s="10"/>
      <c r="C151" s="10"/>
      <c r="D151" s="11"/>
    </row>
    <row r="152" spans="1:6" ht="19.5" x14ac:dyDescent="0.4">
      <c r="A152" s="475" t="s">
        <v>178</v>
      </c>
      <c r="B152" s="476"/>
      <c r="C152" s="476"/>
      <c r="D152" s="476"/>
      <c r="E152" s="476"/>
      <c r="F152" s="476"/>
    </row>
    <row r="153" spans="1:6" x14ac:dyDescent="0.3">
      <c r="A153" s="31" t="s">
        <v>235</v>
      </c>
      <c r="B153" s="54">
        <v>2</v>
      </c>
      <c r="C153" s="54"/>
      <c r="D153" s="55"/>
      <c r="E153" s="54"/>
      <c r="F153" s="54"/>
    </row>
    <row r="154" spans="1:6" x14ac:dyDescent="0.3">
      <c r="A154" s="6" t="s">
        <v>127</v>
      </c>
      <c r="B154" s="54">
        <v>2</v>
      </c>
      <c r="C154" s="54"/>
      <c r="D154" s="55"/>
      <c r="E154" s="54"/>
      <c r="F154" s="54"/>
    </row>
    <row r="155" spans="1:6" ht="18" x14ac:dyDescent="0.35">
      <c r="A155" s="23" t="s">
        <v>262</v>
      </c>
      <c r="B155" s="54">
        <v>2</v>
      </c>
      <c r="C155" s="6" t="str">
        <f>IF(B155=0, -5, "0")</f>
        <v>0</v>
      </c>
      <c r="D155" s="55"/>
      <c r="E155" s="54"/>
      <c r="F155" s="54"/>
    </row>
    <row r="156" spans="1:6" ht="18" x14ac:dyDescent="0.35">
      <c r="A156" s="23" t="s">
        <v>263</v>
      </c>
      <c r="B156" s="54">
        <v>2</v>
      </c>
      <c r="C156" s="6" t="str">
        <f>IF(B156=0, -5, "0")</f>
        <v>0</v>
      </c>
      <c r="D156" s="55"/>
      <c r="E156" s="54"/>
      <c r="F156" s="54"/>
    </row>
    <row r="157" spans="1:6" ht="66.75" x14ac:dyDescent="0.35">
      <c r="A157" s="23" t="s">
        <v>264</v>
      </c>
      <c r="B157" s="54">
        <v>0</v>
      </c>
      <c r="C157" s="6">
        <f>IF(B157=0, -5, "0")</f>
        <v>-5</v>
      </c>
      <c r="D157" s="55" t="s">
        <v>625</v>
      </c>
      <c r="E157" s="55" t="s">
        <v>635</v>
      </c>
      <c r="F157" s="54"/>
    </row>
    <row r="158" spans="1:6" ht="66" x14ac:dyDescent="0.3">
      <c r="A158" s="40" t="s">
        <v>166</v>
      </c>
      <c r="B158" s="54">
        <v>1</v>
      </c>
      <c r="C158" s="54"/>
      <c r="D158" s="80" t="s">
        <v>626</v>
      </c>
      <c r="E158" s="55" t="s">
        <v>636</v>
      </c>
      <c r="F158" s="54"/>
    </row>
    <row r="159" spans="1:6" x14ac:dyDescent="0.3">
      <c r="A159" s="39" t="s">
        <v>275</v>
      </c>
      <c r="B159" s="54">
        <v>2</v>
      </c>
      <c r="C159" s="54"/>
      <c r="D159" s="74"/>
      <c r="E159" s="54"/>
      <c r="F159" s="54"/>
    </row>
    <row r="160" spans="1:6" x14ac:dyDescent="0.3">
      <c r="A160" s="39" t="s">
        <v>137</v>
      </c>
      <c r="B160" s="54">
        <v>2</v>
      </c>
      <c r="C160" s="54"/>
      <c r="D160" s="74"/>
      <c r="E160" s="54"/>
      <c r="F160" s="54"/>
    </row>
    <row r="161" spans="1:6" x14ac:dyDescent="0.3">
      <c r="A161" s="470" t="s">
        <v>34</v>
      </c>
      <c r="B161" s="479"/>
      <c r="C161" s="480"/>
      <c r="D161" s="301">
        <f>SUM(B153:C160)</f>
        <v>8</v>
      </c>
    </row>
    <row r="162" spans="1:6" x14ac:dyDescent="0.3">
      <c r="A162" s="470" t="s">
        <v>251</v>
      </c>
      <c r="B162" s="471"/>
      <c r="C162" s="472"/>
      <c r="D162" s="16">
        <f>D161/(COUNT(B153:C160)*2)</f>
        <v>0.44444444444444442</v>
      </c>
    </row>
    <row r="163" spans="1:6" x14ac:dyDescent="0.3">
      <c r="A163" s="9"/>
      <c r="B163" s="10"/>
      <c r="C163" s="12"/>
      <c r="D163" s="13"/>
    </row>
    <row r="164" spans="1:6" ht="19.5" x14ac:dyDescent="0.4">
      <c r="A164" s="475" t="s">
        <v>64</v>
      </c>
      <c r="B164" s="476"/>
      <c r="C164" s="476"/>
      <c r="D164" s="476"/>
      <c r="E164" s="476"/>
      <c r="F164" s="476"/>
    </row>
    <row r="165" spans="1:6" ht="18" x14ac:dyDescent="0.35">
      <c r="A165" s="23" t="s">
        <v>242</v>
      </c>
      <c r="B165" s="54">
        <v>2</v>
      </c>
      <c r="C165" s="6" t="str">
        <f>IF(B165=0, -5, "0")</f>
        <v>0</v>
      </c>
      <c r="D165" s="54"/>
      <c r="E165" s="54"/>
      <c r="F165" s="54"/>
    </row>
    <row r="166" spans="1:6" ht="82.5" x14ac:dyDescent="0.3">
      <c r="A166" s="6" t="s">
        <v>243</v>
      </c>
      <c r="B166" s="54">
        <v>0</v>
      </c>
      <c r="C166" s="54"/>
      <c r="D166" s="55" t="s">
        <v>699</v>
      </c>
      <c r="E166" s="55" t="s">
        <v>700</v>
      </c>
      <c r="F166" s="54"/>
    </row>
    <row r="167" spans="1:6" ht="49.5" x14ac:dyDescent="0.3">
      <c r="A167" s="25" t="s">
        <v>176</v>
      </c>
      <c r="B167" s="54">
        <v>1</v>
      </c>
      <c r="C167" s="54"/>
      <c r="D167" s="55" t="s">
        <v>637</v>
      </c>
      <c r="E167" s="54" t="s">
        <v>627</v>
      </c>
      <c r="F167" s="54"/>
    </row>
    <row r="168" spans="1:6" x14ac:dyDescent="0.3">
      <c r="A168" s="6" t="s">
        <v>73</v>
      </c>
      <c r="B168" s="54">
        <v>2</v>
      </c>
      <c r="C168" s="54"/>
      <c r="D168" s="54"/>
      <c r="E168" s="55"/>
      <c r="F168" s="54"/>
    </row>
    <row r="169" spans="1:6" x14ac:dyDescent="0.3">
      <c r="A169" s="470" t="s">
        <v>34</v>
      </c>
      <c r="B169" s="471"/>
      <c r="C169" s="472"/>
      <c r="D169" s="300">
        <f>SUM(B165:C168)</f>
        <v>5</v>
      </c>
    </row>
    <row r="170" spans="1:6" x14ac:dyDescent="0.3">
      <c r="A170" s="470" t="s">
        <v>251</v>
      </c>
      <c r="B170" s="471"/>
      <c r="C170" s="472"/>
      <c r="D170" s="16">
        <f>D169/(COUNT(B165:C168)*2)</f>
        <v>0.625</v>
      </c>
    </row>
    <row r="171" spans="1:6" x14ac:dyDescent="0.3">
      <c r="A171" s="9"/>
      <c r="B171" s="10"/>
      <c r="C171" s="10"/>
      <c r="D171" s="11"/>
    </row>
    <row r="172" spans="1:6" ht="19.5" x14ac:dyDescent="0.4">
      <c r="A172" s="473" t="s">
        <v>15</v>
      </c>
      <c r="B172" s="474"/>
      <c r="C172" s="474"/>
      <c r="D172" s="474"/>
      <c r="E172" s="474"/>
      <c r="F172" s="474"/>
    </row>
    <row r="173" spans="1:6" ht="30.75" x14ac:dyDescent="0.3">
      <c r="A173" s="6" t="s">
        <v>152</v>
      </c>
      <c r="B173" s="54">
        <v>1</v>
      </c>
      <c r="C173" s="54"/>
      <c r="D173" s="75" t="s">
        <v>628</v>
      </c>
      <c r="E173" s="54" t="s">
        <v>729</v>
      </c>
      <c r="F173" s="54"/>
    </row>
    <row r="174" spans="1:6" x14ac:dyDescent="0.3">
      <c r="A174" s="6" t="s">
        <v>74</v>
      </c>
      <c r="B174" s="54" t="s">
        <v>30</v>
      </c>
      <c r="C174" s="54"/>
      <c r="D174" s="75"/>
      <c r="E174" s="54"/>
      <c r="F174" s="54"/>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470" t="s">
        <v>34</v>
      </c>
      <c r="B177" s="471"/>
      <c r="C177" s="472"/>
      <c r="D177" s="300">
        <f>SUM(B173:C176)</f>
        <v>5</v>
      </c>
    </row>
    <row r="178" spans="1:7" x14ac:dyDescent="0.3">
      <c r="A178" s="470" t="s">
        <v>251</v>
      </c>
      <c r="B178" s="471"/>
      <c r="C178" s="472"/>
      <c r="D178" s="16">
        <f>D177/(COUNT(B173:C176)*2)</f>
        <v>0.83333333333333337</v>
      </c>
    </row>
    <row r="179" spans="1:7" x14ac:dyDescent="0.3">
      <c r="A179" s="9"/>
      <c r="B179" s="10"/>
      <c r="C179" s="10"/>
      <c r="D179" s="11"/>
    </row>
    <row r="180" spans="1:7" ht="19.5" x14ac:dyDescent="0.4">
      <c r="A180" s="475" t="s">
        <v>65</v>
      </c>
      <c r="B180" s="476"/>
      <c r="C180" s="476"/>
      <c r="D180" s="476"/>
      <c r="E180" s="476"/>
      <c r="F180" s="476"/>
    </row>
    <row r="181" spans="1:7" ht="49.5" x14ac:dyDescent="0.3">
      <c r="A181" s="25" t="s">
        <v>270</v>
      </c>
      <c r="B181" s="54">
        <v>2</v>
      </c>
      <c r="C181" s="54"/>
      <c r="D181" s="55" t="s">
        <v>629</v>
      </c>
      <c r="E181" s="55" t="s">
        <v>630</v>
      </c>
      <c r="F181" s="54"/>
    </row>
    <row r="182" spans="1:7" x14ac:dyDescent="0.3">
      <c r="A182" s="25" t="s">
        <v>181</v>
      </c>
      <c r="B182" s="54">
        <v>2</v>
      </c>
      <c r="C182" s="54"/>
      <c r="D182" s="55"/>
      <c r="E182" s="38"/>
      <c r="F182" s="54"/>
    </row>
    <row r="183" spans="1:7" ht="35.25" customHeight="1" x14ac:dyDescent="0.3">
      <c r="A183" s="6" t="s">
        <v>75</v>
      </c>
      <c r="B183" s="54">
        <v>2</v>
      </c>
      <c r="C183" s="54"/>
      <c r="D183" s="55"/>
      <c r="E183" s="54"/>
      <c r="F183" s="54"/>
    </row>
    <row r="184" spans="1:7" x14ac:dyDescent="0.3">
      <c r="A184" s="6" t="s">
        <v>199</v>
      </c>
      <c r="B184" s="54" t="s">
        <v>30</v>
      </c>
      <c r="C184" s="54"/>
      <c r="D184" s="55"/>
      <c r="E184" s="54"/>
      <c r="F184" s="54"/>
    </row>
    <row r="185" spans="1:7" x14ac:dyDescent="0.3">
      <c r="A185" s="6" t="s">
        <v>265</v>
      </c>
      <c r="B185" s="54">
        <v>2</v>
      </c>
      <c r="C185" s="54"/>
      <c r="D185" s="55"/>
      <c r="E185" s="54"/>
      <c r="F185" s="54"/>
    </row>
    <row r="186" spans="1:7" x14ac:dyDescent="0.3">
      <c r="A186" s="470" t="s">
        <v>34</v>
      </c>
      <c r="B186" s="471"/>
      <c r="C186" s="472"/>
      <c r="D186" s="300">
        <f>SUM(B181:C185)</f>
        <v>8</v>
      </c>
    </row>
    <row r="187" spans="1:7" x14ac:dyDescent="0.3">
      <c r="A187" s="470" t="s">
        <v>251</v>
      </c>
      <c r="B187" s="471"/>
      <c r="C187" s="472"/>
      <c r="D187" s="16">
        <f>D186/(COUNT(B181:C185)*2)</f>
        <v>1</v>
      </c>
    </row>
    <row r="188" spans="1:7" x14ac:dyDescent="0.3">
      <c r="A188" s="9"/>
      <c r="B188" s="10"/>
      <c r="C188" s="10"/>
      <c r="D188" s="11"/>
    </row>
    <row r="189" spans="1:7" ht="19.5" x14ac:dyDescent="0.4">
      <c r="A189" s="475" t="s">
        <v>177</v>
      </c>
      <c r="B189" s="476"/>
      <c r="C189" s="476"/>
      <c r="D189" s="476"/>
      <c r="E189" s="476"/>
      <c r="F189" s="476"/>
    </row>
    <row r="190" spans="1:7" ht="49.5" x14ac:dyDescent="0.3">
      <c r="A190" s="25" t="s">
        <v>308</v>
      </c>
      <c r="B190" s="54">
        <v>1</v>
      </c>
      <c r="C190" s="54"/>
      <c r="D190" s="54" t="s">
        <v>631</v>
      </c>
      <c r="E190" s="55" t="s">
        <v>632</v>
      </c>
      <c r="F190" s="54"/>
      <c r="G190" s="3"/>
    </row>
    <row r="191" spans="1:7" ht="18" x14ac:dyDescent="0.35">
      <c r="A191" s="82" t="s">
        <v>271</v>
      </c>
      <c r="B191" s="54" t="s">
        <v>30</v>
      </c>
      <c r="C191" s="6" t="str">
        <f>IF(B191=0, -5, "0")</f>
        <v>0</v>
      </c>
      <c r="D191" s="54"/>
      <c r="E191" s="54"/>
      <c r="F191" s="54"/>
    </row>
    <row r="192" spans="1:7" x14ac:dyDescent="0.3">
      <c r="A192" s="6" t="s">
        <v>267</v>
      </c>
      <c r="B192" s="54">
        <v>2</v>
      </c>
      <c r="C192" s="54"/>
      <c r="D192" s="54"/>
      <c r="E192" s="54"/>
      <c r="F192" s="54"/>
    </row>
    <row r="193" spans="1:6" x14ac:dyDescent="0.3">
      <c r="A193" s="32" t="s">
        <v>159</v>
      </c>
      <c r="B193" s="54">
        <v>2</v>
      </c>
      <c r="C193" s="54"/>
      <c r="D193" s="54"/>
      <c r="E193" s="54"/>
      <c r="F193" s="54"/>
    </row>
    <row r="194" spans="1:6" x14ac:dyDescent="0.3">
      <c r="A194" s="470" t="s">
        <v>34</v>
      </c>
      <c r="B194" s="471"/>
      <c r="C194" s="472"/>
      <c r="D194" s="33">
        <f>SUM(B190:C193)</f>
        <v>5</v>
      </c>
    </row>
    <row r="195" spans="1:6" x14ac:dyDescent="0.3">
      <c r="A195" s="470" t="s">
        <v>251</v>
      </c>
      <c r="B195" s="471"/>
      <c r="C195" s="472"/>
      <c r="D195" s="16">
        <f>D194/(COUNT(B190:C193)*2)</f>
        <v>0.83333333333333337</v>
      </c>
    </row>
    <row r="197" spans="1:6" ht="18" x14ac:dyDescent="0.35">
      <c r="A197" s="36" t="s">
        <v>421</v>
      </c>
      <c r="B197" s="35"/>
      <c r="C197" s="35"/>
      <c r="D197" s="86">
        <f>E197/F197</f>
        <v>0.27272727272727271</v>
      </c>
      <c r="E197" s="332">
        <f>COUNTIF('A1 Technique'!F17:F193,"ok")</f>
        <v>3</v>
      </c>
      <c r="F197" s="332">
        <f>COUNTA('A1 Technique'!F17:F193)</f>
        <v>11</v>
      </c>
    </row>
    <row r="198" spans="1:6" ht="22.5" x14ac:dyDescent="0.3">
      <c r="A198" s="18" t="s">
        <v>422</v>
      </c>
      <c r="B198" s="19"/>
      <c r="C198" s="20"/>
      <c r="D198" s="21">
        <f>SUM(D194,D186,D177,D169,D161,D63,D52,D33,D22,D118,D149,D133,D102,D84,D42)</f>
        <v>174</v>
      </c>
    </row>
    <row r="199" spans="1:6" ht="22.5" x14ac:dyDescent="0.3">
      <c r="A199" s="18" t="s">
        <v>276</v>
      </c>
      <c r="B199" s="19"/>
      <c r="C199" s="20"/>
      <c r="D199" s="22">
        <f>D198/(COUNT(B190:C193,B181:C185,B173:C176,B165:C168,B153:C160,B56:C62,B46:C51,B26:C32,B17:C21,B107:C117,B137:C148,B122:C132,B88:C101,B67:C83,B37:C41)*2)</f>
        <v>0.79090909090909089</v>
      </c>
    </row>
  </sheetData>
  <sheetProtection algorithmName="SHA-512" hashValue="OkrT6s9wNJ+gV2vOeKHFuBoe76vt4SQGuKruHL+5xv6izo2iZbDebrizdxVYK9LyBssomhR+/wOGLgGxpiq1QA==" saltValue="0frj4W4va4sR/WVt13zQW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07:B117 B17:B21 B26:B32 B37:B41 B190:B193 B181:B185 B67:B83 B46:B51 B88:B101 B56:B62 B122:B132 B153:B160 B165:B168 B173:B176 B137:B148">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235"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3"/>
      <c r="B1" s="334"/>
      <c r="C1" s="334">
        <v>0</v>
      </c>
      <c r="D1" s="453"/>
      <c r="E1" s="453"/>
      <c r="F1" s="453"/>
      <c r="G1" s="453"/>
    </row>
    <row r="2" spans="1:7" ht="22.5" x14ac:dyDescent="0.45">
      <c r="A2" s="335"/>
      <c r="B2" s="334"/>
      <c r="C2" s="334">
        <v>1</v>
      </c>
      <c r="D2" s="336"/>
      <c r="E2" s="336"/>
      <c r="F2" s="337"/>
      <c r="G2" s="337"/>
    </row>
    <row r="3" spans="1:7" ht="22.5" x14ac:dyDescent="0.45">
      <c r="A3" s="335"/>
      <c r="B3" s="334"/>
      <c r="C3" s="334">
        <v>2</v>
      </c>
      <c r="D3" s="336"/>
      <c r="E3" s="336"/>
      <c r="F3" s="337"/>
      <c r="G3" s="337"/>
    </row>
    <row r="4" spans="1:7" ht="22.5" x14ac:dyDescent="0.45">
      <c r="A4" s="335"/>
      <c r="B4" s="334"/>
      <c r="C4" s="334" t="s">
        <v>30</v>
      </c>
      <c r="D4" s="336"/>
      <c r="E4" s="336"/>
      <c r="F4" s="337"/>
      <c r="G4" s="337"/>
    </row>
    <row r="5" spans="1:7" ht="22.5" x14ac:dyDescent="0.45">
      <c r="A5" s="335"/>
      <c r="B5" s="334"/>
      <c r="C5" s="334"/>
      <c r="D5" s="336"/>
      <c r="E5" s="336"/>
      <c r="F5" s="337"/>
      <c r="G5" s="337"/>
    </row>
    <row r="6" spans="1:7" ht="22.5" x14ac:dyDescent="0.45">
      <c r="A6" s="335"/>
      <c r="B6" s="334"/>
      <c r="C6" s="334"/>
      <c r="D6" s="336"/>
      <c r="E6" s="336"/>
      <c r="F6" s="337"/>
      <c r="G6" s="337"/>
    </row>
    <row r="7" spans="1:7" ht="22.5" x14ac:dyDescent="0.45">
      <c r="A7" s="454" t="s">
        <v>151</v>
      </c>
      <c r="B7" s="454"/>
      <c r="C7" s="454"/>
      <c r="D7" s="454"/>
      <c r="E7" s="454"/>
      <c r="F7" s="454"/>
      <c r="G7" s="91"/>
    </row>
    <row r="8" spans="1:7" ht="22.5" x14ac:dyDescent="0.45">
      <c r="A8" s="455" t="str">
        <f>'Page de garde'!D18</f>
        <v>GABES</v>
      </c>
      <c r="B8" s="455"/>
      <c r="C8" s="455"/>
      <c r="D8" s="455"/>
      <c r="E8" s="455"/>
      <c r="F8" s="455"/>
      <c r="G8" s="91"/>
    </row>
    <row r="9" spans="1:7" ht="22.5" x14ac:dyDescent="0.45">
      <c r="A9" s="92" t="s">
        <v>39</v>
      </c>
      <c r="B9" s="456"/>
      <c r="C9" s="456"/>
      <c r="D9" s="456"/>
      <c r="E9" s="456"/>
      <c r="F9" s="456"/>
      <c r="G9" s="91"/>
    </row>
    <row r="10" spans="1:7" ht="22.5" x14ac:dyDescent="0.45">
      <c r="A10" s="93" t="s">
        <v>41</v>
      </c>
      <c r="B10" s="457"/>
      <c r="C10" s="457"/>
      <c r="D10" s="457"/>
      <c r="E10" s="457"/>
      <c r="F10" s="457"/>
      <c r="G10" s="91"/>
    </row>
    <row r="11" spans="1:7" ht="22.5" x14ac:dyDescent="0.45">
      <c r="A11" s="92" t="s">
        <v>40</v>
      </c>
      <c r="B11" s="452"/>
      <c r="C11" s="452"/>
      <c r="D11" s="452"/>
      <c r="E11" s="452"/>
      <c r="F11" s="452"/>
      <c r="G11" s="91"/>
    </row>
    <row r="12" spans="1:7" ht="22.5" x14ac:dyDescent="0.45">
      <c r="A12" s="92" t="s">
        <v>200</v>
      </c>
      <c r="B12" s="458" t="e">
        <f>D730</f>
        <v>#DIV/0!</v>
      </c>
      <c r="C12" s="458"/>
      <c r="D12" s="458"/>
      <c r="E12" s="458"/>
      <c r="F12" s="458"/>
      <c r="G12" s="91"/>
    </row>
    <row r="13" spans="1:7" ht="22.5" x14ac:dyDescent="0.45">
      <c r="A13" s="90"/>
      <c r="B13" s="89"/>
      <c r="C13" s="89"/>
      <c r="D13" s="459"/>
      <c r="E13" s="459"/>
      <c r="F13" s="459"/>
      <c r="G13" s="459"/>
    </row>
    <row r="14" spans="1:7" ht="16.5" customHeight="1" x14ac:dyDescent="0.4">
      <c r="A14" s="89"/>
      <c r="B14" s="89"/>
      <c r="C14" s="89"/>
      <c r="D14" s="89"/>
      <c r="E14" s="89"/>
      <c r="F14" s="94"/>
      <c r="G14" s="94"/>
    </row>
    <row r="15" spans="1:7" ht="25.5" customHeight="1" x14ac:dyDescent="0.45">
      <c r="A15" s="229" t="s">
        <v>0</v>
      </c>
      <c r="B15" s="95"/>
      <c r="C15" s="95"/>
      <c r="D15" s="95"/>
      <c r="E15" s="95"/>
      <c r="F15" s="95"/>
      <c r="G15" s="94"/>
    </row>
    <row r="16" spans="1:7" ht="16.5" customHeight="1" x14ac:dyDescent="0.45">
      <c r="A16" s="96">
        <f>B11</f>
        <v>0</v>
      </c>
      <c r="B16" s="97"/>
      <c r="C16" s="97"/>
      <c r="D16" s="97"/>
      <c r="E16" s="97"/>
      <c r="F16" s="97"/>
      <c r="G16" s="94"/>
    </row>
    <row r="17" spans="1:8" ht="16.5" customHeight="1" x14ac:dyDescent="0.4">
      <c r="A17" s="389" t="s">
        <v>28</v>
      </c>
      <c r="B17" s="390" t="s">
        <v>29</v>
      </c>
      <c r="C17" s="390"/>
      <c r="D17" s="390" t="s">
        <v>42</v>
      </c>
      <c r="E17" s="391" t="s">
        <v>266</v>
      </c>
      <c r="F17" s="391" t="s">
        <v>299</v>
      </c>
      <c r="G17" s="94"/>
    </row>
    <row r="18" spans="1:8" ht="16.5" customHeight="1" x14ac:dyDescent="0.4">
      <c r="A18" s="389"/>
      <c r="B18" s="98" t="s">
        <v>32</v>
      </c>
      <c r="C18" s="98" t="s">
        <v>31</v>
      </c>
      <c r="D18" s="390"/>
      <c r="E18" s="391"/>
      <c r="F18" s="391"/>
      <c r="G18" s="94"/>
    </row>
    <row r="19" spans="1:8" ht="16.5" customHeight="1" x14ac:dyDescent="0.4">
      <c r="A19" s="285"/>
      <c r="B19" s="286"/>
      <c r="C19" s="286"/>
      <c r="D19" s="286"/>
      <c r="E19" s="281"/>
      <c r="F19" s="281"/>
      <c r="G19" s="94"/>
    </row>
    <row r="20" spans="1:8" ht="22.5" x14ac:dyDescent="0.4">
      <c r="A20" s="99" t="s">
        <v>1</v>
      </c>
      <c r="B20" s="100"/>
      <c r="C20" s="100"/>
      <c r="D20" s="100"/>
      <c r="E20" s="100"/>
      <c r="F20" s="100"/>
      <c r="G20" s="94"/>
    </row>
    <row r="21" spans="1:8" ht="21" x14ac:dyDescent="0.4">
      <c r="A21" s="101" t="s">
        <v>9</v>
      </c>
      <c r="B21" s="102" t="s">
        <v>30</v>
      </c>
      <c r="C21" s="102"/>
      <c r="D21" s="103"/>
      <c r="E21" s="104"/>
      <c r="F21" s="103"/>
      <c r="G21" s="94"/>
      <c r="H21" s="2" t="s">
        <v>297</v>
      </c>
    </row>
    <row r="22" spans="1:8" ht="21" x14ac:dyDescent="0.4">
      <c r="A22" s="101" t="s">
        <v>158</v>
      </c>
      <c r="B22" s="102" t="s">
        <v>30</v>
      </c>
      <c r="C22" s="102"/>
      <c r="D22" s="103"/>
      <c r="E22" s="104"/>
      <c r="F22" s="103"/>
      <c r="G22" s="94"/>
      <c r="H22" s="2" t="s">
        <v>298</v>
      </c>
    </row>
    <row r="23" spans="1:8" ht="21" x14ac:dyDescent="0.4">
      <c r="A23" s="101" t="s">
        <v>76</v>
      </c>
      <c r="B23" s="102" t="s">
        <v>30</v>
      </c>
      <c r="C23" s="102"/>
      <c r="D23" s="103"/>
      <c r="E23" s="104"/>
      <c r="F23" s="103"/>
      <c r="G23" s="94"/>
    </row>
    <row r="24" spans="1:8" ht="21" x14ac:dyDescent="0.4">
      <c r="A24" s="105" t="s">
        <v>430</v>
      </c>
      <c r="B24" s="102" t="s">
        <v>30</v>
      </c>
      <c r="C24" s="102"/>
      <c r="D24" s="103"/>
      <c r="E24" s="104"/>
      <c r="F24" s="103"/>
      <c r="G24" s="94"/>
    </row>
    <row r="25" spans="1:8" ht="21" x14ac:dyDescent="0.4">
      <c r="A25" s="105" t="s">
        <v>373</v>
      </c>
      <c r="B25" s="102" t="s">
        <v>30</v>
      </c>
      <c r="C25" s="102"/>
      <c r="D25" s="104"/>
      <c r="E25" s="103"/>
      <c r="F25" s="103"/>
      <c r="G25" s="94"/>
    </row>
    <row r="26" spans="1:8" ht="21" x14ac:dyDescent="0.4">
      <c r="A26" s="106" t="s">
        <v>34</v>
      </c>
      <c r="B26" s="106"/>
      <c r="C26" s="106"/>
      <c r="D26" s="106">
        <f>SUM(B21:C25)</f>
        <v>0</v>
      </c>
      <c r="E26" s="89"/>
      <c r="F26" s="94"/>
      <c r="G26" s="94"/>
    </row>
    <row r="27" spans="1:8" ht="21" x14ac:dyDescent="0.4">
      <c r="A27" s="106" t="s">
        <v>33</v>
      </c>
      <c r="B27" s="107"/>
      <c r="C27" s="108"/>
      <c r="D27" s="109" t="e">
        <f>D26/(COUNT(B21:C25)*2)</f>
        <v>#DIV/0!</v>
      </c>
      <c r="E27" s="89"/>
      <c r="F27" s="94"/>
      <c r="G27" s="94"/>
    </row>
    <row r="28" spans="1:8" ht="21" x14ac:dyDescent="0.4">
      <c r="A28" s="110"/>
      <c r="B28" s="94"/>
      <c r="C28" s="94"/>
      <c r="D28" s="94"/>
      <c r="E28" s="89"/>
      <c r="F28" s="94"/>
      <c r="G28" s="94"/>
    </row>
    <row r="29" spans="1:8" ht="22.5" x14ac:dyDescent="0.4">
      <c r="A29" s="498" t="s">
        <v>16</v>
      </c>
      <c r="B29" s="499"/>
      <c r="C29" s="499"/>
      <c r="D29" s="499"/>
      <c r="E29" s="499"/>
      <c r="F29" s="499"/>
      <c r="G29" s="94"/>
    </row>
    <row r="30" spans="1:8" ht="21" x14ac:dyDescent="0.4">
      <c r="A30" s="101" t="s">
        <v>2</v>
      </c>
      <c r="B30" s="102" t="s">
        <v>30</v>
      </c>
      <c r="C30" s="102"/>
      <c r="D30" s="103"/>
      <c r="E30" s="104"/>
      <c r="F30" s="103"/>
      <c r="G30" s="94"/>
    </row>
    <row r="31" spans="1:8" ht="21" x14ac:dyDescent="0.4">
      <c r="A31" s="101" t="s">
        <v>322</v>
      </c>
      <c r="B31" s="102" t="s">
        <v>30</v>
      </c>
      <c r="C31" s="102"/>
      <c r="D31" s="103"/>
      <c r="E31" s="104"/>
      <c r="F31" s="103"/>
      <c r="G31" s="94"/>
    </row>
    <row r="32" spans="1:8" ht="42" x14ac:dyDescent="0.4">
      <c r="A32" s="101" t="s">
        <v>130</v>
      </c>
      <c r="B32" s="102" t="s">
        <v>30</v>
      </c>
      <c r="C32" s="102"/>
      <c r="D32" s="113"/>
      <c r="E32" s="104"/>
      <c r="F32" s="103"/>
      <c r="G32" s="94"/>
    </row>
    <row r="33" spans="1:7" ht="21" x14ac:dyDescent="0.4">
      <c r="A33" s="101" t="s">
        <v>47</v>
      </c>
      <c r="B33" s="102" t="s">
        <v>30</v>
      </c>
      <c r="C33" s="102"/>
      <c r="D33" s="113"/>
      <c r="E33" s="104"/>
      <c r="F33" s="103"/>
      <c r="G33" s="94"/>
    </row>
    <row r="34" spans="1:7" ht="67.5" x14ac:dyDescent="0.4">
      <c r="A34" s="114" t="s">
        <v>431</v>
      </c>
      <c r="B34" s="102" t="s">
        <v>30</v>
      </c>
      <c r="C34" s="115" t="str">
        <f>IF(B34=0, -5, "0")</f>
        <v>0</v>
      </c>
      <c r="D34" s="113"/>
      <c r="E34" s="104"/>
      <c r="F34" s="103"/>
      <c r="G34" s="94"/>
    </row>
    <row r="35" spans="1:7" ht="45" x14ac:dyDescent="0.4">
      <c r="A35" s="114" t="s">
        <v>399</v>
      </c>
      <c r="B35" s="102" t="s">
        <v>30</v>
      </c>
      <c r="C35" s="115" t="str">
        <f>IF(B35=0, -5, "0")</f>
        <v>0</v>
      </c>
      <c r="D35" s="104"/>
      <c r="E35" s="104"/>
      <c r="F35" s="103"/>
      <c r="G35" s="94"/>
    </row>
    <row r="36" spans="1:7" ht="22.5" x14ac:dyDescent="0.4">
      <c r="A36" s="314" t="s">
        <v>395</v>
      </c>
      <c r="B36" s="102" t="s">
        <v>30</v>
      </c>
      <c r="C36" s="115" t="str">
        <f>IF(B36=0, -2, "0")</f>
        <v>0</v>
      </c>
      <c r="D36" s="118"/>
      <c r="E36" s="104"/>
      <c r="F36" s="103"/>
      <c r="G36" s="94"/>
    </row>
    <row r="37" spans="1:7" ht="21" x14ac:dyDescent="0.4">
      <c r="A37" s="101" t="s">
        <v>400</v>
      </c>
      <c r="B37" s="102" t="s">
        <v>30</v>
      </c>
      <c r="C37" s="102"/>
      <c r="D37" s="103"/>
      <c r="E37" s="104"/>
      <c r="F37" s="103"/>
      <c r="G37" s="94"/>
    </row>
    <row r="38" spans="1:7" ht="22.5" x14ac:dyDescent="0.4">
      <c r="A38" s="498" t="s">
        <v>310</v>
      </c>
      <c r="B38" s="499"/>
      <c r="C38" s="499"/>
      <c r="D38" s="499"/>
      <c r="E38" s="499"/>
      <c r="F38" s="499"/>
      <c r="G38" s="94"/>
    </row>
    <row r="39" spans="1:7" ht="21" x14ac:dyDescent="0.4">
      <c r="A39" s="105" t="s">
        <v>328</v>
      </c>
      <c r="B39" s="102" t="s">
        <v>30</v>
      </c>
      <c r="C39" s="102"/>
      <c r="D39" s="103"/>
      <c r="E39" s="104"/>
      <c r="F39" s="103"/>
      <c r="G39" s="94"/>
    </row>
    <row r="40" spans="1:7" ht="22.5" customHeight="1" x14ac:dyDescent="0.4">
      <c r="A40" s="101" t="s">
        <v>302</v>
      </c>
      <c r="B40" s="102" t="s">
        <v>30</v>
      </c>
      <c r="C40" s="102"/>
      <c r="D40" s="103"/>
      <c r="E40" s="104"/>
      <c r="F40" s="103"/>
      <c r="G40" s="94"/>
    </row>
    <row r="41" spans="1:7" ht="22.5" customHeight="1" x14ac:dyDescent="0.4">
      <c r="A41" s="101" t="s">
        <v>312</v>
      </c>
      <c r="B41" s="102" t="s">
        <v>30</v>
      </c>
      <c r="C41" s="102"/>
      <c r="D41" s="103"/>
      <c r="E41" s="104"/>
      <c r="F41" s="103"/>
      <c r="G41" s="94"/>
    </row>
    <row r="42" spans="1:7" ht="24.75" customHeight="1" x14ac:dyDescent="0.4">
      <c r="A42" s="105" t="s">
        <v>405</v>
      </c>
      <c r="B42" s="102" t="s">
        <v>30</v>
      </c>
      <c r="C42" s="102"/>
      <c r="D42" s="103"/>
      <c r="E42" s="104"/>
      <c r="F42" s="103"/>
      <c r="G42" s="94"/>
    </row>
    <row r="43" spans="1:7" ht="89.25" customHeight="1" x14ac:dyDescent="0.4">
      <c r="A43" s="101" t="s">
        <v>421</v>
      </c>
      <c r="B43" s="331" t="str">
        <f>IF(D43=1, 2, IF(AND(D43&lt;1,D43&gt;0), 1, IF(D43=0,"0","NA")))</f>
        <v>NA</v>
      </c>
      <c r="C43" s="102"/>
      <c r="D43" s="327" t="str">
        <f>IFERROR(E43/F43,"N.A")</f>
        <v>N.A</v>
      </c>
      <c r="E43" s="330">
        <f>COUNTIF('A2 Exploitation'!F21:F42,"ok")</f>
        <v>0</v>
      </c>
      <c r="F43" s="330">
        <f>COUNTA('A2 Exploitation'!F21:F42)</f>
        <v>0</v>
      </c>
      <c r="G43" s="94"/>
    </row>
    <row r="44" spans="1:7" ht="21" x14ac:dyDescent="0.4">
      <c r="A44" s="121" t="s">
        <v>34</v>
      </c>
      <c r="B44" s="121"/>
      <c r="C44" s="121"/>
      <c r="D44" s="121">
        <f>SUM(B30:C37,B39:C43)</f>
        <v>0</v>
      </c>
      <c r="E44" s="89"/>
      <c r="F44" s="94"/>
      <c r="G44" s="94"/>
    </row>
    <row r="45" spans="1:7" ht="21" x14ac:dyDescent="0.4">
      <c r="A45" s="106" t="s">
        <v>33</v>
      </c>
      <c r="B45" s="107"/>
      <c r="C45" s="108"/>
      <c r="D45" s="109" t="e">
        <f>D44/(COUNT(B30:C37,B39:C43)*2)</f>
        <v>#DIV/0!</v>
      </c>
      <c r="E45" s="89"/>
      <c r="F45" s="94"/>
      <c r="G45" s="94"/>
    </row>
    <row r="46" spans="1:7" ht="21" x14ac:dyDescent="0.4">
      <c r="A46" s="110"/>
      <c r="B46" s="94"/>
      <c r="C46" s="94"/>
      <c r="D46" s="94"/>
      <c r="E46" s="89"/>
      <c r="F46" s="94"/>
      <c r="G46" s="94"/>
    </row>
    <row r="47" spans="1:7" ht="22.5" x14ac:dyDescent="0.45">
      <c r="A47" s="122" t="s">
        <v>36</v>
      </c>
      <c r="B47" s="123"/>
      <c r="C47" s="124"/>
      <c r="D47" s="125">
        <f>SUM(D44,D26)</f>
        <v>0</v>
      </c>
      <c r="E47" s="89"/>
      <c r="F47" s="94"/>
      <c r="G47" s="94"/>
    </row>
    <row r="48" spans="1:7" ht="22.5" x14ac:dyDescent="0.45">
      <c r="A48" s="122" t="s">
        <v>168</v>
      </c>
      <c r="B48" s="123"/>
      <c r="C48" s="124"/>
      <c r="D48" s="126" t="e">
        <f>D47/(COUNT(B30:C37,B21:C25,B39:C43)*2)</f>
        <v>#DIV/0!</v>
      </c>
      <c r="E48" s="89"/>
      <c r="F48" s="94"/>
      <c r="G48" s="94"/>
    </row>
    <row r="49" spans="1:7" ht="21" x14ac:dyDescent="0.3">
      <c r="A49" s="380"/>
      <c r="B49" s="380"/>
      <c r="C49" s="380"/>
      <c r="D49" s="380"/>
      <c r="E49" s="380"/>
      <c r="F49" s="380"/>
      <c r="G49" s="380"/>
    </row>
    <row r="50" spans="1:7" ht="22.5" x14ac:dyDescent="0.45">
      <c r="A50" s="246" t="s">
        <v>107</v>
      </c>
      <c r="B50" s="246"/>
      <c r="C50" s="246"/>
      <c r="D50" s="246"/>
      <c r="E50" s="246"/>
      <c r="F50" s="246"/>
      <c r="G50" s="94"/>
    </row>
    <row r="51" spans="1:7" ht="21" x14ac:dyDescent="0.4">
      <c r="A51" s="128">
        <f>B11</f>
        <v>0</v>
      </c>
      <c r="B51" s="94"/>
      <c r="C51" s="94"/>
      <c r="D51" s="94"/>
      <c r="E51" s="89"/>
      <c r="F51" s="94"/>
      <c r="G51" s="94"/>
    </row>
    <row r="52" spans="1:7" ht="21" x14ac:dyDescent="0.4">
      <c r="A52" s="389" t="s">
        <v>28</v>
      </c>
      <c r="B52" s="390" t="s">
        <v>29</v>
      </c>
      <c r="C52" s="390"/>
      <c r="D52" s="390" t="s">
        <v>42</v>
      </c>
      <c r="E52" s="391" t="s">
        <v>266</v>
      </c>
      <c r="F52" s="391" t="s">
        <v>301</v>
      </c>
      <c r="G52" s="94"/>
    </row>
    <row r="53" spans="1:7" ht="21" x14ac:dyDescent="0.4">
      <c r="A53" s="389"/>
      <c r="B53" s="98" t="s">
        <v>32</v>
      </c>
      <c r="C53" s="98" t="s">
        <v>31</v>
      </c>
      <c r="D53" s="390"/>
      <c r="E53" s="391"/>
      <c r="F53" s="391"/>
      <c r="G53" s="94"/>
    </row>
    <row r="54" spans="1:7" ht="22.5" x14ac:dyDescent="0.4">
      <c r="A54" s="285"/>
      <c r="B54" s="286"/>
      <c r="C54" s="286"/>
      <c r="D54" s="286"/>
      <c r="E54" s="281"/>
      <c r="F54" s="281"/>
      <c r="G54" s="94"/>
    </row>
    <row r="55" spans="1:7" ht="22.5" x14ac:dyDescent="0.4">
      <c r="A55" s="111" t="s">
        <v>52</v>
      </c>
      <c r="B55" s="112"/>
      <c r="C55" s="112"/>
      <c r="D55" s="112"/>
      <c r="E55" s="112"/>
      <c r="F55" s="112"/>
      <c r="G55" s="94"/>
    </row>
    <row r="56" spans="1:7" ht="21" x14ac:dyDescent="0.4">
      <c r="A56" s="129" t="s">
        <v>86</v>
      </c>
      <c r="B56" s="102" t="s">
        <v>30</v>
      </c>
      <c r="C56" s="102"/>
      <c r="D56" s="130"/>
      <c r="E56" s="104"/>
      <c r="F56" s="103"/>
      <c r="G56" s="94"/>
    </row>
    <row r="57" spans="1:7" ht="42" x14ac:dyDescent="0.4">
      <c r="A57" s="131" t="s">
        <v>190</v>
      </c>
      <c r="B57" s="102" t="s">
        <v>30</v>
      </c>
      <c r="C57" s="102"/>
      <c r="D57" s="103"/>
      <c r="E57" s="104"/>
      <c r="F57" s="103"/>
      <c r="G57" s="94"/>
    </row>
    <row r="58" spans="1:7" ht="21" x14ac:dyDescent="0.4">
      <c r="A58" s="132" t="s">
        <v>303</v>
      </c>
      <c r="B58" s="102" t="s">
        <v>30</v>
      </c>
      <c r="C58" s="102"/>
      <c r="D58" s="130"/>
      <c r="E58" s="104"/>
      <c r="F58" s="103"/>
      <c r="G58" s="94"/>
    </row>
    <row r="59" spans="1:7" ht="21" x14ac:dyDescent="0.4">
      <c r="A59" s="129" t="s">
        <v>213</v>
      </c>
      <c r="B59" s="102" t="s">
        <v>30</v>
      </c>
      <c r="C59" s="102"/>
      <c r="D59" s="130"/>
      <c r="E59" s="104"/>
      <c r="F59" s="103"/>
      <c r="G59" s="94"/>
    </row>
    <row r="60" spans="1:7" ht="21" x14ac:dyDescent="0.4">
      <c r="A60" s="129" t="s">
        <v>331</v>
      </c>
      <c r="B60" s="102" t="s">
        <v>30</v>
      </c>
      <c r="C60" s="102"/>
      <c r="D60" s="130"/>
      <c r="E60" s="104"/>
      <c r="F60" s="103"/>
      <c r="G60" s="94"/>
    </row>
    <row r="61" spans="1:7" ht="21" x14ac:dyDescent="0.4">
      <c r="A61" s="131" t="s">
        <v>109</v>
      </c>
      <c r="B61" s="102" t="s">
        <v>30</v>
      </c>
      <c r="C61" s="102"/>
      <c r="D61" s="130"/>
      <c r="E61" s="104"/>
      <c r="F61" s="103"/>
      <c r="G61" s="94"/>
    </row>
    <row r="62" spans="1:7" ht="22.5" x14ac:dyDescent="0.45">
      <c r="A62" s="133" t="s">
        <v>7</v>
      </c>
      <c r="B62" s="102" t="s">
        <v>30</v>
      </c>
      <c r="C62" s="116" t="str">
        <f>IF(B62=0, -10, IF(B62=1, -5, "0"))</f>
        <v>0</v>
      </c>
      <c r="D62" s="104"/>
      <c r="E62" s="104"/>
      <c r="F62" s="103"/>
      <c r="G62" s="94"/>
    </row>
    <row r="63" spans="1:7" ht="21" x14ac:dyDescent="0.4">
      <c r="A63" s="129" t="s">
        <v>24</v>
      </c>
      <c r="B63" s="102" t="s">
        <v>30</v>
      </c>
      <c r="C63" s="102"/>
      <c r="D63" s="134"/>
      <c r="E63" s="104"/>
      <c r="F63" s="103"/>
      <c r="G63" s="94"/>
    </row>
    <row r="64" spans="1:7" ht="21" x14ac:dyDescent="0.3">
      <c r="A64" s="378"/>
      <c r="B64" s="379"/>
      <c r="C64" s="379"/>
      <c r="D64" s="379"/>
      <c r="E64" s="379"/>
      <c r="F64" s="379"/>
      <c r="G64" s="379"/>
    </row>
    <row r="65" spans="1:7" ht="43.5" customHeight="1" x14ac:dyDescent="0.4">
      <c r="A65" s="464" t="s">
        <v>350</v>
      </c>
      <c r="B65" s="464"/>
      <c r="C65" s="464"/>
      <c r="D65" s="464"/>
      <c r="E65" s="464"/>
      <c r="F65" s="464"/>
      <c r="G65" s="94"/>
    </row>
    <row r="66" spans="1:7" ht="45" x14ac:dyDescent="0.4">
      <c r="A66" s="146" t="s">
        <v>439</v>
      </c>
      <c r="B66" s="102" t="s">
        <v>30</v>
      </c>
      <c r="C66" s="116" t="str">
        <f>IF(B66=0, -10, "0")</f>
        <v>0</v>
      </c>
      <c r="D66" s="134"/>
      <c r="E66" s="104"/>
      <c r="F66" s="103"/>
      <c r="G66" s="94"/>
    </row>
    <row r="67" spans="1:7" ht="21" x14ac:dyDescent="0.4">
      <c r="A67" s="132" t="s">
        <v>110</v>
      </c>
      <c r="B67" s="102" t="s">
        <v>30</v>
      </c>
      <c r="C67" s="137"/>
      <c r="D67" s="134"/>
      <c r="E67" s="104"/>
      <c r="F67" s="210"/>
      <c r="G67" s="94"/>
    </row>
    <row r="68" spans="1:7" ht="21" x14ac:dyDescent="0.4">
      <c r="A68" s="132" t="s">
        <v>95</v>
      </c>
      <c r="B68" s="102" t="s">
        <v>30</v>
      </c>
      <c r="C68" s="137"/>
      <c r="D68" s="134"/>
      <c r="E68" s="104"/>
      <c r="F68" s="210"/>
      <c r="G68" s="94"/>
    </row>
    <row r="69" spans="1:7" ht="21" x14ac:dyDescent="0.4">
      <c r="A69" s="138" t="s">
        <v>323</v>
      </c>
      <c r="B69" s="102" t="s">
        <v>30</v>
      </c>
      <c r="C69" s="115" t="str">
        <f>IF(B69=0, -5, "0")</f>
        <v>0</v>
      </c>
      <c r="D69" s="104"/>
      <c r="E69" s="104"/>
      <c r="F69" s="210"/>
      <c r="G69" s="94"/>
    </row>
    <row r="70" spans="1:7" ht="42" x14ac:dyDescent="0.4">
      <c r="A70" s="138" t="s">
        <v>311</v>
      </c>
      <c r="B70" s="102" t="s">
        <v>30</v>
      </c>
      <c r="C70" s="115" t="str">
        <f>IF(B70=0, -5, "0")</f>
        <v>0</v>
      </c>
      <c r="D70" s="104"/>
      <c r="E70" s="104"/>
      <c r="F70" s="210"/>
      <c r="G70" s="94"/>
    </row>
    <row r="71" spans="1:7" ht="21" x14ac:dyDescent="0.4">
      <c r="A71" s="101" t="s">
        <v>432</v>
      </c>
      <c r="B71" s="102" t="s">
        <v>30</v>
      </c>
      <c r="C71" s="137"/>
      <c r="D71" s="134"/>
      <c r="E71" s="104"/>
      <c r="F71" s="210"/>
      <c r="G71" s="94"/>
    </row>
    <row r="72" spans="1:7" ht="21" x14ac:dyDescent="0.4">
      <c r="A72" s="230" t="s">
        <v>433</v>
      </c>
      <c r="B72" s="102" t="s">
        <v>30</v>
      </c>
      <c r="C72" s="115" t="str">
        <f>IF(B72=0, -2, "0")</f>
        <v>0</v>
      </c>
      <c r="D72" s="134"/>
      <c r="E72" s="104"/>
      <c r="F72" s="210"/>
      <c r="G72" s="94"/>
    </row>
    <row r="73" spans="1:7" ht="21" x14ac:dyDescent="0.4">
      <c r="A73" s="138" t="s">
        <v>434</v>
      </c>
      <c r="B73" s="102" t="s">
        <v>30</v>
      </c>
      <c r="C73" s="115" t="str">
        <f>IF(B73=0, -5, "0")</f>
        <v>0</v>
      </c>
      <c r="D73" s="104"/>
      <c r="E73" s="104"/>
      <c r="F73" s="210"/>
      <c r="G73" s="94"/>
    </row>
    <row r="74" spans="1:7" ht="21" x14ac:dyDescent="0.4">
      <c r="A74" s="101" t="s">
        <v>209</v>
      </c>
      <c r="B74" s="102" t="s">
        <v>30</v>
      </c>
      <c r="C74" s="137"/>
      <c r="D74" s="134"/>
      <c r="E74" s="104"/>
      <c r="F74" s="210"/>
      <c r="G74" s="94"/>
    </row>
    <row r="75" spans="1:7" ht="21" x14ac:dyDescent="0.4">
      <c r="A75" s="101" t="s">
        <v>335</v>
      </c>
      <c r="B75" s="102" t="s">
        <v>30</v>
      </c>
      <c r="C75" s="137"/>
      <c r="D75" s="134"/>
      <c r="E75" s="104"/>
      <c r="F75" s="210"/>
      <c r="G75" s="94"/>
    </row>
    <row r="76" spans="1:7" ht="21" x14ac:dyDescent="0.4">
      <c r="A76" s="101" t="s">
        <v>401</v>
      </c>
      <c r="B76" s="102" t="s">
        <v>30</v>
      </c>
      <c r="C76" s="137"/>
      <c r="D76" s="134"/>
      <c r="E76" s="104"/>
      <c r="F76" s="210"/>
      <c r="G76" s="94"/>
    </row>
    <row r="77" spans="1:7" ht="42" x14ac:dyDescent="0.4">
      <c r="A77" s="230" t="s">
        <v>404</v>
      </c>
      <c r="B77" s="102" t="s">
        <v>30</v>
      </c>
      <c r="C77" s="115" t="str">
        <f>IF(B77=0, -2, "0")</f>
        <v>0</v>
      </c>
      <c r="D77" s="134"/>
      <c r="E77" s="104"/>
      <c r="F77" s="210"/>
      <c r="G77" s="94"/>
    </row>
    <row r="78" spans="1:7" ht="21" x14ac:dyDescent="0.4">
      <c r="A78" s="230" t="s">
        <v>63</v>
      </c>
      <c r="B78" s="102" t="s">
        <v>30</v>
      </c>
      <c r="C78" s="115" t="str">
        <f>IF(B78=0, -2, "0")</f>
        <v>0</v>
      </c>
      <c r="D78" s="134"/>
      <c r="E78" s="134"/>
      <c r="F78" s="210"/>
      <c r="G78" s="94"/>
    </row>
    <row r="79" spans="1:7" ht="21" x14ac:dyDescent="0.4">
      <c r="A79" s="230" t="s">
        <v>330</v>
      </c>
      <c r="B79" s="102" t="s">
        <v>30</v>
      </c>
      <c r="C79" s="115" t="str">
        <f>IF(B79=0, -2, "0")</f>
        <v>0</v>
      </c>
      <c r="D79" s="134"/>
      <c r="E79" s="134"/>
      <c r="F79" s="210"/>
      <c r="G79" s="94"/>
    </row>
    <row r="80" spans="1:7" ht="42" x14ac:dyDescent="0.4">
      <c r="A80" s="101" t="s">
        <v>150</v>
      </c>
      <c r="B80" s="102" t="s">
        <v>30</v>
      </c>
      <c r="C80" s="139" t="str">
        <f>IF(B80=0, -5, "0")</f>
        <v>0</v>
      </c>
      <c r="D80" s="140"/>
      <c r="E80" s="103"/>
      <c r="F80" s="210"/>
      <c r="G80" s="94"/>
    </row>
    <row r="81" spans="1:7" ht="67.5" x14ac:dyDescent="0.4">
      <c r="A81" s="141" t="s">
        <v>315</v>
      </c>
      <c r="B81" s="102" t="s">
        <v>30</v>
      </c>
      <c r="C81" s="116" t="str">
        <f>IF(B81=0, -10, "0")</f>
        <v>0</v>
      </c>
      <c r="D81" s="134"/>
      <c r="E81" s="104"/>
      <c r="F81" s="210"/>
      <c r="G81" s="94"/>
    </row>
    <row r="82" spans="1:7" ht="21" x14ac:dyDescent="0.4">
      <c r="A82" s="161" t="s">
        <v>416</v>
      </c>
      <c r="B82" s="102" t="s">
        <v>30</v>
      </c>
      <c r="C82" s="102"/>
      <c r="D82" s="140"/>
      <c r="E82" s="104"/>
      <c r="F82" s="210"/>
      <c r="G82" s="94"/>
    </row>
    <row r="83" spans="1:7" ht="21" x14ac:dyDescent="0.4">
      <c r="A83" s="387"/>
      <c r="B83" s="387"/>
      <c r="C83" s="387"/>
      <c r="D83" s="387"/>
      <c r="E83" s="387"/>
      <c r="F83" s="387"/>
      <c r="G83" s="387"/>
    </row>
    <row r="84" spans="1:7" ht="45" customHeight="1" x14ac:dyDescent="0.45">
      <c r="A84" s="465" t="s">
        <v>351</v>
      </c>
      <c r="B84" s="465"/>
      <c r="C84" s="465"/>
      <c r="D84" s="465"/>
      <c r="E84" s="465"/>
      <c r="F84" s="465"/>
      <c r="G84" s="94"/>
    </row>
    <row r="85" spans="1:7" ht="21" x14ac:dyDescent="0.4">
      <c r="A85" s="279" t="s">
        <v>333</v>
      </c>
      <c r="B85" s="254" t="s">
        <v>30</v>
      </c>
      <c r="C85" s="278"/>
      <c r="D85" s="210"/>
      <c r="E85" s="257"/>
      <c r="F85" s="210"/>
      <c r="G85" s="94"/>
    </row>
    <row r="86" spans="1:7" ht="45" x14ac:dyDescent="0.4">
      <c r="A86" s="146" t="s">
        <v>439</v>
      </c>
      <c r="B86" s="254" t="s">
        <v>30</v>
      </c>
      <c r="C86" s="116" t="str">
        <f>IF(B86=0, -10, "0")</f>
        <v>0</v>
      </c>
      <c r="D86" s="134"/>
      <c r="E86" s="104"/>
      <c r="F86" s="210"/>
      <c r="G86" s="94"/>
    </row>
    <row r="87" spans="1:7" ht="21" x14ac:dyDescent="0.4">
      <c r="A87" s="101" t="s">
        <v>402</v>
      </c>
      <c r="B87" s="254" t="s">
        <v>30</v>
      </c>
      <c r="C87" s="116"/>
      <c r="D87" s="103"/>
      <c r="E87" s="104"/>
      <c r="F87" s="210"/>
      <c r="G87" s="94"/>
    </row>
    <row r="88" spans="1:7" ht="21" x14ac:dyDescent="0.4">
      <c r="A88" s="101" t="s">
        <v>403</v>
      </c>
      <c r="B88" s="254" t="s">
        <v>30</v>
      </c>
      <c r="C88" s="116"/>
      <c r="D88" s="103"/>
      <c r="E88" s="104"/>
      <c r="F88" s="210"/>
      <c r="G88" s="94"/>
    </row>
    <row r="89" spans="1:7" ht="21" x14ac:dyDescent="0.4">
      <c r="A89" s="101" t="s">
        <v>303</v>
      </c>
      <c r="B89" s="254" t="s">
        <v>30</v>
      </c>
      <c r="C89" s="116"/>
      <c r="D89" s="103"/>
      <c r="E89" s="104"/>
      <c r="F89" s="210"/>
      <c r="G89" s="94"/>
    </row>
    <row r="90" spans="1:7" ht="42" x14ac:dyDescent="0.4">
      <c r="A90" s="138" t="s">
        <v>311</v>
      </c>
      <c r="B90" s="254" t="s">
        <v>30</v>
      </c>
      <c r="C90" s="139" t="str">
        <f>IF(B90=0, -5, "0")</f>
        <v>0</v>
      </c>
      <c r="D90" s="103"/>
      <c r="E90" s="104"/>
      <c r="F90" s="210"/>
      <c r="G90" s="94"/>
    </row>
    <row r="91" spans="1:7" ht="21" x14ac:dyDescent="0.4">
      <c r="A91" s="101" t="s">
        <v>337</v>
      </c>
      <c r="B91" s="254" t="s">
        <v>30</v>
      </c>
      <c r="C91" s="116"/>
      <c r="D91" s="103"/>
      <c r="E91" s="104"/>
      <c r="F91" s="210"/>
      <c r="G91" s="94"/>
    </row>
    <row r="92" spans="1:7" ht="21" x14ac:dyDescent="0.4">
      <c r="A92" s="101" t="s">
        <v>142</v>
      </c>
      <c r="B92" s="254" t="s">
        <v>30</v>
      </c>
      <c r="C92" s="116"/>
      <c r="D92" s="103"/>
      <c r="E92" s="104"/>
      <c r="F92" s="210"/>
      <c r="G92" s="94"/>
    </row>
    <row r="93" spans="1:7" ht="42" x14ac:dyDescent="0.4">
      <c r="A93" s="138" t="s">
        <v>353</v>
      </c>
      <c r="B93" s="254" t="s">
        <v>30</v>
      </c>
      <c r="C93" s="139" t="str">
        <f>IF(B93=0, -2, "0")</f>
        <v>0</v>
      </c>
      <c r="D93" s="103"/>
      <c r="E93" s="104"/>
      <c r="F93" s="210"/>
      <c r="G93" s="94"/>
    </row>
    <row r="94" spans="1:7" ht="21" x14ac:dyDescent="0.4">
      <c r="A94" s="138" t="s">
        <v>63</v>
      </c>
      <c r="B94" s="254" t="s">
        <v>30</v>
      </c>
      <c r="C94" s="139" t="str">
        <f>IF(B94=0, -2, "0")</f>
        <v>0</v>
      </c>
      <c r="D94" s="103"/>
      <c r="E94" s="104"/>
      <c r="F94" s="210"/>
      <c r="G94" s="94"/>
    </row>
    <row r="95" spans="1:7" ht="21" x14ac:dyDescent="0.4">
      <c r="A95" s="138" t="s">
        <v>330</v>
      </c>
      <c r="B95" s="254" t="s">
        <v>30</v>
      </c>
      <c r="C95" s="139" t="str">
        <f>IF(B95=0, -2, "0")</f>
        <v>0</v>
      </c>
      <c r="D95" s="103"/>
      <c r="E95" s="104"/>
      <c r="F95" s="210"/>
      <c r="G95" s="94"/>
    </row>
    <row r="96" spans="1:7" ht="21" x14ac:dyDescent="0.4">
      <c r="A96" s="101" t="s">
        <v>401</v>
      </c>
      <c r="B96" s="254" t="s">
        <v>30</v>
      </c>
      <c r="C96" s="116"/>
      <c r="D96" s="103"/>
      <c r="E96" s="104"/>
      <c r="F96" s="210"/>
      <c r="G96" s="94"/>
    </row>
    <row r="97" spans="1:7" ht="42" x14ac:dyDescent="0.4">
      <c r="A97" s="101" t="s">
        <v>340</v>
      </c>
      <c r="B97" s="254" t="s">
        <v>30</v>
      </c>
      <c r="C97" s="116"/>
      <c r="D97" s="103"/>
      <c r="E97" s="104"/>
      <c r="F97" s="210"/>
      <c r="G97" s="94"/>
    </row>
    <row r="98" spans="1:7" ht="42" x14ac:dyDescent="0.4">
      <c r="A98" s="101" t="s">
        <v>374</v>
      </c>
      <c r="B98" s="254" t="s">
        <v>30</v>
      </c>
      <c r="C98" s="116"/>
      <c r="D98" s="103"/>
      <c r="E98" s="104"/>
      <c r="F98" s="210"/>
      <c r="G98" s="94"/>
    </row>
    <row r="99" spans="1:7" ht="42" x14ac:dyDescent="0.4">
      <c r="A99" s="101" t="s">
        <v>354</v>
      </c>
      <c r="B99" s="254" t="s">
        <v>30</v>
      </c>
      <c r="C99" s="116"/>
      <c r="D99" s="103"/>
      <c r="E99" s="104"/>
      <c r="F99" s="210"/>
      <c r="G99" s="94"/>
    </row>
    <row r="100" spans="1:7" ht="21" x14ac:dyDescent="0.4">
      <c r="A100" s="101" t="s">
        <v>435</v>
      </c>
      <c r="B100" s="254" t="s">
        <v>30</v>
      </c>
      <c r="C100" s="116"/>
      <c r="D100" s="103"/>
      <c r="E100" s="104"/>
      <c r="F100" s="210"/>
      <c r="G100" s="94"/>
    </row>
    <row r="101" spans="1:7" ht="21" x14ac:dyDescent="0.4">
      <c r="A101" s="138" t="s">
        <v>313</v>
      </c>
      <c r="B101" s="254" t="s">
        <v>30</v>
      </c>
      <c r="C101" s="139" t="str">
        <f>IF(B101=0, -5, "0")</f>
        <v>0</v>
      </c>
      <c r="D101" s="103"/>
      <c r="E101" s="104"/>
      <c r="F101" s="210"/>
      <c r="G101" s="94"/>
    </row>
    <row r="102" spans="1:7" ht="36.75" customHeight="1" x14ac:dyDescent="0.4">
      <c r="A102" s="138" t="s">
        <v>320</v>
      </c>
      <c r="B102" s="254" t="s">
        <v>30</v>
      </c>
      <c r="C102" s="139" t="str">
        <f>IF(B102=0, -5, "0")</f>
        <v>0</v>
      </c>
      <c r="D102" s="103"/>
      <c r="E102" s="103"/>
      <c r="F102" s="210"/>
      <c r="G102" s="94"/>
    </row>
    <row r="103" spans="1:7" ht="36.75" customHeight="1" x14ac:dyDescent="0.4">
      <c r="A103" s="383"/>
      <c r="B103" s="381"/>
      <c r="C103" s="381"/>
      <c r="D103" s="381"/>
      <c r="E103" s="381"/>
      <c r="F103" s="388"/>
      <c r="G103" s="94"/>
    </row>
    <row r="104" spans="1:7" ht="46.5" customHeight="1" x14ac:dyDescent="0.4">
      <c r="A104" s="464" t="s">
        <v>352</v>
      </c>
      <c r="B104" s="464"/>
      <c r="C104" s="464"/>
      <c r="D104" s="464"/>
      <c r="E104" s="464"/>
      <c r="F104" s="464"/>
      <c r="G104" s="94"/>
    </row>
    <row r="105" spans="1:7" ht="21" x14ac:dyDescent="0.4">
      <c r="A105" s="279" t="s">
        <v>83</v>
      </c>
      <c r="B105" s="254" t="s">
        <v>30</v>
      </c>
      <c r="C105" s="254"/>
      <c r="D105" s="280"/>
      <c r="E105" s="257"/>
      <c r="F105" s="210"/>
      <c r="G105" s="94"/>
    </row>
    <row r="106" spans="1:7" ht="22.5" x14ac:dyDescent="0.45">
      <c r="A106" s="133" t="s">
        <v>50</v>
      </c>
      <c r="B106" s="254" t="s">
        <v>30</v>
      </c>
      <c r="C106" s="116" t="str">
        <f>IF(B106=0, -10, IF(B106=1, -5, "0"))</f>
        <v>0</v>
      </c>
      <c r="D106" s="134"/>
      <c r="E106" s="104"/>
      <c r="F106" s="210"/>
      <c r="G106" s="94"/>
    </row>
    <row r="107" spans="1:7" ht="22.5" x14ac:dyDescent="0.45">
      <c r="A107" s="132" t="s">
        <v>183</v>
      </c>
      <c r="B107" s="254" t="s">
        <v>30</v>
      </c>
      <c r="C107" s="102"/>
      <c r="D107" s="143"/>
      <c r="E107" s="145"/>
      <c r="F107" s="210"/>
      <c r="G107" s="94"/>
    </row>
    <row r="108" spans="1:7" ht="22.5" x14ac:dyDescent="0.45">
      <c r="A108" s="146" t="s">
        <v>390</v>
      </c>
      <c r="B108" s="254" t="s">
        <v>30</v>
      </c>
      <c r="C108" s="116" t="str">
        <f>IF(B108=0, -10, "0")</f>
        <v>0</v>
      </c>
      <c r="D108" s="143"/>
      <c r="E108" s="145"/>
      <c r="F108" s="210"/>
      <c r="G108" s="94"/>
    </row>
    <row r="109" spans="1:7" ht="21" x14ac:dyDescent="0.4">
      <c r="A109" s="101" t="s">
        <v>314</v>
      </c>
      <c r="B109" s="254" t="s">
        <v>30</v>
      </c>
      <c r="C109" s="142"/>
      <c r="D109" s="134"/>
      <c r="E109" s="104"/>
      <c r="F109" s="210"/>
      <c r="G109" s="94"/>
    </row>
    <row r="110" spans="1:7" ht="21" x14ac:dyDescent="0.4">
      <c r="A110" s="101" t="s">
        <v>300</v>
      </c>
      <c r="B110" s="254" t="s">
        <v>30</v>
      </c>
      <c r="C110" s="102"/>
      <c r="D110" s="134"/>
      <c r="E110" s="104"/>
      <c r="F110" s="210"/>
      <c r="G110" s="94"/>
    </row>
    <row r="111" spans="1:7" ht="21" x14ac:dyDescent="0.4">
      <c r="A111" s="383"/>
      <c r="B111" s="381"/>
      <c r="C111" s="381"/>
      <c r="D111" s="381"/>
      <c r="E111" s="381"/>
      <c r="F111" s="388"/>
      <c r="G111" s="94"/>
    </row>
    <row r="112" spans="1:7" ht="39.75" customHeight="1" x14ac:dyDescent="0.4">
      <c r="A112" s="464" t="s">
        <v>389</v>
      </c>
      <c r="B112" s="464"/>
      <c r="C112" s="464"/>
      <c r="D112" s="464"/>
      <c r="E112" s="464"/>
      <c r="F112" s="464"/>
      <c r="G112" s="94"/>
    </row>
    <row r="113" spans="1:7" ht="21" x14ac:dyDescent="0.4">
      <c r="A113" s="279" t="s">
        <v>83</v>
      </c>
      <c r="B113" s="254" t="s">
        <v>30</v>
      </c>
      <c r="C113" s="254"/>
      <c r="D113" s="147"/>
      <c r="E113" s="210"/>
      <c r="F113" s="210"/>
      <c r="G113" s="94"/>
    </row>
    <row r="114" spans="1:7" ht="22.5" x14ac:dyDescent="0.45">
      <c r="A114" s="133" t="s">
        <v>50</v>
      </c>
      <c r="B114" s="254" t="s">
        <v>30</v>
      </c>
      <c r="C114" s="116" t="str">
        <f>IF(B114=0, -10, IF(B114=1, -5, "0"))</f>
        <v>0</v>
      </c>
      <c r="D114" s="134"/>
      <c r="E114" s="104"/>
      <c r="F114" s="210"/>
      <c r="G114" s="94"/>
    </row>
    <row r="115" spans="1:7" ht="21" x14ac:dyDescent="0.4">
      <c r="A115" s="132" t="s">
        <v>183</v>
      </c>
      <c r="B115" s="254" t="s">
        <v>30</v>
      </c>
      <c r="C115" s="102"/>
      <c r="D115" s="134"/>
      <c r="E115" s="104"/>
      <c r="F115" s="210"/>
      <c r="G115" s="94"/>
    </row>
    <row r="116" spans="1:7" ht="21" x14ac:dyDescent="0.4">
      <c r="A116" s="101" t="s">
        <v>117</v>
      </c>
      <c r="B116" s="254" t="s">
        <v>30</v>
      </c>
      <c r="C116" s="142"/>
      <c r="D116" s="134"/>
      <c r="E116" s="104"/>
      <c r="F116" s="210"/>
      <c r="G116" s="94"/>
    </row>
    <row r="117" spans="1:7" ht="21" x14ac:dyDescent="0.4">
      <c r="A117" s="101" t="s">
        <v>300</v>
      </c>
      <c r="B117" s="254" t="s">
        <v>30</v>
      </c>
      <c r="C117" s="102"/>
      <c r="D117" s="134"/>
      <c r="E117" s="104"/>
      <c r="F117" s="210"/>
      <c r="G117" s="94"/>
    </row>
    <row r="118" spans="1:7" ht="21" x14ac:dyDescent="0.4">
      <c r="A118" s="101" t="s">
        <v>342</v>
      </c>
      <c r="B118" s="254" t="s">
        <v>30</v>
      </c>
      <c r="C118" s="136"/>
      <c r="D118" s="134"/>
      <c r="E118" s="104"/>
      <c r="F118" s="210"/>
      <c r="G118" s="94"/>
    </row>
    <row r="119" spans="1:7" ht="21" x14ac:dyDescent="0.4">
      <c r="A119" s="101" t="s">
        <v>344</v>
      </c>
      <c r="B119" s="254" t="s">
        <v>30</v>
      </c>
      <c r="C119" s="102"/>
      <c r="D119" s="134"/>
      <c r="E119" s="104"/>
      <c r="F119" s="210"/>
      <c r="G119" s="94"/>
    </row>
    <row r="120" spans="1:7" ht="21" x14ac:dyDescent="0.4">
      <c r="A120" s="381"/>
      <c r="B120" s="381"/>
      <c r="C120" s="381"/>
      <c r="D120" s="381"/>
      <c r="E120" s="381"/>
      <c r="F120" s="381"/>
      <c r="G120" s="94"/>
    </row>
    <row r="121" spans="1:7" ht="22.5" x14ac:dyDescent="0.4">
      <c r="A121" s="464" t="s">
        <v>310</v>
      </c>
      <c r="B121" s="464"/>
      <c r="C121" s="464"/>
      <c r="D121" s="464"/>
      <c r="E121" s="464"/>
      <c r="F121" s="464"/>
      <c r="G121" s="94"/>
    </row>
    <row r="122" spans="1:7" ht="31.5" customHeight="1" x14ac:dyDescent="0.4">
      <c r="A122" s="148" t="s">
        <v>328</v>
      </c>
      <c r="B122" s="254" t="s">
        <v>30</v>
      </c>
      <c r="C122" s="149"/>
      <c r="D122" s="150"/>
      <c r="E122" s="257"/>
      <c r="F122" s="210"/>
      <c r="G122" s="94"/>
    </row>
    <row r="123" spans="1:7" ht="37.5" customHeight="1" x14ac:dyDescent="0.4">
      <c r="A123" s="148" t="s">
        <v>302</v>
      </c>
      <c r="B123" s="254" t="s">
        <v>30</v>
      </c>
      <c r="C123" s="149"/>
      <c r="D123" s="150"/>
      <c r="E123" s="104"/>
      <c r="F123" s="210"/>
      <c r="G123" s="94"/>
    </row>
    <row r="124" spans="1:7" ht="31.5" customHeight="1" x14ac:dyDescent="0.4">
      <c r="A124" s="105" t="s">
        <v>375</v>
      </c>
      <c r="B124" s="254" t="s">
        <v>30</v>
      </c>
      <c r="C124" s="136"/>
      <c r="D124" s="143"/>
      <c r="E124" s="104"/>
      <c r="F124" s="210"/>
      <c r="G124" s="94"/>
    </row>
    <row r="125" spans="1:7" ht="37.5" customHeight="1" x14ac:dyDescent="0.4">
      <c r="A125" s="151" t="s">
        <v>376</v>
      </c>
      <c r="B125" s="254" t="s">
        <v>30</v>
      </c>
      <c r="C125" s="136"/>
      <c r="D125" s="143"/>
      <c r="E125" s="104"/>
      <c r="F125" s="210"/>
      <c r="G125" s="94"/>
    </row>
    <row r="126" spans="1:7" ht="24" customHeight="1" x14ac:dyDescent="0.4">
      <c r="A126" s="151" t="s">
        <v>317</v>
      </c>
      <c r="B126" s="254" t="s">
        <v>30</v>
      </c>
      <c r="C126" s="136"/>
      <c r="D126" s="143"/>
      <c r="E126" s="104"/>
      <c r="F126" s="210"/>
      <c r="G126" s="94"/>
    </row>
    <row r="127" spans="1:7" ht="24" customHeight="1" x14ac:dyDescent="0.4">
      <c r="A127" s="151" t="s">
        <v>327</v>
      </c>
      <c r="B127" s="254" t="s">
        <v>30</v>
      </c>
      <c r="C127" s="136"/>
      <c r="D127" s="143"/>
      <c r="E127" s="104"/>
      <c r="F127" s="210"/>
      <c r="G127" s="94"/>
    </row>
    <row r="128" spans="1:7" ht="24" customHeight="1" x14ac:dyDescent="0.4">
      <c r="A128" s="105" t="s">
        <v>405</v>
      </c>
      <c r="B128" s="254" t="s">
        <v>30</v>
      </c>
      <c r="C128" s="136"/>
      <c r="D128" s="143"/>
      <c r="E128" s="104"/>
      <c r="F128" s="210"/>
      <c r="G128" s="94"/>
    </row>
    <row r="129" spans="1:16384" ht="78.75" customHeight="1" x14ac:dyDescent="0.4">
      <c r="A129" s="151" t="s">
        <v>421</v>
      </c>
      <c r="B129" s="331" t="str">
        <f>IF(D129=1, 2, IF(AND(D129&lt;1,D129&gt;0), 1, IF(D129=0,"0","NA")))</f>
        <v>NA</v>
      </c>
      <c r="C129" s="136"/>
      <c r="D129" s="327" t="str">
        <f>IFERROR(E129/F129,"N.A")</f>
        <v>N.A</v>
      </c>
      <c r="E129" s="330">
        <f>COUNTIF('A2 Exploitation'!F56:F128,"ok")</f>
        <v>0</v>
      </c>
      <c r="F129" s="330">
        <f>COUNTA('A2 Exploitation'!F56:F128)</f>
        <v>0</v>
      </c>
      <c r="G129" s="94"/>
    </row>
    <row r="130" spans="1:16384" ht="22.5" x14ac:dyDescent="0.4">
      <c r="A130" s="232" t="s">
        <v>54</v>
      </c>
      <c r="B130" s="219"/>
      <c r="C130" s="219"/>
      <c r="D130" s="245">
        <f>SUM(B105:C110,B122:C129,B113:C119,B85:C102,B66:C82,B56:C63)</f>
        <v>0</v>
      </c>
      <c r="E130" s="89"/>
      <c r="F130" s="94"/>
      <c r="G130" s="94"/>
    </row>
    <row r="131" spans="1:16384" ht="22.5" x14ac:dyDescent="0.4">
      <c r="A131" s="232" t="s">
        <v>169</v>
      </c>
      <c r="B131" s="220"/>
      <c r="C131" s="221"/>
      <c r="D131" s="222" t="e">
        <f>D130/(COUNT(B105:C110,B122:C129,B113:C119,B85:C102,B66:C82,B56:C63)*2)</f>
        <v>#DIV/0!</v>
      </c>
      <c r="E131" s="89"/>
      <c r="F131" s="94"/>
      <c r="G131" s="94"/>
    </row>
    <row r="132" spans="1:16384" ht="22.5" x14ac:dyDescent="0.4">
      <c r="A132" s="382"/>
      <c r="B132" s="382"/>
      <c r="C132" s="382"/>
      <c r="D132" s="382"/>
      <c r="E132" s="382"/>
      <c r="F132" s="382"/>
      <c r="G132" s="94"/>
    </row>
    <row r="133" spans="1:16384" ht="22.5" customHeight="1" x14ac:dyDescent="0.4">
      <c r="A133" s="466" t="s">
        <v>423</v>
      </c>
      <c r="B133" s="466"/>
      <c r="C133" s="466"/>
      <c r="D133" s="466"/>
      <c r="E133" s="466"/>
      <c r="F133" s="466"/>
      <c r="G133" s="94"/>
    </row>
    <row r="134" spans="1:16384" ht="22.5" customHeight="1" x14ac:dyDescent="0.4">
      <c r="A134" s="467"/>
      <c r="B134" s="467"/>
      <c r="C134" s="467"/>
      <c r="D134" s="467"/>
      <c r="E134" s="467"/>
      <c r="F134" s="467"/>
      <c r="G134" s="94"/>
    </row>
    <row r="135" spans="1:16384" s="260" customFormat="1" ht="22.5" customHeight="1" x14ac:dyDescent="0.25">
      <c r="A135" s="389" t="s">
        <v>28</v>
      </c>
      <c r="B135" s="390" t="s">
        <v>29</v>
      </c>
      <c r="C135" s="390"/>
      <c r="D135" s="390" t="s">
        <v>42</v>
      </c>
      <c r="E135" s="391" t="s">
        <v>266</v>
      </c>
      <c r="F135" s="391" t="s">
        <v>301</v>
      </c>
    </row>
    <row r="136" spans="1:16384" s="260" customFormat="1" ht="22.5" customHeight="1" x14ac:dyDescent="0.25">
      <c r="A136" s="389"/>
      <c r="B136" s="98" t="s">
        <v>32</v>
      </c>
      <c r="C136" s="98" t="s">
        <v>31</v>
      </c>
      <c r="D136" s="390"/>
      <c r="E136" s="391"/>
      <c r="F136" s="391"/>
    </row>
    <row r="137" spans="1:16384" ht="22.5" customHeight="1" x14ac:dyDescent="0.3">
      <c r="A137" s="128" t="str">
        <f>B92</f>
        <v>NA</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68" t="s">
        <v>460</v>
      </c>
      <c r="B139" s="468"/>
      <c r="C139" s="468"/>
      <c r="D139" s="468"/>
      <c r="E139" s="468"/>
      <c r="F139" s="468"/>
      <c r="G139" s="94"/>
    </row>
    <row r="140" spans="1:16384" ht="22.5" x14ac:dyDescent="0.45">
      <c r="A140" s="277" t="s">
        <v>50</v>
      </c>
      <c r="B140" s="102" t="s">
        <v>30</v>
      </c>
      <c r="C140" s="116" t="str">
        <f>IF(B140=0, -10, IF(B140=1, -5, "0"))</f>
        <v>0</v>
      </c>
      <c r="D140" s="322"/>
      <c r="E140" s="211"/>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416" t="s">
        <v>349</v>
      </c>
      <c r="B147" s="416"/>
      <c r="C147" s="416"/>
      <c r="D147" s="416"/>
      <c r="E147" s="416"/>
      <c r="F147" s="416"/>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383"/>
      <c r="B165" s="381"/>
      <c r="C165" s="381"/>
      <c r="D165" s="381"/>
      <c r="E165" s="381"/>
      <c r="F165" s="381"/>
      <c r="G165" s="94"/>
    </row>
    <row r="166" spans="1:7" ht="32.25" customHeight="1" x14ac:dyDescent="0.4">
      <c r="A166" s="468" t="s">
        <v>461</v>
      </c>
      <c r="B166" s="468"/>
      <c r="C166" s="468"/>
      <c r="D166" s="468"/>
      <c r="E166" s="468"/>
      <c r="F166" s="468"/>
      <c r="G166" s="94"/>
    </row>
    <row r="167" spans="1:7" ht="63" x14ac:dyDescent="0.4">
      <c r="A167" s="320" t="s">
        <v>315</v>
      </c>
      <c r="B167" s="102" t="s">
        <v>30</v>
      </c>
      <c r="C167" s="116" t="str">
        <f>IF(B167=0, -10, "0")</f>
        <v>0</v>
      </c>
      <c r="D167" s="228"/>
      <c r="E167" s="228"/>
      <c r="F167" s="103"/>
      <c r="G167" s="94"/>
    </row>
    <row r="168" spans="1:7" ht="21" x14ac:dyDescent="0.4">
      <c r="A168" s="105" t="s">
        <v>341</v>
      </c>
      <c r="B168" s="102" t="s">
        <v>30</v>
      </c>
      <c r="C168" s="105"/>
      <c r="D168" s="105"/>
      <c r="E168" s="104"/>
      <c r="F168" s="210"/>
      <c r="G168" s="94"/>
    </row>
    <row r="169" spans="1:7" ht="21" x14ac:dyDescent="0.4">
      <c r="A169" s="105" t="s">
        <v>396</v>
      </c>
      <c r="B169" s="102" t="s">
        <v>30</v>
      </c>
      <c r="C169" s="105"/>
      <c r="D169" s="105"/>
      <c r="E169" s="104"/>
      <c r="F169" s="210"/>
      <c r="G169" s="94"/>
    </row>
    <row r="170" spans="1:7" ht="21" x14ac:dyDescent="0.4">
      <c r="A170" s="105" t="s">
        <v>342</v>
      </c>
      <c r="B170" s="102" t="s">
        <v>30</v>
      </c>
      <c r="C170" s="105"/>
      <c r="D170" s="105"/>
      <c r="E170" s="104"/>
      <c r="F170" s="210"/>
      <c r="G170" s="94"/>
    </row>
    <row r="171" spans="1:7" ht="21" x14ac:dyDescent="0.4">
      <c r="A171" s="235" t="s">
        <v>378</v>
      </c>
      <c r="B171" s="102" t="s">
        <v>30</v>
      </c>
      <c r="C171" s="116" t="str">
        <f>IF(B171=0, -10, "0")</f>
        <v>0</v>
      </c>
      <c r="D171" s="105"/>
      <c r="E171" s="104"/>
      <c r="F171" s="210"/>
      <c r="G171" s="94"/>
    </row>
    <row r="172" spans="1:7" ht="21" x14ac:dyDescent="0.4">
      <c r="A172" s="105" t="s">
        <v>408</v>
      </c>
      <c r="B172" s="102" t="s">
        <v>30</v>
      </c>
      <c r="C172" s="105"/>
      <c r="D172" s="105"/>
      <c r="E172" s="104"/>
      <c r="F172" s="210"/>
      <c r="G172" s="94"/>
    </row>
    <row r="173" spans="1:7" ht="21" x14ac:dyDescent="0.4">
      <c r="A173" s="105" t="s">
        <v>344</v>
      </c>
      <c r="B173" s="102" t="s">
        <v>30</v>
      </c>
      <c r="C173" s="105"/>
      <c r="D173" s="105"/>
      <c r="E173" s="104"/>
      <c r="F173" s="210"/>
      <c r="G173" s="94"/>
    </row>
    <row r="174" spans="1:7" ht="21" x14ac:dyDescent="0.4">
      <c r="A174" s="105" t="s">
        <v>345</v>
      </c>
      <c r="B174" s="102" t="s">
        <v>30</v>
      </c>
      <c r="C174" s="105"/>
      <c r="D174" s="105"/>
      <c r="E174" s="104"/>
      <c r="F174" s="210"/>
      <c r="G174" s="94"/>
    </row>
    <row r="175" spans="1:7" ht="21" x14ac:dyDescent="0.4">
      <c r="A175" s="161" t="s">
        <v>409</v>
      </c>
      <c r="B175" s="102" t="s">
        <v>30</v>
      </c>
      <c r="C175" s="105"/>
      <c r="D175" s="105"/>
      <c r="E175" s="104"/>
      <c r="F175" s="210"/>
      <c r="G175" s="94"/>
    </row>
    <row r="176" spans="1:7" ht="21" x14ac:dyDescent="0.4">
      <c r="A176" s="384"/>
      <c r="B176" s="385"/>
      <c r="C176" s="385"/>
      <c r="D176" s="385"/>
      <c r="E176" s="385"/>
      <c r="F176" s="385"/>
      <c r="G176" s="94"/>
    </row>
    <row r="177" spans="1:7" ht="32.25" customHeight="1" x14ac:dyDescent="0.4">
      <c r="A177" s="468" t="s">
        <v>310</v>
      </c>
      <c r="B177" s="468"/>
      <c r="C177" s="468"/>
      <c r="D177" s="468"/>
      <c r="E177" s="468"/>
      <c r="F177" s="468"/>
      <c r="G177" s="94"/>
    </row>
    <row r="178" spans="1:7" ht="21" x14ac:dyDescent="0.4">
      <c r="A178" s="101" t="s">
        <v>347</v>
      </c>
      <c r="B178" s="102" t="s">
        <v>30</v>
      </c>
      <c r="C178" s="101"/>
      <c r="D178" s="101"/>
      <c r="E178" s="101"/>
      <c r="F178" s="103"/>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391</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80.25" customHeight="1" x14ac:dyDescent="0.4">
      <c r="A185" s="105" t="s">
        <v>421</v>
      </c>
      <c r="B185" s="102" t="str">
        <f>IF(D185=1, 2, IF(AND(D185&lt;1,D185&gt;0), 1, IF(D185=0,"0","NA")))</f>
        <v>NA</v>
      </c>
      <c r="C185" s="101"/>
      <c r="D185" s="327" t="str">
        <f>IFERROR(E185/F185,"N.A")</f>
        <v>N.A</v>
      </c>
      <c r="E185" s="330">
        <f>COUNTIF('A2 Exploitation'!F141:F184,"ok")</f>
        <v>0</v>
      </c>
      <c r="F185" s="330">
        <f>COUNTA('A2 Exploitation'!F141:F184)</f>
        <v>0</v>
      </c>
      <c r="G185" s="94"/>
    </row>
    <row r="186" spans="1:7" ht="22.5" x14ac:dyDescent="0.4">
      <c r="A186" s="232" t="s">
        <v>437</v>
      </c>
      <c r="B186" s="417"/>
      <c r="C186" s="418"/>
      <c r="D186" s="245">
        <f>SUM(B148:C164,B178:C185,B167:C175,B140:C145)</f>
        <v>0</v>
      </c>
      <c r="E186" s="89"/>
      <c r="F186" s="94"/>
      <c r="G186" s="94"/>
    </row>
    <row r="187" spans="1:7" ht="22.5" x14ac:dyDescent="0.4">
      <c r="A187" s="232" t="s">
        <v>438</v>
      </c>
      <c r="B187" s="220"/>
      <c r="C187" s="221"/>
      <c r="D187" s="222" t="e">
        <f>D186/(COUNT(B140:C145,B148:C164,B167:C175,B178:C185)*2)</f>
        <v>#DIV/0!</v>
      </c>
      <c r="E187" s="89"/>
      <c r="F187" s="94"/>
      <c r="G187" s="94"/>
    </row>
    <row r="188" spans="1:7" ht="21" x14ac:dyDescent="0.4">
      <c r="A188" s="386"/>
      <c r="B188" s="386"/>
      <c r="C188" s="386"/>
      <c r="D188" s="386"/>
      <c r="E188" s="386"/>
      <c r="F188" s="386"/>
      <c r="G188" s="94"/>
    </row>
    <row r="189" spans="1:7" ht="22.5" x14ac:dyDescent="0.45">
      <c r="A189" s="95" t="s">
        <v>100</v>
      </c>
      <c r="B189" s="95"/>
      <c r="C189" s="95"/>
      <c r="D189" s="95"/>
      <c r="E189" s="95"/>
      <c r="F189" s="95"/>
      <c r="G189" s="94"/>
    </row>
    <row r="190" spans="1:7" ht="21" x14ac:dyDescent="0.4">
      <c r="A190" s="128">
        <f>B11</f>
        <v>0</v>
      </c>
      <c r="B190" s="94"/>
      <c r="C190" s="94"/>
      <c r="D190" s="94"/>
      <c r="E190" s="89"/>
      <c r="F190" s="94"/>
      <c r="G190" s="94"/>
    </row>
    <row r="191" spans="1:7" ht="21" x14ac:dyDescent="0.4">
      <c r="A191" s="389" t="s">
        <v>28</v>
      </c>
      <c r="B191" s="390" t="s">
        <v>29</v>
      </c>
      <c r="C191" s="390"/>
      <c r="D191" s="390" t="s">
        <v>42</v>
      </c>
      <c r="E191" s="391" t="s">
        <v>266</v>
      </c>
      <c r="F191" s="391" t="s">
        <v>301</v>
      </c>
      <c r="G191" s="94"/>
    </row>
    <row r="192" spans="1:7" ht="21" x14ac:dyDescent="0.4">
      <c r="A192" s="389"/>
      <c r="B192" s="98" t="s">
        <v>32</v>
      </c>
      <c r="C192" s="98" t="s">
        <v>31</v>
      </c>
      <c r="D192" s="390"/>
      <c r="E192" s="391"/>
      <c r="F192" s="391"/>
      <c r="G192" s="94"/>
    </row>
    <row r="193" spans="1:7" ht="22.5" x14ac:dyDescent="0.4">
      <c r="A193" s="285"/>
      <c r="B193" s="286"/>
      <c r="C193" s="286"/>
      <c r="D193" s="286"/>
      <c r="E193" s="281"/>
      <c r="F193" s="281"/>
      <c r="G193" s="94"/>
    </row>
    <row r="194" spans="1:7" ht="32.25" customHeight="1" x14ac:dyDescent="0.4">
      <c r="A194" s="111" t="s">
        <v>52</v>
      </c>
      <c r="B194" s="112"/>
      <c r="C194" s="112"/>
      <c r="D194" s="112"/>
      <c r="E194" s="112"/>
      <c r="F194" s="112"/>
      <c r="G194" s="94"/>
    </row>
    <row r="195" spans="1:7" ht="21" x14ac:dyDescent="0.4">
      <c r="A195" s="129" t="s">
        <v>49</v>
      </c>
      <c r="B195" s="102" t="s">
        <v>30</v>
      </c>
      <c r="C195" s="102"/>
      <c r="D195" s="103"/>
      <c r="E195" s="103"/>
      <c r="F195" s="103"/>
      <c r="G195" s="94"/>
    </row>
    <row r="196" spans="1:7" ht="21" x14ac:dyDescent="0.4">
      <c r="A196" s="129" t="s">
        <v>213</v>
      </c>
      <c r="B196" s="102" t="s">
        <v>30</v>
      </c>
      <c r="C196" s="102"/>
      <c r="D196" s="103"/>
      <c r="E196" s="104"/>
      <c r="F196" s="103"/>
      <c r="G196" s="94"/>
    </row>
    <row r="197" spans="1:7" ht="21" x14ac:dyDescent="0.4">
      <c r="A197" s="129" t="s">
        <v>78</v>
      </c>
      <c r="B197" s="102" t="s">
        <v>30</v>
      </c>
      <c r="C197" s="102"/>
      <c r="D197" s="103"/>
      <c r="E197" s="104"/>
      <c r="F197" s="103"/>
      <c r="G197" s="94"/>
    </row>
    <row r="198" spans="1:7" ht="22.5" x14ac:dyDescent="0.4">
      <c r="A198" s="129" t="s">
        <v>331</v>
      </c>
      <c r="B198" s="102" t="s">
        <v>30</v>
      </c>
      <c r="C198" s="102"/>
      <c r="D198" s="118"/>
      <c r="E198" s="104"/>
      <c r="F198" s="103"/>
      <c r="G198" s="94"/>
    </row>
    <row r="199" spans="1:7" ht="22.5" x14ac:dyDescent="0.4">
      <c r="A199" s="315" t="s">
        <v>379</v>
      </c>
      <c r="B199" s="102" t="s">
        <v>30</v>
      </c>
      <c r="C199" s="115" t="str">
        <f>IF(B199=0, -2, "0")</f>
        <v>0</v>
      </c>
      <c r="D199" s="118"/>
      <c r="E199" s="104"/>
      <c r="F199" s="103"/>
      <c r="G199" s="94"/>
    </row>
    <row r="200" spans="1:7" ht="21" x14ac:dyDescent="0.4">
      <c r="A200" s="129" t="s">
        <v>134</v>
      </c>
      <c r="B200" s="102" t="s">
        <v>30</v>
      </c>
      <c r="C200" s="102"/>
      <c r="D200" s="117"/>
      <c r="E200" s="104"/>
      <c r="F200" s="103"/>
      <c r="G200" s="94"/>
    </row>
    <row r="201" spans="1:7" ht="22.5" x14ac:dyDescent="0.45">
      <c r="A201" s="133" t="s">
        <v>50</v>
      </c>
      <c r="B201" s="102" t="s">
        <v>30</v>
      </c>
      <c r="C201" s="116" t="str">
        <f>IF(B201=0, -10, IF(B201=1, -5, "0"))</f>
        <v>0</v>
      </c>
      <c r="D201" s="103"/>
      <c r="E201" s="104"/>
      <c r="F201" s="103"/>
      <c r="G201" s="94"/>
    </row>
    <row r="202" spans="1:7" ht="21" x14ac:dyDescent="0.4">
      <c r="A202" s="129" t="s">
        <v>102</v>
      </c>
      <c r="B202" s="102" t="s">
        <v>30</v>
      </c>
      <c r="C202" s="135"/>
      <c r="D202" s="103"/>
      <c r="E202" s="104"/>
      <c r="F202" s="103"/>
      <c r="G202" s="94"/>
    </row>
    <row r="203" spans="1:7" ht="21" x14ac:dyDescent="0.4">
      <c r="A203" s="403" t="s">
        <v>34</v>
      </c>
      <c r="B203" s="404"/>
      <c r="C203" s="405"/>
      <c r="D203" s="106">
        <f>SUM(B195:C202)</f>
        <v>0</v>
      </c>
      <c r="E203" s="89"/>
      <c r="F203" s="94"/>
      <c r="G203" s="94"/>
    </row>
    <row r="204" spans="1:7" ht="21" x14ac:dyDescent="0.4">
      <c r="A204" s="106" t="s">
        <v>33</v>
      </c>
      <c r="B204" s="107"/>
      <c r="C204" s="108"/>
      <c r="D204" s="109" t="e">
        <f>D203/(COUNT(B195:C202)*2)</f>
        <v>#DIV/0!</v>
      </c>
      <c r="E204" s="89"/>
      <c r="F204" s="94"/>
      <c r="G204" s="94"/>
    </row>
    <row r="205" spans="1:7" ht="21" x14ac:dyDescent="0.4">
      <c r="A205" s="380"/>
      <c r="B205" s="380"/>
      <c r="C205" s="380"/>
      <c r="D205" s="380"/>
      <c r="E205" s="380"/>
      <c r="F205" s="380"/>
      <c r="G205" s="94"/>
    </row>
    <row r="206" spans="1:7" ht="22.5" x14ac:dyDescent="0.4">
      <c r="A206" s="111" t="s">
        <v>104</v>
      </c>
      <c r="B206" s="154"/>
      <c r="C206" s="112"/>
      <c r="D206" s="112"/>
      <c r="E206" s="112"/>
      <c r="F206" s="112"/>
      <c r="G206" s="94"/>
    </row>
    <row r="207" spans="1:7" ht="21" x14ac:dyDescent="0.4">
      <c r="A207" s="101" t="s">
        <v>210</v>
      </c>
      <c r="B207" s="102" t="s">
        <v>30</v>
      </c>
      <c r="C207" s="102"/>
      <c r="D207" s="140"/>
      <c r="E207" s="140"/>
      <c r="F207" s="103"/>
      <c r="G207" s="94"/>
    </row>
    <row r="208" spans="1:7" ht="21" x14ac:dyDescent="0.4">
      <c r="A208" s="101" t="s">
        <v>57</v>
      </c>
      <c r="B208" s="102" t="s">
        <v>30</v>
      </c>
      <c r="C208" s="102"/>
      <c r="D208" s="140"/>
      <c r="E208" s="104"/>
      <c r="F208" s="103"/>
      <c r="G208" s="94"/>
    </row>
    <row r="209" spans="1:7" ht="21" x14ac:dyDescent="0.4">
      <c r="A209" s="101" t="s">
        <v>211</v>
      </c>
      <c r="B209" s="102" t="s">
        <v>30</v>
      </c>
      <c r="C209" s="102"/>
      <c r="D209" s="155"/>
      <c r="E209" s="104"/>
      <c r="F209" s="103"/>
      <c r="G209" s="94"/>
    </row>
    <row r="210" spans="1:7" ht="21" x14ac:dyDescent="0.4">
      <c r="A210" s="101" t="s">
        <v>53</v>
      </c>
      <c r="B210" s="102" t="s">
        <v>30</v>
      </c>
      <c r="C210" s="102"/>
      <c r="D210" s="156"/>
      <c r="E210" s="103"/>
      <c r="F210" s="103"/>
      <c r="G210" s="94"/>
    </row>
    <row r="211" spans="1:7" ht="45.75" customHeight="1" x14ac:dyDescent="0.4">
      <c r="A211" s="231" t="s">
        <v>439</v>
      </c>
      <c r="B211" s="102" t="s">
        <v>30</v>
      </c>
      <c r="C211" s="116" t="str">
        <f>IF(B211=0, -10, "0")</f>
        <v>0</v>
      </c>
      <c r="D211" s="156"/>
      <c r="E211" s="104"/>
      <c r="F211" s="103"/>
      <c r="G211" s="94"/>
    </row>
    <row r="212" spans="1:7" ht="21" x14ac:dyDescent="0.4">
      <c r="A212" s="101" t="s">
        <v>209</v>
      </c>
      <c r="B212" s="102" t="s">
        <v>30</v>
      </c>
      <c r="C212" s="102"/>
      <c r="D212" s="156"/>
      <c r="E212" s="104"/>
      <c r="F212" s="103"/>
      <c r="G212" s="94"/>
    </row>
    <row r="213" spans="1:7" ht="21" x14ac:dyDescent="0.4">
      <c r="A213" s="237" t="s">
        <v>336</v>
      </c>
      <c r="B213" s="102" t="s">
        <v>30</v>
      </c>
      <c r="C213" s="136"/>
      <c r="D213" s="156"/>
      <c r="E213" s="104"/>
      <c r="F213" s="103"/>
      <c r="G213" s="94"/>
    </row>
    <row r="214" spans="1:7" ht="21" x14ac:dyDescent="0.4">
      <c r="A214" s="238" t="s">
        <v>410</v>
      </c>
      <c r="B214" s="102" t="s">
        <v>30</v>
      </c>
      <c r="C214" s="136"/>
      <c r="D214" s="103"/>
      <c r="E214" s="104"/>
      <c r="F214" s="103"/>
      <c r="G214" s="94"/>
    </row>
    <row r="215" spans="1:7" ht="21" x14ac:dyDescent="0.4">
      <c r="A215" s="101" t="s">
        <v>142</v>
      </c>
      <c r="B215" s="102" t="s">
        <v>30</v>
      </c>
      <c r="C215" s="102"/>
      <c r="D215" s="103"/>
      <c r="E215" s="104"/>
      <c r="F215" s="103"/>
      <c r="G215" s="94"/>
    </row>
    <row r="216" spans="1:7" ht="24.75" customHeight="1" x14ac:dyDescent="0.4">
      <c r="A216" s="157" t="s">
        <v>411</v>
      </c>
      <c r="B216" s="102" t="s">
        <v>30</v>
      </c>
      <c r="C216" s="158" t="str">
        <f>IF(B216=0, -5, "0")</f>
        <v>0</v>
      </c>
      <c r="D216" s="103"/>
      <c r="E216" s="103"/>
      <c r="F216" s="103"/>
      <c r="G216" s="94"/>
    </row>
    <row r="217" spans="1:7" ht="22.5" x14ac:dyDescent="0.4">
      <c r="A217" s="101" t="s">
        <v>201</v>
      </c>
      <c r="B217" s="102" t="s">
        <v>30</v>
      </c>
      <c r="C217" s="102"/>
      <c r="D217" s="118"/>
      <c r="E217" s="104"/>
      <c r="F217" s="103"/>
      <c r="G217" s="94"/>
    </row>
    <row r="218" spans="1:7" ht="42" x14ac:dyDescent="0.4">
      <c r="A218" s="138" t="s">
        <v>392</v>
      </c>
      <c r="B218" s="102" t="s">
        <v>30</v>
      </c>
      <c r="C218" s="158" t="str">
        <f>IF(B218=0, -5, "0")</f>
        <v>0</v>
      </c>
      <c r="D218" s="103"/>
      <c r="E218" s="103"/>
      <c r="F218" s="103"/>
      <c r="G218" s="94"/>
    </row>
    <row r="219" spans="1:7" ht="21" x14ac:dyDescent="0.4">
      <c r="A219" s="159" t="s">
        <v>133</v>
      </c>
      <c r="B219" s="102" t="s">
        <v>30</v>
      </c>
      <c r="C219" s="116" t="str">
        <f>IF(B219=0, -5, "0")</f>
        <v>0</v>
      </c>
      <c r="D219" s="144"/>
      <c r="E219" s="103"/>
      <c r="F219" s="103"/>
      <c r="G219" s="94"/>
    </row>
    <row r="220" spans="1:7" ht="40.5" customHeight="1" x14ac:dyDescent="0.45">
      <c r="A220" s="230" t="s">
        <v>353</v>
      </c>
      <c r="B220" s="102" t="s">
        <v>30</v>
      </c>
      <c r="C220" s="115" t="str">
        <f>IF(B220=0, -2, "0")</f>
        <v>0</v>
      </c>
      <c r="D220" s="103"/>
      <c r="E220" s="145"/>
      <c r="F220" s="103"/>
      <c r="G220" s="94"/>
    </row>
    <row r="221" spans="1:7" ht="18" customHeight="1" x14ac:dyDescent="0.45">
      <c r="A221" s="230" t="s">
        <v>63</v>
      </c>
      <c r="B221" s="102" t="s">
        <v>30</v>
      </c>
      <c r="C221" s="115" t="str">
        <f>IF(B221=0, -2, "0")</f>
        <v>0</v>
      </c>
      <c r="D221" s="103"/>
      <c r="E221" s="145"/>
      <c r="F221" s="103"/>
      <c r="G221" s="94"/>
    </row>
    <row r="222" spans="1:7" ht="21" x14ac:dyDescent="0.4">
      <c r="A222" s="230" t="s">
        <v>330</v>
      </c>
      <c r="B222" s="102" t="s">
        <v>30</v>
      </c>
      <c r="C222" s="115" t="str">
        <f>IF(B222=0, -2, "0")</f>
        <v>0</v>
      </c>
      <c r="D222" s="103"/>
      <c r="E222" s="104"/>
      <c r="F222" s="103"/>
      <c r="G222" s="94"/>
    </row>
    <row r="223" spans="1:7" ht="21" x14ac:dyDescent="0.4">
      <c r="A223" s="101" t="s">
        <v>401</v>
      </c>
      <c r="B223" s="102" t="s">
        <v>30</v>
      </c>
      <c r="C223" s="166"/>
      <c r="D223" s="103"/>
      <c r="E223" s="104"/>
      <c r="F223" s="103"/>
      <c r="G223" s="94"/>
    </row>
    <row r="224" spans="1:7" ht="40.5" customHeight="1" x14ac:dyDescent="0.4">
      <c r="A224" s="101" t="s">
        <v>150</v>
      </c>
      <c r="B224" s="102" t="s">
        <v>30</v>
      </c>
      <c r="C224" s="102"/>
      <c r="D224" s="103"/>
      <c r="E224" s="104"/>
      <c r="F224" s="103"/>
      <c r="G224" s="94"/>
    </row>
    <row r="225" spans="1:7" ht="21" x14ac:dyDescent="0.4">
      <c r="A225" s="161" t="s">
        <v>425</v>
      </c>
      <c r="B225" s="102" t="s">
        <v>30</v>
      </c>
      <c r="C225" s="102"/>
      <c r="D225" s="161"/>
      <c r="E225" s="103"/>
      <c r="F225" s="103"/>
      <c r="G225" s="94"/>
    </row>
    <row r="226" spans="1:7" ht="67.5" x14ac:dyDescent="0.4">
      <c r="A226" s="162" t="s">
        <v>315</v>
      </c>
      <c r="B226" s="102" t="s">
        <v>30</v>
      </c>
      <c r="C226" s="116" t="str">
        <f>IF(B226=0, -10, "0")</f>
        <v>0</v>
      </c>
      <c r="D226" s="103"/>
      <c r="E226" s="54"/>
      <c r="F226" s="103"/>
      <c r="G226" s="94"/>
    </row>
    <row r="227" spans="1:7" ht="21" x14ac:dyDescent="0.4">
      <c r="A227" s="403" t="s">
        <v>34</v>
      </c>
      <c r="B227" s="404"/>
      <c r="C227" s="405"/>
      <c r="D227" s="121">
        <f>SUM(B207:C226)</f>
        <v>0</v>
      </c>
      <c r="E227" s="89"/>
      <c r="F227" s="94"/>
      <c r="G227" s="94"/>
    </row>
    <row r="228" spans="1:7" ht="21" x14ac:dyDescent="0.4">
      <c r="A228" s="106" t="s">
        <v>33</v>
      </c>
      <c r="B228" s="107"/>
      <c r="C228" s="108"/>
      <c r="D228" s="109" t="e">
        <f>D227/(COUNT(B207:C226)*2)</f>
        <v>#DIV/0!</v>
      </c>
      <c r="E228" s="89"/>
      <c r="F228" s="94"/>
      <c r="G228" s="94"/>
    </row>
    <row r="229" spans="1:7" ht="21" x14ac:dyDescent="0.4">
      <c r="A229" s="380"/>
      <c r="B229" s="380"/>
      <c r="C229" s="380"/>
      <c r="D229" s="380"/>
      <c r="E229" s="380"/>
      <c r="F229" s="380"/>
      <c r="G229" s="94"/>
    </row>
    <row r="230" spans="1:7" ht="32.25" customHeight="1" x14ac:dyDescent="0.4">
      <c r="A230" s="111" t="s">
        <v>59</v>
      </c>
      <c r="B230" s="112"/>
      <c r="C230" s="112"/>
      <c r="D230" s="112"/>
      <c r="E230" s="112"/>
      <c r="F230" s="112"/>
      <c r="G230" s="94"/>
    </row>
    <row r="231" spans="1:7" ht="22.5" x14ac:dyDescent="0.45">
      <c r="A231" s="133" t="s">
        <v>378</v>
      </c>
      <c r="B231" s="102" t="s">
        <v>30</v>
      </c>
      <c r="C231" s="116" t="str">
        <f>IF(B231=0, -10, "0")</f>
        <v>0</v>
      </c>
      <c r="D231" s="147"/>
      <c r="E231" s="104"/>
      <c r="F231" s="103"/>
      <c r="G231" s="94"/>
    </row>
    <row r="232" spans="1:7" ht="21" x14ac:dyDescent="0.4">
      <c r="A232" s="101" t="s">
        <v>112</v>
      </c>
      <c r="B232" s="102" t="s">
        <v>30</v>
      </c>
      <c r="C232" s="102"/>
      <c r="D232" s="140"/>
      <c r="E232" s="104"/>
      <c r="F232" s="103"/>
      <c r="G232" s="94"/>
    </row>
    <row r="233" spans="1:7" ht="22.5" x14ac:dyDescent="0.45">
      <c r="A233" s="133" t="s">
        <v>50</v>
      </c>
      <c r="B233" s="102" t="s">
        <v>30</v>
      </c>
      <c r="C233" s="116" t="str">
        <f>IF(B233=0, -10, IF(B233=1, -5, "0"))</f>
        <v>0</v>
      </c>
      <c r="D233" s="103"/>
      <c r="E233" s="103"/>
      <c r="F233" s="103"/>
      <c r="G233" s="94"/>
    </row>
    <row r="234" spans="1:7" ht="21" x14ac:dyDescent="0.4">
      <c r="A234" s="163" t="s">
        <v>117</v>
      </c>
      <c r="B234" s="102" t="s">
        <v>30</v>
      </c>
      <c r="C234" s="116"/>
      <c r="D234" s="164"/>
      <c r="E234" s="103"/>
      <c r="F234" s="103"/>
      <c r="G234" s="94"/>
    </row>
    <row r="235" spans="1:7" ht="21" x14ac:dyDescent="0.4">
      <c r="A235" s="157" t="s">
        <v>412</v>
      </c>
      <c r="B235" s="102" t="s">
        <v>30</v>
      </c>
      <c r="C235" s="116" t="str">
        <f>IF(B235=0, -10, IF(B235=1, -5, "0"))</f>
        <v>0</v>
      </c>
      <c r="D235" s="165"/>
      <c r="E235" s="103"/>
      <c r="F235" s="103"/>
      <c r="G235" s="94"/>
    </row>
    <row r="236" spans="1:7" ht="20.25" customHeight="1" x14ac:dyDescent="0.45">
      <c r="A236" s="460" t="s">
        <v>310</v>
      </c>
      <c r="B236" s="461"/>
      <c r="C236" s="461"/>
      <c r="D236" s="462"/>
      <c r="E236" s="103"/>
      <c r="F236" s="103"/>
      <c r="G236" s="94"/>
    </row>
    <row r="237" spans="1:7" ht="18" customHeight="1" x14ac:dyDescent="0.4">
      <c r="A237" s="105" t="s">
        <v>328</v>
      </c>
      <c r="B237" s="102" t="s">
        <v>30</v>
      </c>
      <c r="C237" s="166"/>
      <c r="D237" s="103"/>
      <c r="E237" s="103"/>
      <c r="F237" s="103"/>
      <c r="G237" s="94"/>
    </row>
    <row r="238" spans="1:7" ht="36" customHeight="1" x14ac:dyDescent="0.4">
      <c r="A238" s="105" t="s">
        <v>302</v>
      </c>
      <c r="B238" s="102" t="s">
        <v>30</v>
      </c>
      <c r="C238" s="166"/>
      <c r="D238" s="103"/>
      <c r="E238" s="103"/>
      <c r="F238" s="103"/>
      <c r="G238" s="94"/>
    </row>
    <row r="239" spans="1:7" ht="21" x14ac:dyDescent="0.4">
      <c r="A239" s="105" t="s">
        <v>375</v>
      </c>
      <c r="B239" s="102" t="s">
        <v>30</v>
      </c>
      <c r="C239" s="166"/>
      <c r="D239" s="167"/>
      <c r="E239" s="103"/>
      <c r="F239" s="103"/>
      <c r="G239" s="94"/>
    </row>
    <row r="240" spans="1:7" ht="21" x14ac:dyDescent="0.4">
      <c r="A240" s="151" t="s">
        <v>376</v>
      </c>
      <c r="B240" s="102" t="s">
        <v>30</v>
      </c>
      <c r="C240" s="166"/>
      <c r="D240" s="103"/>
      <c r="E240" s="103"/>
      <c r="F240" s="103"/>
      <c r="G240" s="94"/>
    </row>
    <row r="241" spans="1:7" ht="21" x14ac:dyDescent="0.4">
      <c r="A241" s="151" t="s">
        <v>317</v>
      </c>
      <c r="B241" s="102" t="s">
        <v>30</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t="s">
        <v>30</v>
      </c>
      <c r="C243" s="166"/>
      <c r="D243" s="103"/>
      <c r="E243" s="103"/>
      <c r="F243" s="103"/>
      <c r="G243" s="94"/>
    </row>
    <row r="244" spans="1:7" ht="78.75" customHeight="1" x14ac:dyDescent="0.4">
      <c r="A244" s="105" t="s">
        <v>421</v>
      </c>
      <c r="B244" s="102" t="str">
        <f>IF(D244=1, 2, IF(AND(D244&lt;1,D244&gt;0), 1, IF(D244=0,"0","NA")))</f>
        <v>NA</v>
      </c>
      <c r="C244" s="136"/>
      <c r="D244" s="327" t="str">
        <f>IFERROR(#REF!/F244,"N.A")</f>
        <v>N.A</v>
      </c>
      <c r="E244" s="330">
        <f>COUNTIF('A2 Exploitation'!F195:F244,"ok")</f>
        <v>0</v>
      </c>
      <c r="F244" s="330">
        <f>COUNTA('A2 Exploitation'!F195:F243)</f>
        <v>0</v>
      </c>
      <c r="G244" s="94"/>
    </row>
    <row r="245" spans="1:7" ht="21" x14ac:dyDescent="0.4">
      <c r="A245" s="403" t="s">
        <v>34</v>
      </c>
      <c r="B245" s="404"/>
      <c r="C245" s="405"/>
      <c r="D245" s="106">
        <f>SUM(B231:C235,B237:C244)</f>
        <v>0</v>
      </c>
      <c r="E245" s="89"/>
      <c r="F245" s="94"/>
      <c r="G245" s="94"/>
    </row>
    <row r="246" spans="1:7" ht="21" x14ac:dyDescent="0.4">
      <c r="A246" s="106" t="s">
        <v>33</v>
      </c>
      <c r="B246" s="107"/>
      <c r="C246" s="108"/>
      <c r="D246" s="109" t="e">
        <f>D245/(COUNT(B231:C235,B237:C244)*2)</f>
        <v>#DIV/0!</v>
      </c>
      <c r="E246" s="89"/>
      <c r="F246" s="94"/>
      <c r="G246" s="94"/>
    </row>
    <row r="247" spans="1:7" ht="21" x14ac:dyDescent="0.4">
      <c r="A247" s="127"/>
      <c r="B247" s="94"/>
      <c r="C247" s="94"/>
      <c r="D247" s="94"/>
      <c r="E247" s="89"/>
      <c r="F247" s="94"/>
      <c r="G247" s="94"/>
    </row>
    <row r="248" spans="1:7" ht="22.5" x14ac:dyDescent="0.45">
      <c r="A248" s="122" t="s">
        <v>440</v>
      </c>
      <c r="B248" s="152"/>
      <c r="C248" s="153"/>
      <c r="D248" s="125">
        <f>SUM(D245,D203,D227)</f>
        <v>0</v>
      </c>
      <c r="E248" s="89"/>
      <c r="F248" s="94"/>
      <c r="G248" s="94"/>
    </row>
    <row r="249" spans="1:7" ht="22.5" x14ac:dyDescent="0.45">
      <c r="A249" s="122" t="s">
        <v>441</v>
      </c>
      <c r="B249" s="152"/>
      <c r="C249" s="153"/>
      <c r="D249" s="126" t="e">
        <f>D248/(COUNT(B231:C235,B195:C202,B207:C226,B237:C244)*2)</f>
        <v>#DIV/0!</v>
      </c>
      <c r="E249" s="89"/>
      <c r="F249" s="94"/>
      <c r="G249" s="94"/>
    </row>
    <row r="250" spans="1:7" ht="21" x14ac:dyDescent="0.4">
      <c r="A250" s="380"/>
      <c r="B250" s="380"/>
      <c r="C250" s="380"/>
      <c r="D250" s="380"/>
      <c r="E250" s="380"/>
      <c r="F250" s="380"/>
      <c r="G250" s="94"/>
    </row>
    <row r="251" spans="1:7" ht="22.5" x14ac:dyDescent="0.45">
      <c r="A251" s="95" t="s">
        <v>101</v>
      </c>
      <c r="B251" s="95"/>
      <c r="C251" s="95"/>
      <c r="D251" s="95"/>
      <c r="E251" s="95"/>
      <c r="F251" s="95"/>
      <c r="G251" s="94"/>
    </row>
    <row r="252" spans="1:7" ht="21" x14ac:dyDescent="0.4">
      <c r="A252" s="128">
        <f>B11</f>
        <v>0</v>
      </c>
      <c r="B252" s="94"/>
      <c r="C252" s="94"/>
      <c r="D252" s="94"/>
      <c r="E252" s="89"/>
      <c r="F252" s="94"/>
      <c r="G252" s="94"/>
    </row>
    <row r="253" spans="1:7" ht="21" x14ac:dyDescent="0.4">
      <c r="A253" s="389" t="s">
        <v>28</v>
      </c>
      <c r="B253" s="390" t="s">
        <v>29</v>
      </c>
      <c r="C253" s="390"/>
      <c r="D253" s="390" t="s">
        <v>42</v>
      </c>
      <c r="E253" s="391" t="s">
        <v>266</v>
      </c>
      <c r="F253" s="391" t="s">
        <v>301</v>
      </c>
      <c r="G253" s="94"/>
    </row>
    <row r="254" spans="1:7" ht="21" x14ac:dyDescent="0.4">
      <c r="A254" s="389"/>
      <c r="B254" s="98" t="s">
        <v>32</v>
      </c>
      <c r="C254" s="98" t="s">
        <v>31</v>
      </c>
      <c r="D254" s="390"/>
      <c r="E254" s="391"/>
      <c r="F254" s="391"/>
      <c r="G254" s="94"/>
    </row>
    <row r="255" spans="1:7" ht="22.5" x14ac:dyDescent="0.4">
      <c r="A255" s="285"/>
      <c r="B255" s="286"/>
      <c r="C255" s="286"/>
      <c r="D255" s="286"/>
      <c r="E255" s="281"/>
      <c r="F255" s="281"/>
      <c r="G255" s="94"/>
    </row>
    <row r="256" spans="1:7" ht="27.75" customHeight="1" x14ac:dyDescent="0.4">
      <c r="A256" s="111" t="s">
        <v>52</v>
      </c>
      <c r="B256" s="112"/>
      <c r="C256" s="112"/>
      <c r="D256" s="112"/>
      <c r="E256" s="112"/>
      <c r="F256" s="112"/>
      <c r="G256" s="94"/>
    </row>
    <row r="257" spans="1:7" ht="21" x14ac:dyDescent="0.4">
      <c r="A257" s="129" t="s">
        <v>103</v>
      </c>
      <c r="B257" s="102" t="s">
        <v>30</v>
      </c>
      <c r="C257" s="102"/>
      <c r="D257" s="103"/>
      <c r="E257" s="104"/>
      <c r="F257" s="103"/>
      <c r="G257" s="94"/>
    </row>
    <row r="258" spans="1:7" ht="21" x14ac:dyDescent="0.4">
      <c r="A258" s="129" t="s">
        <v>213</v>
      </c>
      <c r="B258" s="102" t="s">
        <v>30</v>
      </c>
      <c r="C258" s="102"/>
      <c r="D258" s="103"/>
      <c r="E258" s="104"/>
      <c r="F258" s="103"/>
      <c r="G258" s="94"/>
    </row>
    <row r="259" spans="1:7" ht="21" x14ac:dyDescent="0.4">
      <c r="A259" s="129" t="s">
        <v>56</v>
      </c>
      <c r="B259" s="102" t="s">
        <v>30</v>
      </c>
      <c r="C259" s="103"/>
      <c r="D259" s="103"/>
      <c r="E259" s="104"/>
      <c r="F259" s="103"/>
      <c r="G259" s="94"/>
    </row>
    <row r="260" spans="1:7" ht="22.5" x14ac:dyDescent="0.4">
      <c r="A260" s="129" t="s">
        <v>385</v>
      </c>
      <c r="B260" s="102" t="s">
        <v>30</v>
      </c>
      <c r="C260" s="102"/>
      <c r="D260" s="118"/>
      <c r="E260" s="104"/>
      <c r="F260" s="103"/>
      <c r="G260" s="94"/>
    </row>
    <row r="261" spans="1:7" ht="22.5" x14ac:dyDescent="0.4">
      <c r="A261" s="236" t="s">
        <v>329</v>
      </c>
      <c r="B261" s="102" t="s">
        <v>30</v>
      </c>
      <c r="C261" s="102"/>
      <c r="D261" s="118"/>
      <c r="E261" s="104"/>
      <c r="F261" s="103"/>
      <c r="G261" s="94"/>
    </row>
    <row r="262" spans="1:7" ht="21" x14ac:dyDescent="0.4">
      <c r="A262" s="129" t="s">
        <v>143</v>
      </c>
      <c r="B262" s="102" t="s">
        <v>30</v>
      </c>
      <c r="C262" s="102"/>
      <c r="D262" s="103"/>
      <c r="E262" s="104"/>
      <c r="F262" s="103"/>
      <c r="G262" s="94"/>
    </row>
    <row r="263" spans="1:7" ht="22.5" x14ac:dyDescent="0.45">
      <c r="A263" s="133" t="s">
        <v>50</v>
      </c>
      <c r="B263" s="102" t="s">
        <v>30</v>
      </c>
      <c r="C263" s="116" t="str">
        <f>IF(B263=0, -10, IF(B263=1, -5, "0"))</f>
        <v>0</v>
      </c>
      <c r="D263" s="103"/>
      <c r="E263" s="104"/>
      <c r="F263" s="103"/>
      <c r="G263" s="94"/>
    </row>
    <row r="264" spans="1:7" ht="21" x14ac:dyDescent="0.4">
      <c r="A264" s="129" t="s">
        <v>113</v>
      </c>
      <c r="B264" s="102" t="s">
        <v>30</v>
      </c>
      <c r="C264" s="135"/>
      <c r="D264" s="103"/>
      <c r="E264" s="104"/>
      <c r="F264" s="103"/>
      <c r="G264" s="94"/>
    </row>
    <row r="265" spans="1:7" ht="21" x14ac:dyDescent="0.4">
      <c r="A265" s="403" t="s">
        <v>34</v>
      </c>
      <c r="B265" s="404"/>
      <c r="C265" s="405"/>
      <c r="D265" s="202">
        <f>SUM(B257:C264)</f>
        <v>0</v>
      </c>
      <c r="E265" s="89"/>
      <c r="F265" s="94"/>
      <c r="G265" s="94"/>
    </row>
    <row r="266" spans="1:7" ht="21" x14ac:dyDescent="0.4">
      <c r="A266" s="106" t="s">
        <v>33</v>
      </c>
      <c r="B266" s="107"/>
      <c r="C266" s="108"/>
      <c r="D266" s="109" t="e">
        <f>D265/(COUNT(B257:C264)*2)</f>
        <v>#DIV/0!</v>
      </c>
      <c r="E266" s="89"/>
      <c r="F266" s="94"/>
      <c r="G266" s="94"/>
    </row>
    <row r="267" spans="1:7" ht="21" x14ac:dyDescent="0.4">
      <c r="A267" s="127"/>
      <c r="B267" s="94"/>
      <c r="C267" s="94"/>
      <c r="D267" s="94"/>
      <c r="E267" s="89"/>
      <c r="F267" s="94"/>
      <c r="G267" s="94"/>
    </row>
    <row r="268" spans="1:7" ht="22.5" x14ac:dyDescent="0.4">
      <c r="A268" s="111" t="s">
        <v>105</v>
      </c>
      <c r="B268" s="112"/>
      <c r="C268" s="112"/>
      <c r="D268" s="112"/>
      <c r="E268" s="112"/>
      <c r="F268" s="112"/>
      <c r="G268" s="94"/>
    </row>
    <row r="269" spans="1:7" ht="21" x14ac:dyDescent="0.4">
      <c r="A269" s="101" t="s">
        <v>80</v>
      </c>
      <c r="B269" s="102" t="s">
        <v>30</v>
      </c>
      <c r="C269" s="102"/>
      <c r="D269" s="140"/>
      <c r="E269" s="104"/>
      <c r="F269" s="103"/>
      <c r="G269" s="94"/>
    </row>
    <row r="270" spans="1:7" ht="21" x14ac:dyDescent="0.4">
      <c r="A270" s="101" t="s">
        <v>106</v>
      </c>
      <c r="B270" s="102" t="s">
        <v>30</v>
      </c>
      <c r="C270" s="102"/>
      <c r="D270" s="140"/>
      <c r="E270" s="104"/>
      <c r="F270" s="103"/>
      <c r="G270" s="94"/>
    </row>
    <row r="271" spans="1:7" ht="21" x14ac:dyDescent="0.4">
      <c r="A271" s="101" t="s">
        <v>53</v>
      </c>
      <c r="B271" s="102" t="s">
        <v>30</v>
      </c>
      <c r="C271" s="102"/>
      <c r="D271" s="156"/>
      <c r="E271" s="104"/>
      <c r="F271" s="103"/>
      <c r="G271" s="94"/>
    </row>
    <row r="272" spans="1:7" ht="21" x14ac:dyDescent="0.4">
      <c r="A272" s="101" t="s">
        <v>202</v>
      </c>
      <c r="B272" s="102" t="s">
        <v>30</v>
      </c>
      <c r="C272" s="102"/>
      <c r="D272" s="156"/>
      <c r="E272" s="104"/>
      <c r="F272" s="103"/>
      <c r="G272" s="94"/>
    </row>
    <row r="273" spans="1:7" ht="22.5" x14ac:dyDescent="0.4">
      <c r="A273" s="101" t="s">
        <v>212</v>
      </c>
      <c r="B273" s="102" t="s">
        <v>30</v>
      </c>
      <c r="C273" s="102"/>
      <c r="D273" s="118"/>
      <c r="E273" s="104"/>
      <c r="F273" s="103"/>
      <c r="G273" s="94"/>
    </row>
    <row r="274" spans="1:7" ht="22.5" x14ac:dyDescent="0.45">
      <c r="A274" s="133" t="s">
        <v>390</v>
      </c>
      <c r="B274" s="102" t="s">
        <v>30</v>
      </c>
      <c r="C274" s="116" t="str">
        <f>IF(B274=0, -10, "0")</f>
        <v>0</v>
      </c>
      <c r="D274" s="147"/>
      <c r="E274" s="104"/>
      <c r="F274" s="103"/>
      <c r="G274" s="94"/>
    </row>
    <row r="275" spans="1:7" ht="22.5" x14ac:dyDescent="0.45">
      <c r="A275" s="133" t="s">
        <v>184</v>
      </c>
      <c r="B275" s="102" t="s">
        <v>30</v>
      </c>
      <c r="C275" s="116" t="str">
        <f>IF(B275=0, -10, IF(B275=1, -5, "0"))</f>
        <v>0</v>
      </c>
      <c r="D275" s="156"/>
      <c r="E275" s="103"/>
      <c r="F275" s="103"/>
      <c r="G275" s="94"/>
    </row>
    <row r="276" spans="1:7" ht="45" x14ac:dyDescent="0.4">
      <c r="A276" s="231" t="s">
        <v>439</v>
      </c>
      <c r="B276" s="102" t="s">
        <v>30</v>
      </c>
      <c r="C276" s="116" t="str">
        <f>IF(B276=0, -10, "0")</f>
        <v>0</v>
      </c>
      <c r="D276" s="156"/>
      <c r="E276" s="103"/>
      <c r="F276" s="103"/>
      <c r="G276" s="94"/>
    </row>
    <row r="277" spans="1:7" ht="21" x14ac:dyDescent="0.4">
      <c r="A277" s="316" t="s">
        <v>393</v>
      </c>
      <c r="B277" s="102" t="s">
        <v>30</v>
      </c>
      <c r="C277" s="115" t="str">
        <f>IF(B277=0, -2, "0")</f>
        <v>0</v>
      </c>
      <c r="D277" s="156"/>
      <c r="E277" s="103"/>
      <c r="F277" s="103"/>
      <c r="G277" s="94"/>
    </row>
    <row r="278" spans="1:7" ht="22.5" x14ac:dyDescent="0.4">
      <c r="A278" s="101" t="s">
        <v>117</v>
      </c>
      <c r="B278" s="102" t="s">
        <v>30</v>
      </c>
      <c r="C278" s="102"/>
      <c r="D278" s="118"/>
      <c r="E278" s="104"/>
      <c r="F278" s="103"/>
      <c r="G278" s="94"/>
    </row>
    <row r="279" spans="1:7" ht="43.5" customHeight="1" x14ac:dyDescent="0.4">
      <c r="A279" s="168" t="s">
        <v>371</v>
      </c>
      <c r="B279" s="102" t="s">
        <v>30</v>
      </c>
      <c r="C279" s="139" t="str">
        <f>IF(B279=0, -5, "0")</f>
        <v>0</v>
      </c>
      <c r="D279" s="212"/>
      <c r="E279" s="104"/>
      <c r="F279" s="103"/>
      <c r="G279" s="94"/>
    </row>
    <row r="280" spans="1:7" ht="28.5" customHeight="1" x14ac:dyDescent="0.4">
      <c r="A280" s="168" t="s">
        <v>372</v>
      </c>
      <c r="B280" s="102" t="s">
        <v>30</v>
      </c>
      <c r="C280" s="139" t="str">
        <f>IF(B280=0, -5, "0")</f>
        <v>0</v>
      </c>
      <c r="D280" s="212"/>
      <c r="E280" s="104"/>
      <c r="F280" s="103"/>
      <c r="G280" s="94"/>
    </row>
    <row r="281" spans="1:7" ht="21" x14ac:dyDescent="0.4">
      <c r="A281" s="101" t="s">
        <v>209</v>
      </c>
      <c r="B281" s="102" t="s">
        <v>30</v>
      </c>
      <c r="C281" s="102"/>
      <c r="D281" s="103"/>
      <c r="E281" s="104"/>
      <c r="F281" s="103"/>
      <c r="G281" s="94"/>
    </row>
    <row r="282" spans="1:7" ht="21" customHeight="1" x14ac:dyDescent="0.4">
      <c r="A282" s="101" t="s">
        <v>142</v>
      </c>
      <c r="B282" s="102" t="s">
        <v>30</v>
      </c>
      <c r="C282" s="102"/>
      <c r="D282" s="103"/>
      <c r="E282" s="103"/>
      <c r="F282" s="103"/>
      <c r="G282" s="94"/>
    </row>
    <row r="283" spans="1:7" ht="21" customHeight="1" x14ac:dyDescent="0.45">
      <c r="A283" s="230" t="s">
        <v>353</v>
      </c>
      <c r="B283" s="102" t="s">
        <v>30</v>
      </c>
      <c r="C283" s="115" t="str">
        <f>IF(B283=0, -2, "0")</f>
        <v>0</v>
      </c>
      <c r="D283" s="103"/>
      <c r="E283" s="145"/>
      <c r="F283" s="103"/>
      <c r="G283" s="94"/>
    </row>
    <row r="284" spans="1:7" ht="21" customHeight="1" x14ac:dyDescent="0.45">
      <c r="A284" s="230" t="s">
        <v>63</v>
      </c>
      <c r="B284" s="102" t="s">
        <v>30</v>
      </c>
      <c r="C284" s="115" t="str">
        <f>IF(B284=0, -2, "0")</f>
        <v>0</v>
      </c>
      <c r="D284" s="103"/>
      <c r="E284" s="145"/>
      <c r="F284" s="103"/>
      <c r="G284" s="94"/>
    </row>
    <row r="285" spans="1:7" ht="21" customHeight="1" x14ac:dyDescent="0.45">
      <c r="A285" s="230" t="s">
        <v>330</v>
      </c>
      <c r="B285" s="102" t="s">
        <v>30</v>
      </c>
      <c r="C285" s="115" t="str">
        <f>IF(B285=0, -2, "0")</f>
        <v>0</v>
      </c>
      <c r="D285" s="103"/>
      <c r="E285" s="145"/>
      <c r="F285" s="103"/>
      <c r="G285" s="94"/>
    </row>
    <row r="286" spans="1:7" ht="21" x14ac:dyDescent="0.4">
      <c r="A286" s="101" t="s">
        <v>401</v>
      </c>
      <c r="B286" s="102" t="s">
        <v>30</v>
      </c>
      <c r="C286" s="166"/>
      <c r="D286" s="103"/>
      <c r="E286" s="104"/>
      <c r="F286" s="103"/>
      <c r="G286" s="94"/>
    </row>
    <row r="287" spans="1:7" ht="39" customHeight="1" x14ac:dyDescent="0.4">
      <c r="A287" s="101" t="s">
        <v>150</v>
      </c>
      <c r="B287" s="102" t="s">
        <v>30</v>
      </c>
      <c r="C287" s="102"/>
      <c r="D287" s="103"/>
      <c r="E287" s="104"/>
      <c r="F287" s="103"/>
      <c r="G287" s="94"/>
    </row>
    <row r="288" spans="1:7" ht="21.75" customHeight="1" x14ac:dyDescent="0.4">
      <c r="A288" s="161" t="s">
        <v>425</v>
      </c>
      <c r="B288" s="102" t="s">
        <v>30</v>
      </c>
      <c r="C288" s="102"/>
      <c r="D288" s="161"/>
      <c r="E288" s="104"/>
      <c r="F288" s="103"/>
      <c r="G288" s="94"/>
    </row>
    <row r="289" spans="1:7" ht="77.25" customHeight="1" x14ac:dyDescent="0.4">
      <c r="A289" s="146" t="s">
        <v>315</v>
      </c>
      <c r="B289" s="102" t="s">
        <v>30</v>
      </c>
      <c r="C289" s="116" t="str">
        <f>IF(B289=0, -10, "0")</f>
        <v>0</v>
      </c>
      <c r="D289" s="103"/>
      <c r="E289" s="104"/>
      <c r="F289" s="103"/>
      <c r="G289" s="94"/>
    </row>
    <row r="290" spans="1:7" ht="26.25" customHeight="1" x14ac:dyDescent="0.4">
      <c r="A290" s="411"/>
      <c r="B290" s="411"/>
      <c r="C290" s="411"/>
      <c r="D290" s="411"/>
      <c r="E290" s="411"/>
      <c r="F290" s="411"/>
      <c r="G290" s="94"/>
    </row>
    <row r="291" spans="1:7" ht="31.5" customHeight="1" x14ac:dyDescent="0.4">
      <c r="A291" s="463" t="s">
        <v>310</v>
      </c>
      <c r="B291" s="463"/>
      <c r="C291" s="463"/>
      <c r="D291" s="463"/>
      <c r="E291" s="463"/>
      <c r="F291" s="463"/>
      <c r="G291" s="94"/>
    </row>
    <row r="292" spans="1:7" ht="20.25" customHeight="1" x14ac:dyDescent="0.4">
      <c r="A292" s="105" t="s">
        <v>328</v>
      </c>
      <c r="B292" s="102" t="s">
        <v>30</v>
      </c>
      <c r="C292" s="102"/>
      <c r="D292" s="103"/>
      <c r="E292" s="104"/>
      <c r="F292" s="103"/>
      <c r="G292" s="94"/>
    </row>
    <row r="293" spans="1:7" ht="35.25" customHeight="1" x14ac:dyDescent="0.4">
      <c r="A293" s="101" t="s">
        <v>302</v>
      </c>
      <c r="B293" s="102" t="s">
        <v>30</v>
      </c>
      <c r="C293" s="102"/>
      <c r="D293" s="103"/>
      <c r="E293" s="104"/>
      <c r="F293" s="103"/>
      <c r="G293" s="94"/>
    </row>
    <row r="294" spans="1:7" ht="39.75" customHeight="1" x14ac:dyDescent="0.4">
      <c r="A294" s="101" t="s">
        <v>375</v>
      </c>
      <c r="B294" s="102" t="s">
        <v>30</v>
      </c>
      <c r="C294" s="102"/>
      <c r="D294" s="167"/>
      <c r="E294" s="104"/>
      <c r="F294" s="103"/>
      <c r="G294" s="94"/>
    </row>
    <row r="295" spans="1:7" ht="33" customHeight="1" x14ac:dyDescent="0.4">
      <c r="A295" s="129" t="s">
        <v>376</v>
      </c>
      <c r="B295" s="102" t="s">
        <v>30</v>
      </c>
      <c r="C295" s="102"/>
      <c r="D295" s="103"/>
      <c r="E295" s="104"/>
      <c r="F295" s="103"/>
      <c r="G295" s="94"/>
    </row>
    <row r="296" spans="1:7" ht="22.5" customHeight="1" x14ac:dyDescent="0.4">
      <c r="A296" s="129" t="s">
        <v>317</v>
      </c>
      <c r="B296" s="102" t="s">
        <v>30</v>
      </c>
      <c r="C296" s="116"/>
      <c r="D296" s="103"/>
      <c r="E296" s="104"/>
      <c r="F296" s="103"/>
      <c r="G296" s="94"/>
    </row>
    <row r="297" spans="1:7" ht="22.5" customHeight="1" x14ac:dyDescent="0.4">
      <c r="A297" s="151" t="s">
        <v>327</v>
      </c>
      <c r="B297" s="102" t="s">
        <v>30</v>
      </c>
      <c r="C297" s="116"/>
      <c r="D297" s="103"/>
      <c r="E297" s="104"/>
      <c r="F297" s="103"/>
      <c r="G297" s="94"/>
    </row>
    <row r="298" spans="1:7" ht="22.5" customHeight="1" x14ac:dyDescent="0.4">
      <c r="A298" s="105" t="s">
        <v>405</v>
      </c>
      <c r="B298" s="102" t="s">
        <v>30</v>
      </c>
      <c r="C298" s="116"/>
      <c r="D298" s="103"/>
      <c r="E298" s="104"/>
      <c r="F298" s="103"/>
      <c r="G298" s="94"/>
    </row>
    <row r="299" spans="1:7" ht="86.25" customHeight="1" x14ac:dyDescent="0.4">
      <c r="A299" s="101" t="s">
        <v>421</v>
      </c>
      <c r="B299" s="102" t="str">
        <f>IF(D299=1, 2, IF(AND(D299&lt;1,D299&gt;0), 1, IF(D299=0,"0","NA")))</f>
        <v>NA</v>
      </c>
      <c r="C299" s="102"/>
      <c r="D299" s="327" t="str">
        <f>IFERROR(E299/F299,"N.A")</f>
        <v>N.A</v>
      </c>
      <c r="E299" s="330">
        <f>COUNTIF('A2 Exploitation'!F257:F298,"ok")</f>
        <v>0</v>
      </c>
      <c r="F299" s="330">
        <f>COUNTA('A2 Exploitation'!F257:F298)</f>
        <v>0</v>
      </c>
      <c r="G299" s="94"/>
    </row>
    <row r="300" spans="1:7" ht="21" x14ac:dyDescent="0.4">
      <c r="A300" s="121" t="s">
        <v>34</v>
      </c>
      <c r="B300" s="121"/>
      <c r="C300" s="121"/>
      <c r="D300" s="121">
        <f>SUM(B269:C289,B292:C299)</f>
        <v>0</v>
      </c>
      <c r="E300" s="89"/>
      <c r="F300" s="94"/>
      <c r="G300" s="94"/>
    </row>
    <row r="301" spans="1:7" ht="21" x14ac:dyDescent="0.4">
      <c r="A301" s="106" t="s">
        <v>33</v>
      </c>
      <c r="B301" s="107"/>
      <c r="C301" s="108"/>
      <c r="D301" s="109" t="e">
        <f>D300/(COUNT(B269:C289,B292:C299)*2)</f>
        <v>#DIV/0!</v>
      </c>
      <c r="E301" s="89"/>
      <c r="F301" s="94"/>
      <c r="G301" s="94"/>
    </row>
    <row r="302" spans="1:7" ht="21" x14ac:dyDescent="0.4">
      <c r="A302" s="127"/>
      <c r="B302" s="94"/>
      <c r="C302" s="94"/>
      <c r="D302" s="94"/>
      <c r="E302" s="89"/>
      <c r="F302" s="94"/>
      <c r="G302" s="94"/>
    </row>
    <row r="303" spans="1:7" ht="22.5" x14ac:dyDescent="0.45">
      <c r="A303" s="122" t="s">
        <v>442</v>
      </c>
      <c r="B303" s="152"/>
      <c r="C303" s="153"/>
      <c r="D303" s="125">
        <f>SUM(D265,D300)</f>
        <v>0</v>
      </c>
      <c r="E303" s="89"/>
      <c r="F303" s="94"/>
      <c r="G303" s="94"/>
    </row>
    <row r="304" spans="1:7" ht="22.5" x14ac:dyDescent="0.45">
      <c r="A304" s="122" t="s">
        <v>443</v>
      </c>
      <c r="B304" s="152"/>
      <c r="C304" s="153"/>
      <c r="D304" s="126" t="e">
        <f>D303/(COUNT(B257:C264,B269:C289,B292:C299)*2)</f>
        <v>#DIV/0!</v>
      </c>
      <c r="E304" s="89"/>
      <c r="F304" s="94"/>
      <c r="G304" s="94"/>
    </row>
    <row r="305" spans="1:7" ht="21" x14ac:dyDescent="0.4">
      <c r="A305" s="127"/>
      <c r="B305" s="94"/>
      <c r="C305" s="94"/>
      <c r="D305" s="94"/>
      <c r="E305" s="89"/>
      <c r="F305" s="94"/>
      <c r="G305" s="94"/>
    </row>
    <row r="306" spans="1:7" ht="22.5" x14ac:dyDescent="0.45">
      <c r="A306" s="95" t="s">
        <v>131</v>
      </c>
      <c r="B306" s="95"/>
      <c r="C306" s="95"/>
      <c r="D306" s="95"/>
      <c r="E306" s="95"/>
      <c r="F306" s="95"/>
      <c r="G306" s="94"/>
    </row>
    <row r="307" spans="1:7" ht="21" x14ac:dyDescent="0.4">
      <c r="A307" s="128">
        <f>B11</f>
        <v>0</v>
      </c>
      <c r="B307" s="94"/>
      <c r="C307" s="94"/>
      <c r="D307" s="94"/>
      <c r="E307" s="89"/>
      <c r="F307" s="94"/>
      <c r="G307" s="94"/>
    </row>
    <row r="308" spans="1:7" ht="21" x14ac:dyDescent="0.4">
      <c r="A308" s="389" t="s">
        <v>28</v>
      </c>
      <c r="B308" s="390" t="s">
        <v>29</v>
      </c>
      <c r="C308" s="390"/>
      <c r="D308" s="390" t="s">
        <v>42</v>
      </c>
      <c r="E308" s="391" t="s">
        <v>266</v>
      </c>
      <c r="F308" s="391" t="s">
        <v>301</v>
      </c>
      <c r="G308" s="94"/>
    </row>
    <row r="309" spans="1:7" ht="21" x14ac:dyDescent="0.4">
      <c r="A309" s="389"/>
      <c r="B309" s="98" t="s">
        <v>32</v>
      </c>
      <c r="C309" s="98" t="s">
        <v>31</v>
      </c>
      <c r="D309" s="390"/>
      <c r="E309" s="391"/>
      <c r="F309" s="391"/>
      <c r="G309" s="94"/>
    </row>
    <row r="310" spans="1:7" ht="22.5" x14ac:dyDescent="0.4">
      <c r="A310" s="285"/>
      <c r="B310" s="286"/>
      <c r="C310" s="286"/>
      <c r="D310" s="286"/>
      <c r="E310" s="281"/>
      <c r="F310" s="281"/>
      <c r="G310" s="94"/>
    </row>
    <row r="311" spans="1:7" ht="24.75" x14ac:dyDescent="0.4">
      <c r="A311" s="287" t="s">
        <v>123</v>
      </c>
      <c r="B311" s="112"/>
      <c r="C311" s="112"/>
      <c r="D311" s="112"/>
      <c r="E311" s="112"/>
      <c r="F311" s="112"/>
      <c r="G311" s="94"/>
    </row>
    <row r="312" spans="1:7" ht="21" x14ac:dyDescent="0.4">
      <c r="A312" s="129" t="s">
        <v>49</v>
      </c>
      <c r="B312" s="102" t="s">
        <v>30</v>
      </c>
      <c r="C312" s="102"/>
      <c r="D312" s="103"/>
      <c r="E312" s="104"/>
      <c r="F312" s="103"/>
      <c r="G312" s="94"/>
    </row>
    <row r="313" spans="1:7" ht="21" x14ac:dyDescent="0.4">
      <c r="A313" s="129" t="s">
        <v>213</v>
      </c>
      <c r="B313" s="102" t="s">
        <v>30</v>
      </c>
      <c r="C313" s="102"/>
      <c r="D313" s="103"/>
      <c r="E313" s="104"/>
      <c r="F313" s="103"/>
      <c r="G313" s="94"/>
    </row>
    <row r="314" spans="1:7" ht="21" x14ac:dyDescent="0.4">
      <c r="A314" s="129" t="s">
        <v>78</v>
      </c>
      <c r="B314" s="102" t="s">
        <v>30</v>
      </c>
      <c r="C314" s="102"/>
      <c r="D314" s="103"/>
      <c r="E314" s="104"/>
      <c r="F314" s="103"/>
      <c r="G314" s="94"/>
    </row>
    <row r="315" spans="1:7" ht="21" x14ac:dyDescent="0.4">
      <c r="A315" s="129" t="s">
        <v>119</v>
      </c>
      <c r="B315" s="102" t="s">
        <v>30</v>
      </c>
      <c r="C315" s="102"/>
      <c r="D315" s="103"/>
      <c r="E315" s="104"/>
      <c r="F315" s="103"/>
      <c r="G315" s="94"/>
    </row>
    <row r="316" spans="1:7" ht="21" x14ac:dyDescent="0.4">
      <c r="A316" s="129" t="s">
        <v>331</v>
      </c>
      <c r="B316" s="102" t="s">
        <v>30</v>
      </c>
      <c r="C316" s="102"/>
      <c r="D316" s="103"/>
      <c r="E316" s="104"/>
      <c r="F316" s="103"/>
      <c r="G316" s="94"/>
    </row>
    <row r="317" spans="1:7" ht="22.5" x14ac:dyDescent="0.4">
      <c r="A317" s="129" t="s">
        <v>120</v>
      </c>
      <c r="B317" s="102" t="s">
        <v>30</v>
      </c>
      <c r="C317" s="102"/>
      <c r="D317" s="118"/>
      <c r="E317" s="104"/>
      <c r="F317" s="103"/>
      <c r="G317" s="94"/>
    </row>
    <row r="318" spans="1:7" ht="21" x14ac:dyDescent="0.4">
      <c r="A318" s="168" t="s">
        <v>269</v>
      </c>
      <c r="B318" s="102" t="s">
        <v>30</v>
      </c>
      <c r="C318" s="116" t="str">
        <f>IF(B318=0, -5, "0")</f>
        <v>0</v>
      </c>
      <c r="D318" s="103"/>
      <c r="E318" s="104"/>
      <c r="F318" s="103"/>
      <c r="G318" s="94"/>
    </row>
    <row r="319" spans="1:7" ht="21" x14ac:dyDescent="0.4">
      <c r="A319" s="169" t="s">
        <v>113</v>
      </c>
      <c r="B319" s="102" t="s">
        <v>30</v>
      </c>
      <c r="C319" s="102"/>
      <c r="D319" s="103"/>
      <c r="E319" s="104"/>
      <c r="F319" s="103"/>
      <c r="G319" s="94"/>
    </row>
    <row r="320" spans="1:7" ht="21" x14ac:dyDescent="0.4">
      <c r="A320" s="106" t="s">
        <v>34</v>
      </c>
      <c r="B320" s="106"/>
      <c r="C320" s="106"/>
      <c r="D320" s="106">
        <f>SUM(B312:C319)</f>
        <v>0</v>
      </c>
      <c r="E320" s="89"/>
      <c r="F320" s="94"/>
      <c r="G320" s="94"/>
    </row>
    <row r="321" spans="1:7" ht="21" x14ac:dyDescent="0.4">
      <c r="A321" s="106" t="s">
        <v>33</v>
      </c>
      <c r="B321" s="107"/>
      <c r="C321" s="108"/>
      <c r="D321" s="109" t="e">
        <f>D320/(COUNT(B312:C319)*2)</f>
        <v>#DIV/0!</v>
      </c>
      <c r="E321" s="89"/>
      <c r="F321" s="94"/>
      <c r="G321" s="94"/>
    </row>
    <row r="322" spans="1:7" ht="21" x14ac:dyDescent="0.4">
      <c r="A322" s="127"/>
      <c r="B322" s="94"/>
      <c r="C322" s="94"/>
      <c r="D322" s="94"/>
      <c r="E322" s="89"/>
      <c r="F322" s="94"/>
      <c r="G322" s="94"/>
    </row>
    <row r="323" spans="1:7" ht="24.75" x14ac:dyDescent="0.4">
      <c r="A323" s="287" t="s">
        <v>60</v>
      </c>
      <c r="B323" s="112"/>
      <c r="C323" s="112"/>
      <c r="D323" s="112"/>
      <c r="E323" s="112"/>
      <c r="F323" s="112"/>
      <c r="G323" s="94"/>
    </row>
    <row r="324" spans="1:7" ht="21" x14ac:dyDescent="0.4">
      <c r="A324" s="101" t="s">
        <v>145</v>
      </c>
      <c r="B324" s="102" t="s">
        <v>30</v>
      </c>
      <c r="C324" s="116"/>
      <c r="D324" s="140"/>
      <c r="E324" s="104"/>
      <c r="F324" s="103"/>
      <c r="G324" s="94"/>
    </row>
    <row r="325" spans="1:7" ht="42" x14ac:dyDescent="0.4">
      <c r="A325" s="101" t="s">
        <v>135</v>
      </c>
      <c r="B325" s="102" t="s">
        <v>30</v>
      </c>
      <c r="C325" s="116"/>
      <c r="D325" s="140"/>
      <c r="E325" s="103"/>
      <c r="F325" s="103"/>
      <c r="G325" s="94"/>
    </row>
    <row r="326" spans="1:7" ht="67.5" x14ac:dyDescent="0.45">
      <c r="A326" s="170" t="s">
        <v>315</v>
      </c>
      <c r="B326" s="102" t="s">
        <v>30</v>
      </c>
      <c r="C326" s="116" t="str">
        <f>IF(B326=0, -10, "0")</f>
        <v>0</v>
      </c>
      <c r="D326" s="155"/>
      <c r="E326" s="104"/>
      <c r="F326" s="103"/>
      <c r="G326" s="94"/>
    </row>
    <row r="327" spans="1:7" ht="22.5" x14ac:dyDescent="0.4">
      <c r="A327" s="101" t="s">
        <v>53</v>
      </c>
      <c r="B327" s="102" t="s">
        <v>30</v>
      </c>
      <c r="C327" s="102"/>
      <c r="D327" s="118"/>
      <c r="E327" s="104"/>
      <c r="F327" s="103"/>
      <c r="G327" s="94"/>
    </row>
    <row r="328" spans="1:7" ht="45" x14ac:dyDescent="0.4">
      <c r="A328" s="231" t="s">
        <v>439</v>
      </c>
      <c r="B328" s="102" t="s">
        <v>30</v>
      </c>
      <c r="C328" s="116" t="str">
        <f>IF(B328=0, -10, IF(B328=1, -5, "0"))</f>
        <v>0</v>
      </c>
      <c r="D328" s="156" t="s">
        <v>398</v>
      </c>
      <c r="E328" s="103"/>
      <c r="F328" s="103"/>
      <c r="G328" s="94"/>
    </row>
    <row r="329" spans="1:7" ht="21" x14ac:dyDescent="0.4">
      <c r="A329" s="101" t="s">
        <v>209</v>
      </c>
      <c r="B329" s="102" t="s">
        <v>30</v>
      </c>
      <c r="C329" s="102"/>
      <c r="D329" s="156"/>
      <c r="E329" s="104"/>
      <c r="F329" s="103"/>
      <c r="G329" s="94"/>
    </row>
    <row r="330" spans="1:7" ht="21" x14ac:dyDescent="0.4">
      <c r="A330" s="101" t="s">
        <v>142</v>
      </c>
      <c r="B330" s="102" t="s">
        <v>30</v>
      </c>
      <c r="C330" s="102"/>
      <c r="D330" s="103"/>
      <c r="E330" s="104"/>
      <c r="F330" s="103"/>
      <c r="G330" s="94"/>
    </row>
    <row r="331" spans="1:7" ht="21" x14ac:dyDescent="0.4">
      <c r="A331" s="157" t="s">
        <v>136</v>
      </c>
      <c r="B331" s="102" t="s">
        <v>30</v>
      </c>
      <c r="C331" s="116" t="str">
        <f>IF(B331=0, -5, "0")</f>
        <v>0</v>
      </c>
      <c r="D331" s="171"/>
      <c r="E331" s="103"/>
      <c r="F331" s="103"/>
      <c r="G331" s="94"/>
    </row>
    <row r="332" spans="1:7" ht="22.5" x14ac:dyDescent="0.4">
      <c r="A332" s="101" t="s">
        <v>122</v>
      </c>
      <c r="B332" s="102" t="s">
        <v>30</v>
      </c>
      <c r="C332" s="102"/>
      <c r="D332" s="118"/>
      <c r="E332" s="104"/>
      <c r="F332" s="103"/>
      <c r="G332" s="94"/>
    </row>
    <row r="333" spans="1:7" ht="22.5" x14ac:dyDescent="0.4">
      <c r="A333" s="101" t="s">
        <v>413</v>
      </c>
      <c r="B333" s="102" t="s">
        <v>30</v>
      </c>
      <c r="C333" s="102"/>
      <c r="D333" s="118"/>
      <c r="E333" s="104"/>
      <c r="F333" s="103"/>
      <c r="G333" s="94"/>
    </row>
    <row r="334" spans="1:7" ht="22.5" x14ac:dyDescent="0.4">
      <c r="A334" s="131" t="s">
        <v>118</v>
      </c>
      <c r="B334" s="102" t="s">
        <v>30</v>
      </c>
      <c r="C334" s="102"/>
      <c r="D334" s="118"/>
      <c r="E334" s="104"/>
      <c r="F334" s="103"/>
      <c r="G334" s="94"/>
    </row>
    <row r="335" spans="1:7" ht="42" x14ac:dyDescent="0.4">
      <c r="A335" s="164" t="s">
        <v>356</v>
      </c>
      <c r="B335" s="102" t="s">
        <v>30</v>
      </c>
      <c r="C335" s="102"/>
      <c r="D335" s="130"/>
      <c r="E335" s="104"/>
      <c r="F335" s="103"/>
      <c r="G335" s="94"/>
    </row>
    <row r="336" spans="1:7" ht="21" customHeight="1" x14ac:dyDescent="0.4">
      <c r="A336" s="132" t="s">
        <v>124</v>
      </c>
      <c r="B336" s="102" t="s">
        <v>30</v>
      </c>
      <c r="C336" s="102"/>
      <c r="D336" s="103"/>
      <c r="E336" s="104"/>
      <c r="F336" s="103"/>
      <c r="G336" s="94"/>
    </row>
    <row r="337" spans="1:7" ht="21" x14ac:dyDescent="0.4">
      <c r="A337" s="138" t="s">
        <v>58</v>
      </c>
      <c r="B337" s="102" t="s">
        <v>30</v>
      </c>
      <c r="C337" s="116" t="str">
        <f>IF(B337=0, -5, "0")</f>
        <v>0</v>
      </c>
      <c r="D337" s="172"/>
      <c r="E337" s="104"/>
      <c r="F337" s="103"/>
      <c r="G337" s="94"/>
    </row>
    <row r="338" spans="1:7" ht="19.5" customHeight="1" x14ac:dyDescent="0.45">
      <c r="A338" s="230" t="s">
        <v>353</v>
      </c>
      <c r="B338" s="102" t="s">
        <v>30</v>
      </c>
      <c r="C338" s="115" t="str">
        <f>IF(B338=0, -2, "0")</f>
        <v>0</v>
      </c>
      <c r="D338" s="103"/>
      <c r="E338" s="145"/>
      <c r="F338" s="103"/>
      <c r="G338" s="94"/>
    </row>
    <row r="339" spans="1:7" ht="19.5" customHeight="1" x14ac:dyDescent="0.45">
      <c r="A339" s="230" t="s">
        <v>63</v>
      </c>
      <c r="B339" s="102" t="s">
        <v>30</v>
      </c>
      <c r="C339" s="115" t="str">
        <f>IF(B339=0, -2, "0")</f>
        <v>0</v>
      </c>
      <c r="D339" s="103"/>
      <c r="E339" s="145"/>
      <c r="F339" s="103"/>
      <c r="G339" s="94"/>
    </row>
    <row r="340" spans="1:7" ht="19.5" customHeight="1" x14ac:dyDescent="0.45">
      <c r="A340" s="230" t="s">
        <v>330</v>
      </c>
      <c r="B340" s="102" t="s">
        <v>30</v>
      </c>
      <c r="C340" s="115" t="str">
        <f>IF(B340=0, -2, "0")</f>
        <v>0</v>
      </c>
      <c r="D340" s="103"/>
      <c r="E340" s="145"/>
      <c r="F340" s="103"/>
      <c r="G340" s="94"/>
    </row>
    <row r="341" spans="1:7" ht="21" x14ac:dyDescent="0.4">
      <c r="A341" s="101" t="s">
        <v>401</v>
      </c>
      <c r="B341" s="102" t="s">
        <v>30</v>
      </c>
      <c r="C341" s="166"/>
      <c r="D341" s="103"/>
      <c r="E341" s="104"/>
      <c r="F341" s="103"/>
      <c r="G341" s="94"/>
    </row>
    <row r="342" spans="1:7" ht="65.25" customHeight="1" x14ac:dyDescent="0.4">
      <c r="A342" s="101" t="s">
        <v>380</v>
      </c>
      <c r="B342" s="102" t="s">
        <v>30</v>
      </c>
      <c r="C342" s="102"/>
      <c r="D342" s="104"/>
      <c r="E342" s="104"/>
      <c r="F342" s="103"/>
      <c r="G342" s="94"/>
    </row>
    <row r="343" spans="1:7" ht="21" x14ac:dyDescent="0.4">
      <c r="A343" s="161" t="s">
        <v>425</v>
      </c>
      <c r="B343" s="102" t="s">
        <v>30</v>
      </c>
      <c r="C343" s="102"/>
      <c r="D343" s="89"/>
      <c r="E343" s="104"/>
      <c r="F343" s="103"/>
      <c r="G343" s="94"/>
    </row>
    <row r="344" spans="1:7" ht="21" x14ac:dyDescent="0.4">
      <c r="A344" s="106" t="s">
        <v>34</v>
      </c>
      <c r="B344" s="106"/>
      <c r="C344" s="106"/>
      <c r="D344" s="106">
        <f>SUM(B324:C343)</f>
        <v>0</v>
      </c>
      <c r="E344" s="89"/>
      <c r="F344" s="94"/>
      <c r="G344" s="94"/>
    </row>
    <row r="345" spans="1:7" ht="21" x14ac:dyDescent="0.4">
      <c r="A345" s="106" t="s">
        <v>33</v>
      </c>
      <c r="B345" s="107"/>
      <c r="C345" s="108"/>
      <c r="D345" s="109" t="e">
        <f>D344/(COUNT(B324:C343)*2)</f>
        <v>#DIV/0!</v>
      </c>
      <c r="E345" s="89"/>
      <c r="F345" s="94"/>
      <c r="G345" s="94"/>
    </row>
    <row r="346" spans="1:7" ht="21" x14ac:dyDescent="0.4">
      <c r="A346" s="127"/>
      <c r="B346" s="94"/>
      <c r="C346" s="94"/>
      <c r="D346" s="94"/>
      <c r="E346" s="89"/>
      <c r="F346" s="94"/>
      <c r="G346" s="94"/>
    </row>
    <row r="347" spans="1:7" ht="24.75" x14ac:dyDescent="0.4">
      <c r="A347" s="287" t="s">
        <v>144</v>
      </c>
      <c r="B347" s="112"/>
      <c r="C347" s="112"/>
      <c r="D347" s="112"/>
      <c r="E347" s="112"/>
      <c r="F347" s="112"/>
      <c r="G347" s="94"/>
    </row>
    <row r="348" spans="1:7" ht="21" x14ac:dyDescent="0.4">
      <c r="A348" s="101" t="s">
        <v>153</v>
      </c>
      <c r="B348" s="102" t="s">
        <v>30</v>
      </c>
      <c r="C348" s="102"/>
      <c r="D348" s="113"/>
      <c r="E348" s="104"/>
      <c r="F348" s="103"/>
      <c r="G348" s="94"/>
    </row>
    <row r="349" spans="1:7" ht="22.5" x14ac:dyDescent="0.4">
      <c r="A349" s="173" t="s">
        <v>50</v>
      </c>
      <c r="B349" s="102" t="s">
        <v>30</v>
      </c>
      <c r="C349" s="116" t="str">
        <f>IF(B349=0, -10, IF(B349=1, -5, "0"))</f>
        <v>0</v>
      </c>
      <c r="D349" s="134"/>
      <c r="E349" s="104"/>
      <c r="F349" s="103"/>
      <c r="G349" s="94"/>
    </row>
    <row r="350" spans="1:7" ht="22.5" x14ac:dyDescent="0.4">
      <c r="A350" s="173" t="s">
        <v>390</v>
      </c>
      <c r="B350" s="102" t="s">
        <v>30</v>
      </c>
      <c r="C350" s="116" t="str">
        <f>IF(B350=0, -10, "0")</f>
        <v>0</v>
      </c>
      <c r="D350" s="147"/>
      <c r="E350" s="104"/>
      <c r="F350" s="103"/>
      <c r="G350" s="94"/>
    </row>
    <row r="351" spans="1:7" ht="30" customHeight="1" x14ac:dyDescent="0.4">
      <c r="A351" s="174" t="s">
        <v>381</v>
      </c>
      <c r="B351" s="102" t="s">
        <v>30</v>
      </c>
      <c r="C351" s="116" t="str">
        <f>IF(B351=0, -5, "0")</f>
        <v>0</v>
      </c>
      <c r="D351" s="134"/>
      <c r="E351" s="104"/>
      <c r="F351" s="103"/>
      <c r="G351" s="94"/>
    </row>
    <row r="352" spans="1:7" ht="21" x14ac:dyDescent="0.4">
      <c r="A352" s="101" t="s">
        <v>185</v>
      </c>
      <c r="B352" s="102" t="s">
        <v>30</v>
      </c>
      <c r="C352" s="102"/>
      <c r="D352" s="134"/>
      <c r="E352" s="104"/>
      <c r="F352" s="103"/>
      <c r="G352" s="94"/>
    </row>
    <row r="353" spans="1:7" ht="21" x14ac:dyDescent="0.4">
      <c r="A353" s="101" t="s">
        <v>214</v>
      </c>
      <c r="B353" s="102" t="s">
        <v>30</v>
      </c>
      <c r="C353" s="102"/>
      <c r="D353" s="175"/>
      <c r="E353" s="104"/>
      <c r="F353" s="103"/>
      <c r="G353" s="94"/>
    </row>
    <row r="354" spans="1:7" ht="21" x14ac:dyDescent="0.4">
      <c r="A354" s="230" t="s">
        <v>330</v>
      </c>
      <c r="B354" s="102" t="s">
        <v>30</v>
      </c>
      <c r="C354" s="115" t="str">
        <f>IF(B354=0, -2, "0")</f>
        <v>0</v>
      </c>
      <c r="D354" s="175"/>
      <c r="E354" s="104"/>
      <c r="F354" s="103"/>
      <c r="G354" s="94"/>
    </row>
    <row r="355" spans="1:7" ht="21" x14ac:dyDescent="0.4">
      <c r="A355" s="230" t="s">
        <v>395</v>
      </c>
      <c r="B355" s="102" t="s">
        <v>30</v>
      </c>
      <c r="C355" s="115" t="str">
        <f>IF(B355=0, -2, "0")</f>
        <v>0</v>
      </c>
      <c r="D355" s="175"/>
      <c r="E355" s="104"/>
      <c r="F355" s="103"/>
      <c r="G355" s="94"/>
    </row>
    <row r="356" spans="1:7" ht="21" x14ac:dyDescent="0.4">
      <c r="A356" s="101" t="s">
        <v>121</v>
      </c>
      <c r="B356" s="102" t="s">
        <v>30</v>
      </c>
      <c r="C356" s="102"/>
      <c r="D356" s="130"/>
      <c r="E356" s="104"/>
      <c r="F356" s="103"/>
      <c r="G356" s="94"/>
    </row>
    <row r="357" spans="1:7" ht="21" x14ac:dyDescent="0.3">
      <c r="A357" s="402"/>
      <c r="B357" s="402"/>
      <c r="C357" s="402"/>
      <c r="D357" s="402"/>
      <c r="E357" s="402"/>
      <c r="F357" s="402"/>
      <c r="G357" s="402"/>
    </row>
    <row r="358" spans="1:7" ht="32.25" customHeight="1" x14ac:dyDescent="0.4">
      <c r="A358" s="446" t="s">
        <v>310</v>
      </c>
      <c r="B358" s="446"/>
      <c r="C358" s="446"/>
      <c r="D358" s="446"/>
      <c r="E358" s="446"/>
      <c r="F358" s="446"/>
      <c r="G358" s="94"/>
    </row>
    <row r="359" spans="1:7" ht="21" x14ac:dyDescent="0.4">
      <c r="A359" s="105" t="s">
        <v>328</v>
      </c>
      <c r="B359" s="102" t="s">
        <v>30</v>
      </c>
      <c r="C359" s="243"/>
      <c r="D359" s="243"/>
      <c r="E359" s="243"/>
      <c r="F359" s="103"/>
      <c r="G359" s="94"/>
    </row>
    <row r="360" spans="1:7" ht="22.5" x14ac:dyDescent="0.4">
      <c r="A360" s="105" t="s">
        <v>302</v>
      </c>
      <c r="B360" s="102" t="s">
        <v>30</v>
      </c>
      <c r="C360" s="176"/>
      <c r="D360" s="176"/>
      <c r="E360" s="176"/>
      <c r="F360" s="103"/>
      <c r="G360" s="94"/>
    </row>
    <row r="361" spans="1:7" ht="21" x14ac:dyDescent="0.4">
      <c r="A361" s="105" t="s">
        <v>375</v>
      </c>
      <c r="B361" s="102" t="s">
        <v>30</v>
      </c>
      <c r="C361" s="102"/>
      <c r="D361" s="167"/>
      <c r="E361" s="104"/>
      <c r="F361" s="103"/>
      <c r="G361" s="94"/>
    </row>
    <row r="362" spans="1:7" ht="21" x14ac:dyDescent="0.4">
      <c r="A362" s="151" t="s">
        <v>376</v>
      </c>
      <c r="B362" s="102" t="s">
        <v>30</v>
      </c>
      <c r="C362" s="102"/>
      <c r="D362" s="130"/>
      <c r="E362" s="104"/>
      <c r="F362" s="103"/>
      <c r="G362" s="94"/>
    </row>
    <row r="363" spans="1:7" ht="21" x14ac:dyDescent="0.4">
      <c r="A363" s="151" t="s">
        <v>317</v>
      </c>
      <c r="B363" s="102" t="s">
        <v>30</v>
      </c>
      <c r="C363" s="102"/>
      <c r="D363" s="130"/>
      <c r="E363" s="104"/>
      <c r="F363" s="103"/>
      <c r="G363" s="94"/>
    </row>
    <row r="364" spans="1:7" ht="21" x14ac:dyDescent="0.4">
      <c r="A364" s="151" t="s">
        <v>327</v>
      </c>
      <c r="B364" s="102" t="s">
        <v>30</v>
      </c>
      <c r="C364" s="136"/>
      <c r="D364" s="130"/>
      <c r="E364" s="104"/>
      <c r="F364" s="103"/>
      <c r="G364" s="94"/>
    </row>
    <row r="365" spans="1:7" ht="21" x14ac:dyDescent="0.4">
      <c r="A365" s="105" t="s">
        <v>414</v>
      </c>
      <c r="B365" s="102" t="s">
        <v>30</v>
      </c>
      <c r="C365" s="136"/>
      <c r="D365" s="130"/>
      <c r="E365" s="104"/>
      <c r="F365" s="103"/>
      <c r="G365" s="94"/>
    </row>
    <row r="366" spans="1:7" ht="63" x14ac:dyDescent="0.4">
      <c r="A366" s="105" t="s">
        <v>208</v>
      </c>
      <c r="B366" s="102" t="str">
        <f>IF(D366=1, 2, IF(AND(D366&lt;1,D366&gt;0), 1, IF(D366=0,"0","NA")))</f>
        <v>NA</v>
      </c>
      <c r="C366" s="136"/>
      <c r="D366" s="327" t="str">
        <f>IFERROR(E366/F366,"N.A")</f>
        <v>N.A</v>
      </c>
      <c r="E366" s="330">
        <f>COUNTIF('A2 Exploitation'!F312:F365,"ok")</f>
        <v>0</v>
      </c>
      <c r="F366" s="330">
        <f>COUNTA('A2 Exploitation'!F312:F365)</f>
        <v>0</v>
      </c>
      <c r="G366" s="94"/>
    </row>
    <row r="367" spans="1:7" ht="21" x14ac:dyDescent="0.4">
      <c r="A367" s="106" t="s">
        <v>34</v>
      </c>
      <c r="B367" s="106"/>
      <c r="C367" s="106"/>
      <c r="D367" s="106">
        <f>SUM(B348:C356,B359:C366)</f>
        <v>0</v>
      </c>
      <c r="E367" s="89"/>
      <c r="F367" s="94"/>
      <c r="G367" s="94"/>
    </row>
    <row r="368" spans="1:7" ht="21" x14ac:dyDescent="0.4">
      <c r="A368" s="106" t="s">
        <v>33</v>
      </c>
      <c r="B368" s="107"/>
      <c r="C368" s="108"/>
      <c r="D368" s="109" t="e">
        <f>D367/(COUNT(B348:C356,B359:C366)*2)</f>
        <v>#DIV/0!</v>
      </c>
      <c r="E368" s="89"/>
      <c r="F368" s="94"/>
      <c r="G368" s="94"/>
    </row>
    <row r="369" spans="1:7" ht="21" x14ac:dyDescent="0.4">
      <c r="A369" s="127"/>
      <c r="B369" s="94"/>
      <c r="C369" s="94"/>
      <c r="D369" s="94"/>
      <c r="E369" s="89"/>
      <c r="F369" s="94"/>
      <c r="G369" s="94"/>
    </row>
    <row r="370" spans="1:7" ht="22.5" x14ac:dyDescent="0.45">
      <c r="A370" s="122" t="s">
        <v>444</v>
      </c>
      <c r="B370" s="152"/>
      <c r="C370" s="153"/>
      <c r="D370" s="125">
        <f>SUM(D367,D320,D344)</f>
        <v>0</v>
      </c>
      <c r="E370" s="89"/>
      <c r="F370" s="94"/>
      <c r="G370" s="94"/>
    </row>
    <row r="371" spans="1:7" ht="22.5" x14ac:dyDescent="0.45">
      <c r="A371" s="177" t="s">
        <v>445</v>
      </c>
      <c r="B371" s="178"/>
      <c r="C371" s="179"/>
      <c r="D371" s="180" t="e">
        <f>D370/(COUNT(B324:C343,B348:C356,B312:C319,B359:C366)*2)</f>
        <v>#DIV/0!</v>
      </c>
      <c r="E371" s="89"/>
      <c r="F371" s="94"/>
      <c r="G371" s="94"/>
    </row>
    <row r="372" spans="1:7" ht="22.5" x14ac:dyDescent="0.45">
      <c r="A372" s="181"/>
      <c r="B372" s="182"/>
      <c r="C372" s="182"/>
      <c r="D372" s="183"/>
      <c r="E372" s="89"/>
      <c r="F372" s="94"/>
      <c r="G372" s="94"/>
    </row>
    <row r="373" spans="1:7" ht="24.75" x14ac:dyDescent="0.5">
      <c r="A373" s="288" t="s">
        <v>61</v>
      </c>
      <c r="B373" s="95"/>
      <c r="C373" s="95"/>
      <c r="D373" s="95"/>
      <c r="E373" s="95"/>
      <c r="F373" s="95"/>
      <c r="G373" s="94"/>
    </row>
    <row r="374" spans="1:7" ht="21" x14ac:dyDescent="0.4">
      <c r="A374" s="128">
        <f>B11</f>
        <v>0</v>
      </c>
      <c r="B374" s="94"/>
      <c r="C374" s="94"/>
      <c r="D374" s="94"/>
      <c r="E374" s="89"/>
      <c r="F374" s="94"/>
      <c r="G374" s="94"/>
    </row>
    <row r="375" spans="1:7" ht="21" x14ac:dyDescent="0.4">
      <c r="A375" s="389" t="s">
        <v>28</v>
      </c>
      <c r="B375" s="390" t="s">
        <v>29</v>
      </c>
      <c r="C375" s="390"/>
      <c r="D375" s="390" t="s">
        <v>42</v>
      </c>
      <c r="E375" s="391" t="s">
        <v>266</v>
      </c>
      <c r="F375" s="391" t="s">
        <v>301</v>
      </c>
      <c r="G375" s="94"/>
    </row>
    <row r="376" spans="1:7" ht="21" x14ac:dyDescent="0.4">
      <c r="A376" s="389"/>
      <c r="B376" s="98" t="s">
        <v>32</v>
      </c>
      <c r="C376" s="98" t="s">
        <v>31</v>
      </c>
      <c r="D376" s="390"/>
      <c r="E376" s="391"/>
      <c r="F376" s="391"/>
      <c r="G376" s="94"/>
    </row>
    <row r="377" spans="1:7" ht="22.5" x14ac:dyDescent="0.4">
      <c r="A377" s="285"/>
      <c r="B377" s="286"/>
      <c r="C377" s="286"/>
      <c r="D377" s="286"/>
      <c r="E377" s="281"/>
      <c r="F377" s="281"/>
      <c r="G377" s="94"/>
    </row>
    <row r="378" spans="1:7" ht="35.25" customHeight="1" x14ac:dyDescent="0.4">
      <c r="A378" s="287" t="s">
        <v>62</v>
      </c>
      <c r="B378" s="112"/>
      <c r="C378" s="112"/>
      <c r="D378" s="112"/>
      <c r="E378" s="112"/>
      <c r="F378" s="112"/>
      <c r="G378" s="94"/>
    </row>
    <row r="379" spans="1:7" ht="21" x14ac:dyDescent="0.4">
      <c r="A379" s="129" t="s">
        <v>116</v>
      </c>
      <c r="B379" s="102" t="s">
        <v>30</v>
      </c>
      <c r="C379" s="102"/>
      <c r="D379" s="130"/>
      <c r="E379" s="104"/>
      <c r="F379" s="103"/>
      <c r="G379" s="94"/>
    </row>
    <row r="380" spans="1:7" ht="22.5" x14ac:dyDescent="0.4">
      <c r="A380" s="129" t="s">
        <v>215</v>
      </c>
      <c r="B380" s="102" t="s">
        <v>30</v>
      </c>
      <c r="C380" s="102"/>
      <c r="D380" s="118"/>
      <c r="E380" s="104"/>
      <c r="F380" s="103"/>
      <c r="G380" s="94"/>
    </row>
    <row r="381" spans="1:7" ht="21" x14ac:dyDescent="0.4">
      <c r="A381" s="129" t="s">
        <v>216</v>
      </c>
      <c r="B381" s="102" t="s">
        <v>30</v>
      </c>
      <c r="C381" s="102"/>
      <c r="D381" s="103"/>
      <c r="E381" s="104"/>
      <c r="F381" s="103"/>
      <c r="G381" s="94"/>
    </row>
    <row r="382" spans="1:7" ht="22.5" x14ac:dyDescent="0.4">
      <c r="A382" s="129" t="s">
        <v>331</v>
      </c>
      <c r="B382" s="102" t="s">
        <v>30</v>
      </c>
      <c r="C382" s="102"/>
      <c r="D382" s="118"/>
      <c r="E382" s="104"/>
      <c r="F382" s="103"/>
      <c r="G382" s="94"/>
    </row>
    <row r="383" spans="1:7" ht="21" x14ac:dyDescent="0.4">
      <c r="A383" s="174" t="s">
        <v>126</v>
      </c>
      <c r="B383" s="102" t="s">
        <v>30</v>
      </c>
      <c r="C383" s="116" t="str">
        <f>IF(B383=0, -5, "0")</f>
        <v>0</v>
      </c>
      <c r="D383" s="104"/>
      <c r="E383" s="104"/>
      <c r="F383" s="103"/>
      <c r="G383" s="94"/>
    </row>
    <row r="384" spans="1:7" ht="42" x14ac:dyDescent="0.4">
      <c r="A384" s="129" t="s">
        <v>146</v>
      </c>
      <c r="B384" s="102" t="s">
        <v>30</v>
      </c>
      <c r="C384" s="102"/>
      <c r="D384" s="104"/>
      <c r="E384" s="104"/>
      <c r="F384" s="103"/>
      <c r="G384" s="94"/>
    </row>
    <row r="385" spans="1:7" ht="21" x14ac:dyDescent="0.4">
      <c r="A385" s="129" t="s">
        <v>125</v>
      </c>
      <c r="B385" s="102" t="s">
        <v>30</v>
      </c>
      <c r="C385" s="116"/>
      <c r="D385" s="104"/>
      <c r="E385" s="104"/>
      <c r="F385" s="103"/>
      <c r="G385" s="94"/>
    </row>
    <row r="386" spans="1:7" ht="21" x14ac:dyDescent="0.4">
      <c r="A386" s="129" t="s">
        <v>55</v>
      </c>
      <c r="B386" s="102" t="s">
        <v>30</v>
      </c>
      <c r="C386" s="102"/>
      <c r="D386" s="104"/>
      <c r="E386" s="104"/>
      <c r="F386" s="103"/>
      <c r="G386" s="94"/>
    </row>
    <row r="387" spans="1:7" ht="22.5" x14ac:dyDescent="0.45">
      <c r="A387" s="184" t="s">
        <v>50</v>
      </c>
      <c r="B387" s="102" t="s">
        <v>30</v>
      </c>
      <c r="C387" s="116" t="str">
        <f>IF(B387=0, -10, IF(B387=1, -5, "0"))</f>
        <v>0</v>
      </c>
      <c r="D387" s="103"/>
      <c r="E387" s="104"/>
      <c r="F387" s="103"/>
      <c r="G387" s="94"/>
    </row>
    <row r="388" spans="1:7" ht="21" x14ac:dyDescent="0.4">
      <c r="A388" s="129" t="s">
        <v>113</v>
      </c>
      <c r="B388" s="102" t="s">
        <v>30</v>
      </c>
      <c r="C388" s="102"/>
      <c r="D388" s="103"/>
      <c r="E388" s="104"/>
      <c r="F388" s="103"/>
      <c r="G388" s="94"/>
    </row>
    <row r="389" spans="1:7" ht="21" x14ac:dyDescent="0.4">
      <c r="A389" s="129" t="s">
        <v>118</v>
      </c>
      <c r="B389" s="102" t="s">
        <v>30</v>
      </c>
      <c r="C389" s="102"/>
      <c r="D389" s="185"/>
      <c r="E389" s="104"/>
      <c r="F389" s="103"/>
      <c r="G389" s="94"/>
    </row>
    <row r="390" spans="1:7" ht="21" x14ac:dyDescent="0.4">
      <c r="A390" s="106" t="s">
        <v>34</v>
      </c>
      <c r="B390" s="106"/>
      <c r="C390" s="106"/>
      <c r="D390" s="106">
        <f>SUM(B379:C389)</f>
        <v>0</v>
      </c>
      <c r="E390" s="89"/>
      <c r="F390" s="94"/>
      <c r="G390" s="94"/>
    </row>
    <row r="391" spans="1:7" ht="21" x14ac:dyDescent="0.4">
      <c r="A391" s="106" t="s">
        <v>33</v>
      </c>
      <c r="B391" s="107"/>
      <c r="C391" s="108"/>
      <c r="D391" s="109" t="e">
        <f>D390/(COUNT(B379:C389)*2)</f>
        <v>#DIV/0!</v>
      </c>
      <c r="E391" s="89"/>
      <c r="F391" s="94"/>
      <c r="G391" s="94"/>
    </row>
    <row r="392" spans="1:7" ht="21" x14ac:dyDescent="0.4">
      <c r="A392" s="127"/>
      <c r="B392" s="94"/>
      <c r="C392" s="94"/>
      <c r="D392" s="94"/>
      <c r="E392" s="89"/>
      <c r="F392" s="94"/>
      <c r="G392" s="94"/>
    </row>
    <row r="393" spans="1:7" ht="24.75" x14ac:dyDescent="0.4">
      <c r="A393" s="287" t="s">
        <v>358</v>
      </c>
      <c r="B393" s="112"/>
      <c r="C393" s="112"/>
      <c r="D393" s="112"/>
      <c r="E393" s="112"/>
      <c r="F393" s="112"/>
      <c r="G393" s="94"/>
    </row>
    <row r="394" spans="1:7" ht="21.75" customHeight="1" x14ac:dyDescent="0.4">
      <c r="A394" s="134" t="s">
        <v>367</v>
      </c>
      <c r="B394" s="102" t="s">
        <v>30</v>
      </c>
      <c r="C394" s="102"/>
      <c r="D394" s="89"/>
      <c r="E394" s="104"/>
      <c r="F394" s="103"/>
      <c r="G394" s="94"/>
    </row>
    <row r="395" spans="1:7" ht="21" x14ac:dyDescent="0.4">
      <c r="A395" s="101" t="s">
        <v>154</v>
      </c>
      <c r="B395" s="102" t="s">
        <v>30</v>
      </c>
      <c r="C395" s="102"/>
      <c r="D395" s="155"/>
      <c r="E395" s="104"/>
      <c r="F395" s="103"/>
      <c r="G395" s="94"/>
    </row>
    <row r="396" spans="1:7" ht="22.5" x14ac:dyDescent="0.4">
      <c r="A396" s="173" t="s">
        <v>324</v>
      </c>
      <c r="B396" s="102" t="s">
        <v>30</v>
      </c>
      <c r="C396" s="116" t="str">
        <f>IF(B396=0, -10, "0")</f>
        <v>0</v>
      </c>
      <c r="D396" s="186"/>
      <c r="E396" s="104"/>
      <c r="F396" s="103"/>
      <c r="G396" s="94"/>
    </row>
    <row r="397" spans="1:7" ht="21" x14ac:dyDescent="0.4">
      <c r="A397" s="101" t="s">
        <v>224</v>
      </c>
      <c r="B397" s="102" t="s">
        <v>30</v>
      </c>
      <c r="C397" s="102"/>
      <c r="D397" s="155"/>
      <c r="E397" s="104"/>
      <c r="F397" s="103"/>
      <c r="G397" s="94"/>
    </row>
    <row r="398" spans="1:7" ht="21" x14ac:dyDescent="0.4">
      <c r="A398" s="101" t="s">
        <v>117</v>
      </c>
      <c r="B398" s="102" t="s">
        <v>30</v>
      </c>
      <c r="C398" s="102"/>
      <c r="D398" s="155"/>
      <c r="E398" s="104"/>
      <c r="F398" s="103"/>
      <c r="G398" s="94"/>
    </row>
    <row r="399" spans="1:7" ht="22.5" x14ac:dyDescent="0.45">
      <c r="A399" s="184" t="s">
        <v>7</v>
      </c>
      <c r="B399" s="102" t="s">
        <v>30</v>
      </c>
      <c r="C399" s="116" t="str">
        <f>IF(B399=0, -10, IF(B399=1, -5, "0"))</f>
        <v>0</v>
      </c>
      <c r="D399" s="155"/>
      <c r="E399" s="104"/>
      <c r="F399" s="103"/>
      <c r="G399" s="94"/>
    </row>
    <row r="400" spans="1:7" ht="22.5" x14ac:dyDescent="0.4">
      <c r="A400" s="173" t="s">
        <v>390</v>
      </c>
      <c r="B400" s="102" t="s">
        <v>30</v>
      </c>
      <c r="C400" s="116" t="str">
        <f>IF(B400=0, -10, "0")</f>
        <v>0</v>
      </c>
      <c r="D400" s="147"/>
      <c r="E400" s="104"/>
      <c r="F400" s="103"/>
      <c r="G400" s="94"/>
    </row>
    <row r="401" spans="1:7" ht="21" x14ac:dyDescent="0.4">
      <c r="A401" s="101" t="s">
        <v>186</v>
      </c>
      <c r="B401" s="102" t="s">
        <v>30</v>
      </c>
      <c r="C401" s="102"/>
      <c r="D401" s="155"/>
      <c r="E401" s="104"/>
      <c r="F401" s="103"/>
      <c r="G401" s="94"/>
    </row>
    <row r="402" spans="1:7" ht="67.5" x14ac:dyDescent="0.4">
      <c r="A402" s="187" t="s">
        <v>315</v>
      </c>
      <c r="B402" s="102" t="s">
        <v>30</v>
      </c>
      <c r="C402" s="116" t="str">
        <f>IF(B402=0, -10, "0")</f>
        <v>0</v>
      </c>
      <c r="D402" s="155"/>
      <c r="E402" s="103"/>
      <c r="F402" s="103"/>
      <c r="G402" s="94"/>
    </row>
    <row r="403" spans="1:7" ht="21" x14ac:dyDescent="0.4">
      <c r="A403" s="101" t="s">
        <v>217</v>
      </c>
      <c r="B403" s="102" t="s">
        <v>30</v>
      </c>
      <c r="C403" s="102"/>
      <c r="D403" s="155"/>
      <c r="E403" s="104"/>
      <c r="F403" s="103"/>
      <c r="G403" s="94"/>
    </row>
    <row r="404" spans="1:7" ht="21" x14ac:dyDescent="0.4">
      <c r="A404" s="101" t="s">
        <v>142</v>
      </c>
      <c r="B404" s="102" t="s">
        <v>30</v>
      </c>
      <c r="C404" s="102"/>
      <c r="D404" s="155"/>
      <c r="E404" s="103"/>
      <c r="F404" s="103"/>
      <c r="G404" s="94"/>
    </row>
    <row r="405" spans="1:7" ht="21" x14ac:dyDescent="0.4">
      <c r="A405" s="101" t="s">
        <v>309</v>
      </c>
      <c r="B405" s="102" t="s">
        <v>30</v>
      </c>
      <c r="C405" s="188"/>
      <c r="D405" s="156"/>
      <c r="E405" s="103"/>
      <c r="F405" s="103"/>
      <c r="G405" s="94"/>
    </row>
    <row r="406" spans="1:7" ht="21" x14ac:dyDescent="0.4">
      <c r="A406" s="101" t="s">
        <v>415</v>
      </c>
      <c r="B406" s="102" t="s">
        <v>30</v>
      </c>
      <c r="C406" s="102"/>
      <c r="D406" s="155"/>
      <c r="E406" s="104"/>
      <c r="F406" s="103"/>
      <c r="G406" s="94"/>
    </row>
    <row r="407" spans="1:7" ht="21" x14ac:dyDescent="0.4">
      <c r="A407" s="138" t="s">
        <v>133</v>
      </c>
      <c r="B407" s="102" t="s">
        <v>30</v>
      </c>
      <c r="C407" s="116" t="str">
        <f>IF(B407=0, -5, "0")</f>
        <v>0</v>
      </c>
      <c r="D407" s="155"/>
      <c r="E407" s="104"/>
      <c r="F407" s="103"/>
      <c r="G407" s="94"/>
    </row>
    <row r="408" spans="1:7" ht="18" customHeight="1" x14ac:dyDescent="0.45">
      <c r="A408" s="230" t="s">
        <v>353</v>
      </c>
      <c r="B408" s="102" t="s">
        <v>30</v>
      </c>
      <c r="C408" s="115" t="str">
        <f>IF(B408=0, -2, "0")</f>
        <v>0</v>
      </c>
      <c r="D408" s="155"/>
      <c r="E408" s="145"/>
      <c r="F408" s="103"/>
      <c r="G408" s="94"/>
    </row>
    <row r="409" spans="1:7" ht="18" customHeight="1" x14ac:dyDescent="0.45">
      <c r="A409" s="230" t="s">
        <v>63</v>
      </c>
      <c r="B409" s="102" t="s">
        <v>30</v>
      </c>
      <c r="C409" s="115" t="str">
        <f>IF(B409=0, -2, "0")</f>
        <v>0</v>
      </c>
      <c r="D409" s="155"/>
      <c r="E409" s="145"/>
      <c r="F409" s="103"/>
      <c r="G409" s="94"/>
    </row>
    <row r="410" spans="1:7" ht="18" customHeight="1" x14ac:dyDescent="0.45">
      <c r="A410" s="230" t="s">
        <v>330</v>
      </c>
      <c r="B410" s="102" t="s">
        <v>30</v>
      </c>
      <c r="C410" s="115" t="str">
        <f>IF(B410=0, -2, "0")</f>
        <v>0</v>
      </c>
      <c r="D410" s="155"/>
      <c r="E410" s="145"/>
      <c r="F410" s="103"/>
      <c r="G410" s="94"/>
    </row>
    <row r="411" spans="1:7" ht="21" x14ac:dyDescent="0.4">
      <c r="A411" s="101" t="s">
        <v>401</v>
      </c>
      <c r="B411" s="102" t="s">
        <v>30</v>
      </c>
      <c r="C411" s="166"/>
      <c r="D411" s="155"/>
      <c r="E411" s="104"/>
      <c r="F411" s="103"/>
      <c r="G411" s="94"/>
    </row>
    <row r="412" spans="1:7" ht="42" x14ac:dyDescent="0.4">
      <c r="A412" s="101" t="s">
        <v>150</v>
      </c>
      <c r="B412" s="102" t="s">
        <v>30</v>
      </c>
      <c r="C412" s="102"/>
      <c r="D412" s="155"/>
      <c r="E412" s="104"/>
      <c r="F412" s="103"/>
      <c r="G412" s="94"/>
    </row>
    <row r="413" spans="1:7" ht="21" x14ac:dyDescent="0.4">
      <c r="A413" s="105" t="s">
        <v>359</v>
      </c>
      <c r="B413" s="102" t="s">
        <v>30</v>
      </c>
      <c r="C413" s="102"/>
      <c r="D413" s="189"/>
      <c r="E413" s="104"/>
      <c r="F413" s="103"/>
      <c r="G413" s="94"/>
    </row>
    <row r="414" spans="1:7" ht="21" x14ac:dyDescent="0.4">
      <c r="A414" s="161" t="s">
        <v>425</v>
      </c>
      <c r="B414" s="102" t="s">
        <v>30</v>
      </c>
      <c r="C414" s="102"/>
      <c r="D414" s="161"/>
      <c r="E414" s="104"/>
      <c r="F414" s="103"/>
      <c r="G414" s="94"/>
    </row>
    <row r="415" spans="1:7" ht="21" x14ac:dyDescent="0.4">
      <c r="A415" s="444"/>
      <c r="B415" s="387"/>
      <c r="C415" s="387"/>
      <c r="D415" s="387"/>
      <c r="E415" s="387"/>
      <c r="F415" s="387"/>
      <c r="G415" s="387"/>
    </row>
    <row r="416" spans="1:7" ht="24.75" x14ac:dyDescent="0.4">
      <c r="A416" s="449" t="s">
        <v>319</v>
      </c>
      <c r="B416" s="449"/>
      <c r="C416" s="449"/>
      <c r="D416" s="449"/>
      <c r="E416" s="449"/>
      <c r="F416" s="449"/>
      <c r="G416" s="94"/>
    </row>
    <row r="417" spans="1:7" ht="22.5" x14ac:dyDescent="0.4">
      <c r="A417" s="101" t="s">
        <v>328</v>
      </c>
      <c r="B417" s="102" t="s">
        <v>30</v>
      </c>
      <c r="C417" s="265"/>
      <c r="D417" s="265"/>
      <c r="E417" s="265"/>
      <c r="F417" s="103"/>
      <c r="G417" s="94"/>
    </row>
    <row r="418" spans="1:7" ht="21" x14ac:dyDescent="0.4">
      <c r="A418" s="148" t="s">
        <v>302</v>
      </c>
      <c r="B418" s="102" t="s">
        <v>30</v>
      </c>
      <c r="C418" s="254"/>
      <c r="D418" s="156"/>
      <c r="E418" s="257"/>
      <c r="F418" s="103"/>
      <c r="G418" s="94"/>
    </row>
    <row r="419" spans="1:7" ht="21" x14ac:dyDescent="0.4">
      <c r="A419" s="105" t="s">
        <v>375</v>
      </c>
      <c r="B419" s="102" t="s">
        <v>30</v>
      </c>
      <c r="C419" s="102"/>
      <c r="D419" s="155"/>
      <c r="E419" s="104"/>
      <c r="F419" s="103"/>
      <c r="G419" s="94"/>
    </row>
    <row r="420" spans="1:7" ht="21" x14ac:dyDescent="0.4">
      <c r="A420" s="151" t="s">
        <v>376</v>
      </c>
      <c r="B420" s="102" t="s">
        <v>30</v>
      </c>
      <c r="C420" s="102"/>
      <c r="D420" s="155"/>
      <c r="E420" s="104"/>
      <c r="F420" s="103"/>
      <c r="G420" s="94"/>
    </row>
    <row r="421" spans="1:7" ht="21" x14ac:dyDescent="0.4">
      <c r="A421" s="264" t="s">
        <v>414</v>
      </c>
      <c r="B421" s="102" t="s">
        <v>30</v>
      </c>
      <c r="C421" s="102"/>
      <c r="D421" s="155"/>
      <c r="E421" s="104"/>
      <c r="F421" s="103"/>
      <c r="G421" s="94"/>
    </row>
    <row r="422" spans="1:7" ht="21" x14ac:dyDescent="0.4">
      <c r="A422" s="151" t="s">
        <v>317</v>
      </c>
      <c r="B422" s="102" t="s">
        <v>30</v>
      </c>
      <c r="C422" s="102"/>
      <c r="D422" s="155"/>
      <c r="E422" s="104"/>
      <c r="F422" s="103"/>
      <c r="G422" s="94"/>
    </row>
    <row r="423" spans="1:7" ht="21" x14ac:dyDescent="0.4">
      <c r="A423" s="151" t="s">
        <v>327</v>
      </c>
      <c r="B423" s="102" t="s">
        <v>30</v>
      </c>
      <c r="C423" s="102"/>
      <c r="D423" s="155"/>
      <c r="E423" s="104"/>
      <c r="F423" s="103"/>
      <c r="G423" s="94"/>
    </row>
    <row r="424" spans="1:7" ht="86.25" customHeight="1" x14ac:dyDescent="0.4">
      <c r="A424" s="190" t="s">
        <v>446</v>
      </c>
      <c r="B424" s="102" t="str">
        <f>IF(D424=1, 2, IF(AND(D424&lt;1,D424&gt;0), 1, IF(D424=0,"0","NA")))</f>
        <v>NA</v>
      </c>
      <c r="C424" s="102"/>
      <c r="D424" s="327" t="str">
        <f>IFERROR(E424/F424,"N.A")</f>
        <v>N.A</v>
      </c>
      <c r="E424" s="330">
        <f>COUNTIF('A2 Exploitation'!F379:F423,"ok")</f>
        <v>0</v>
      </c>
      <c r="F424" s="330">
        <f>COUNTA('A2 Exploitation'!F379:F423)</f>
        <v>0</v>
      </c>
      <c r="G424" s="94"/>
    </row>
    <row r="425" spans="1:7" ht="21" x14ac:dyDescent="0.4">
      <c r="A425" s="106" t="s">
        <v>34</v>
      </c>
      <c r="B425" s="106"/>
      <c r="C425" s="106"/>
      <c r="D425" s="106">
        <f>SUM(B394:C414,B417:C424)</f>
        <v>0</v>
      </c>
      <c r="E425" s="89"/>
      <c r="F425" s="94"/>
      <c r="G425" s="94"/>
    </row>
    <row r="426" spans="1:7" ht="21" x14ac:dyDescent="0.4">
      <c r="A426" s="106" t="s">
        <v>33</v>
      </c>
      <c r="B426" s="107"/>
      <c r="C426" s="108"/>
      <c r="D426" s="109" t="e">
        <f>D425/(COUNT(B394:C414,B417:C424)*2)</f>
        <v>#DIV/0!</v>
      </c>
      <c r="E426" s="89"/>
      <c r="F426" s="94"/>
      <c r="G426" s="94"/>
    </row>
    <row r="427" spans="1:7" ht="21" x14ac:dyDescent="0.4">
      <c r="A427" s="127"/>
      <c r="B427" s="94"/>
      <c r="C427" s="94"/>
      <c r="D427" s="94"/>
      <c r="E427" s="89"/>
      <c r="F427" s="94"/>
      <c r="G427" s="94"/>
    </row>
    <row r="428" spans="1:7" ht="22.5" x14ac:dyDescent="0.45">
      <c r="A428" s="122" t="s">
        <v>447</v>
      </c>
      <c r="B428" s="152"/>
      <c r="C428" s="153"/>
      <c r="D428" s="125">
        <f>SUM(D425,D390)</f>
        <v>0</v>
      </c>
      <c r="E428" s="89"/>
      <c r="F428" s="94"/>
      <c r="G428" s="94"/>
    </row>
    <row r="429" spans="1:7" ht="22.5" x14ac:dyDescent="0.45">
      <c r="A429" s="122" t="s">
        <v>448</v>
      </c>
      <c r="B429" s="152"/>
      <c r="C429" s="153"/>
      <c r="D429" s="126" t="e">
        <f>D428/(COUNT(B379:C389,B394:C414,B417:C424)*2)</f>
        <v>#DIV/0!</v>
      </c>
      <c r="E429" s="89"/>
      <c r="F429" s="94"/>
      <c r="G429" s="94"/>
    </row>
    <row r="430" spans="1:7" ht="22.5" x14ac:dyDescent="0.45">
      <c r="A430" s="181"/>
      <c r="B430" s="182"/>
      <c r="C430" s="182"/>
      <c r="D430" s="183"/>
      <c r="E430" s="89"/>
      <c r="F430" s="94"/>
      <c r="G430" s="94"/>
    </row>
    <row r="431" spans="1:7" ht="24.75" x14ac:dyDescent="0.5">
      <c r="A431" s="288" t="s">
        <v>449</v>
      </c>
      <c r="B431" s="95"/>
      <c r="C431" s="95"/>
      <c r="D431" s="95"/>
      <c r="E431" s="95"/>
      <c r="F431" s="95"/>
      <c r="G431" s="94"/>
    </row>
    <row r="432" spans="1:7" ht="21" x14ac:dyDescent="0.4">
      <c r="A432" s="191">
        <f>B11</f>
        <v>0</v>
      </c>
      <c r="B432" s="94"/>
      <c r="C432" s="94"/>
      <c r="D432" s="94"/>
      <c r="E432" s="89"/>
      <c r="F432" s="94"/>
      <c r="G432" s="94"/>
    </row>
    <row r="433" spans="1:7" ht="21" x14ac:dyDescent="0.4">
      <c r="A433" s="389" t="s">
        <v>28</v>
      </c>
      <c r="B433" s="390" t="s">
        <v>29</v>
      </c>
      <c r="C433" s="390"/>
      <c r="D433" s="390" t="s">
        <v>42</v>
      </c>
      <c r="E433" s="391" t="s">
        <v>266</v>
      </c>
      <c r="F433" s="391" t="s">
        <v>301</v>
      </c>
      <c r="G433" s="94"/>
    </row>
    <row r="434" spans="1:7" ht="21" x14ac:dyDescent="0.4">
      <c r="A434" s="389"/>
      <c r="B434" s="98" t="s">
        <v>32</v>
      </c>
      <c r="C434" s="98" t="s">
        <v>31</v>
      </c>
      <c r="D434" s="390"/>
      <c r="E434" s="391"/>
      <c r="F434" s="391"/>
      <c r="G434" s="94"/>
    </row>
    <row r="435" spans="1:7" ht="22.5" x14ac:dyDescent="0.4">
      <c r="A435" s="285"/>
      <c r="B435" s="286"/>
      <c r="C435" s="286"/>
      <c r="D435" s="286"/>
      <c r="E435" s="281"/>
      <c r="F435" s="281"/>
      <c r="G435" s="94"/>
    </row>
    <row r="436" spans="1:7" ht="24.75" x14ac:dyDescent="0.4">
      <c r="A436" s="287" t="s">
        <v>17</v>
      </c>
      <c r="B436" s="112"/>
      <c r="C436" s="112"/>
      <c r="D436" s="112"/>
      <c r="E436" s="112"/>
      <c r="F436" s="112"/>
      <c r="G436" s="94"/>
    </row>
    <row r="437" spans="1:7" ht="21" x14ac:dyDescent="0.4">
      <c r="A437" s="192" t="s">
        <v>6</v>
      </c>
      <c r="B437" s="102" t="s">
        <v>30</v>
      </c>
      <c r="C437" s="102"/>
      <c r="D437" s="103"/>
      <c r="E437" s="104"/>
      <c r="F437" s="103"/>
      <c r="G437" s="94"/>
    </row>
    <row r="438" spans="1:7" ht="21" x14ac:dyDescent="0.4">
      <c r="A438" s="193" t="s">
        <v>213</v>
      </c>
      <c r="B438" s="102" t="s">
        <v>30</v>
      </c>
      <c r="C438" s="102"/>
      <c r="D438" s="103"/>
      <c r="E438" s="104"/>
      <c r="F438" s="103"/>
      <c r="G438" s="94"/>
    </row>
    <row r="439" spans="1:7" ht="22.5" x14ac:dyDescent="0.4">
      <c r="A439" s="192" t="s">
        <v>18</v>
      </c>
      <c r="B439" s="102" t="s">
        <v>30</v>
      </c>
      <c r="C439" s="102"/>
      <c r="D439" s="118"/>
      <c r="E439" s="104"/>
      <c r="F439" s="103"/>
      <c r="G439" s="94"/>
    </row>
    <row r="440" spans="1:7" ht="18.75" customHeight="1" x14ac:dyDescent="0.4">
      <c r="A440" s="192" t="s">
        <v>35</v>
      </c>
      <c r="B440" s="102" t="s">
        <v>30</v>
      </c>
      <c r="C440" s="102"/>
      <c r="D440" s="103"/>
      <c r="E440" s="104"/>
      <c r="F440" s="103"/>
      <c r="G440" s="94"/>
    </row>
    <row r="441" spans="1:7" ht="21" x14ac:dyDescent="0.4">
      <c r="A441" s="192" t="s">
        <v>304</v>
      </c>
      <c r="B441" s="102" t="s">
        <v>30</v>
      </c>
      <c r="C441" s="102"/>
      <c r="D441" s="103"/>
      <c r="E441" s="104"/>
      <c r="F441" s="103"/>
      <c r="G441" s="94"/>
    </row>
    <row r="442" spans="1:7" ht="21" x14ac:dyDescent="0.4">
      <c r="A442" s="192" t="s">
        <v>44</v>
      </c>
      <c r="B442" s="102" t="s">
        <v>30</v>
      </c>
      <c r="C442" s="102"/>
      <c r="D442" s="130"/>
      <c r="E442" s="104"/>
      <c r="F442" s="103"/>
      <c r="G442" s="94"/>
    </row>
    <row r="443" spans="1:7" ht="22.5" x14ac:dyDescent="0.45">
      <c r="A443" s="184" t="s">
        <v>48</v>
      </c>
      <c r="B443" s="102" t="s">
        <v>30</v>
      </c>
      <c r="C443" s="116" t="str">
        <f>IF(B443=0, -10, IF(B443=1, -5, "0"))</f>
        <v>0</v>
      </c>
      <c r="D443" s="103"/>
      <c r="E443" s="104"/>
      <c r="F443" s="103"/>
      <c r="G443" s="94"/>
    </row>
    <row r="444" spans="1:7" ht="21" x14ac:dyDescent="0.4">
      <c r="A444" s="192" t="s">
        <v>113</v>
      </c>
      <c r="B444" s="102" t="s">
        <v>30</v>
      </c>
      <c r="C444" s="102"/>
      <c r="D444" s="103"/>
      <c r="E444" s="104"/>
      <c r="F444" s="103"/>
      <c r="G444" s="94"/>
    </row>
    <row r="445" spans="1:7" ht="21" x14ac:dyDescent="0.4">
      <c r="A445" s="106" t="s">
        <v>34</v>
      </c>
      <c r="B445" s="106"/>
      <c r="C445" s="106"/>
      <c r="D445" s="106">
        <f>SUM(B437:C444)</f>
        <v>0</v>
      </c>
      <c r="E445" s="89"/>
      <c r="F445" s="94"/>
      <c r="G445" s="94"/>
    </row>
    <row r="446" spans="1:7" ht="21" x14ac:dyDescent="0.4">
      <c r="A446" s="106" t="s">
        <v>33</v>
      </c>
      <c r="B446" s="107"/>
      <c r="C446" s="108"/>
      <c r="D446" s="109" t="e">
        <f>D445/(COUNT(B437:C444)*2)</f>
        <v>#DIV/0!</v>
      </c>
      <c r="E446" s="89"/>
      <c r="F446" s="94"/>
      <c r="G446" s="94"/>
    </row>
    <row r="447" spans="1:7" ht="21" x14ac:dyDescent="0.4">
      <c r="A447" s="194"/>
      <c r="B447" s="94"/>
      <c r="C447" s="94"/>
      <c r="D447" s="94"/>
      <c r="E447" s="89"/>
      <c r="F447" s="94"/>
      <c r="G447" s="94"/>
    </row>
    <row r="448" spans="1:7" ht="24.75" x14ac:dyDescent="0.4">
      <c r="A448" s="287" t="s">
        <v>94</v>
      </c>
      <c r="B448" s="112"/>
      <c r="C448" s="112"/>
      <c r="D448" s="112"/>
      <c r="E448" s="112"/>
      <c r="F448" s="112"/>
      <c r="G448" s="94"/>
    </row>
    <row r="449" spans="1:7" ht="21" x14ac:dyDescent="0.4">
      <c r="A449" s="101" t="s">
        <v>218</v>
      </c>
      <c r="B449" s="102" t="s">
        <v>30</v>
      </c>
      <c r="C449" s="102"/>
      <c r="D449" s="103"/>
      <c r="E449" s="104"/>
      <c r="F449" s="103"/>
      <c r="G449" s="94"/>
    </row>
    <row r="450" spans="1:7" ht="21" x14ac:dyDescent="0.4">
      <c r="A450" s="101" t="s">
        <v>274</v>
      </c>
      <c r="B450" s="102" t="s">
        <v>30</v>
      </c>
      <c r="C450" s="102"/>
      <c r="D450" s="103"/>
      <c r="E450" s="104"/>
      <c r="F450" s="103"/>
      <c r="G450" s="94"/>
    </row>
    <row r="451" spans="1:7" ht="21" x14ac:dyDescent="0.4">
      <c r="A451" s="101" t="s">
        <v>5</v>
      </c>
      <c r="B451" s="102" t="s">
        <v>30</v>
      </c>
      <c r="C451" s="102"/>
      <c r="D451" s="134"/>
      <c r="E451" s="104"/>
      <c r="F451" s="103"/>
      <c r="G451" s="94"/>
    </row>
    <row r="452" spans="1:7" ht="22.5" x14ac:dyDescent="0.45">
      <c r="A452" s="174" t="s">
        <v>360</v>
      </c>
      <c r="B452" s="102" t="s">
        <v>30</v>
      </c>
      <c r="C452" s="116" t="str">
        <f>IF(B452=0, -5, "0")</f>
        <v>0</v>
      </c>
      <c r="D452" s="195"/>
      <c r="E452" s="104"/>
      <c r="F452" s="103"/>
      <c r="G452" s="94"/>
    </row>
    <row r="453" spans="1:7" ht="22.5" x14ac:dyDescent="0.45">
      <c r="A453" s="174" t="s">
        <v>361</v>
      </c>
      <c r="B453" s="102" t="s">
        <v>30</v>
      </c>
      <c r="C453" s="139" t="str">
        <f>IF(B453=0, -5, "0")</f>
        <v>0</v>
      </c>
      <c r="D453" s="195"/>
      <c r="E453" s="104"/>
      <c r="F453" s="103"/>
      <c r="G453" s="94"/>
    </row>
    <row r="454" spans="1:7" ht="21" x14ac:dyDescent="0.4">
      <c r="A454" s="101" t="s">
        <v>85</v>
      </c>
      <c r="B454" s="102" t="s">
        <v>30</v>
      </c>
      <c r="C454" s="102"/>
      <c r="D454" s="130"/>
      <c r="E454" s="103"/>
      <c r="F454" s="103"/>
      <c r="G454" s="94"/>
    </row>
    <row r="455" spans="1:7" ht="22.5" x14ac:dyDescent="0.45">
      <c r="A455" s="184" t="s">
        <v>48</v>
      </c>
      <c r="B455" s="102" t="s">
        <v>30</v>
      </c>
      <c r="C455" s="116" t="str">
        <f>IF(B455=0, -10, IF(B455=1, -5, "0"))</f>
        <v>0</v>
      </c>
      <c r="D455" s="134"/>
      <c r="E455" s="103"/>
      <c r="F455" s="103"/>
      <c r="G455" s="94"/>
    </row>
    <row r="456" spans="1:7" ht="22.5" x14ac:dyDescent="0.45">
      <c r="A456" s="101" t="s">
        <v>187</v>
      </c>
      <c r="B456" s="102" t="s">
        <v>30</v>
      </c>
      <c r="C456" s="102"/>
      <c r="D456" s="195"/>
      <c r="E456" s="104"/>
      <c r="F456" s="103"/>
      <c r="G456" s="94"/>
    </row>
    <row r="457" spans="1:7" ht="42" x14ac:dyDescent="0.45">
      <c r="A457" s="230" t="s">
        <v>353</v>
      </c>
      <c r="B457" s="102" t="s">
        <v>30</v>
      </c>
      <c r="C457" s="115" t="str">
        <f>IF(B457=0, -2, "0")</f>
        <v>0</v>
      </c>
      <c r="D457" s="195"/>
      <c r="E457" s="104"/>
      <c r="F457" s="103"/>
      <c r="G457" s="94"/>
    </row>
    <row r="458" spans="1:7" ht="22.5" x14ac:dyDescent="0.45">
      <c r="A458" s="230" t="s">
        <v>63</v>
      </c>
      <c r="B458" s="102" t="s">
        <v>30</v>
      </c>
      <c r="C458" s="115" t="str">
        <f>IF(B458=0, -2, "0")</f>
        <v>0</v>
      </c>
      <c r="D458" s="195"/>
      <c r="E458" s="104"/>
      <c r="F458" s="103"/>
      <c r="G458" s="94"/>
    </row>
    <row r="459" spans="1:7" ht="21" x14ac:dyDescent="0.4">
      <c r="A459" s="230" t="s">
        <v>330</v>
      </c>
      <c r="B459" s="102" t="s">
        <v>30</v>
      </c>
      <c r="C459" s="115" t="str">
        <f>IF(B459=0, -2, "0")</f>
        <v>0</v>
      </c>
      <c r="D459" s="103"/>
      <c r="E459" s="104"/>
      <c r="F459" s="103"/>
      <c r="G459" s="94"/>
    </row>
    <row r="460" spans="1:7" ht="42" x14ac:dyDescent="0.4">
      <c r="A460" s="101" t="s">
        <v>150</v>
      </c>
      <c r="B460" s="102" t="s">
        <v>30</v>
      </c>
      <c r="C460" s="102"/>
      <c r="D460" s="103"/>
      <c r="E460" s="104"/>
      <c r="F460" s="103"/>
      <c r="G460" s="94"/>
    </row>
    <row r="461" spans="1:7" ht="21" x14ac:dyDescent="0.4">
      <c r="A461" s="161" t="s">
        <v>416</v>
      </c>
      <c r="B461" s="102" t="s">
        <v>30</v>
      </c>
      <c r="C461" s="102"/>
      <c r="D461" s="161"/>
      <c r="E461" s="104"/>
      <c r="F461" s="103"/>
      <c r="G461" s="94"/>
    </row>
    <row r="462" spans="1:7" ht="67.5" x14ac:dyDescent="0.4">
      <c r="A462" s="196" t="s">
        <v>315</v>
      </c>
      <c r="B462" s="102" t="s">
        <v>30</v>
      </c>
      <c r="C462" s="116" t="str">
        <f>IF(B462=0, -10, "0")</f>
        <v>0</v>
      </c>
      <c r="D462" s="103"/>
      <c r="E462" s="104"/>
      <c r="F462" s="103"/>
      <c r="G462" s="94"/>
    </row>
    <row r="463" spans="1:7" ht="22.5" x14ac:dyDescent="0.4">
      <c r="A463" s="271"/>
      <c r="B463" s="268"/>
      <c r="C463" s="272"/>
      <c r="D463" s="273"/>
      <c r="E463" s="274"/>
      <c r="F463" s="273"/>
      <c r="G463" s="94"/>
    </row>
    <row r="464" spans="1:7" ht="24.75" x14ac:dyDescent="0.4">
      <c r="A464" s="449" t="s">
        <v>310</v>
      </c>
      <c r="B464" s="449"/>
      <c r="C464" s="449"/>
      <c r="D464" s="449"/>
      <c r="E464" s="449"/>
      <c r="F464" s="449"/>
      <c r="G464" s="94"/>
    </row>
    <row r="465" spans="1:7" ht="22.5" x14ac:dyDescent="0.4">
      <c r="A465" s="101" t="s">
        <v>328</v>
      </c>
      <c r="B465" s="102" t="s">
        <v>30</v>
      </c>
      <c r="C465" s="176"/>
      <c r="D465" s="197"/>
      <c r="E465" s="197"/>
      <c r="F465" s="103"/>
      <c r="G465" s="94"/>
    </row>
    <row r="466" spans="1:7" ht="22.5" x14ac:dyDescent="0.4">
      <c r="A466" s="105" t="s">
        <v>302</v>
      </c>
      <c r="B466" s="102" t="s">
        <v>30</v>
      </c>
      <c r="C466" s="176"/>
      <c r="D466" s="197"/>
      <c r="E466" s="197"/>
      <c r="F466" s="103"/>
      <c r="G466" s="94"/>
    </row>
    <row r="467" spans="1:7" ht="21" x14ac:dyDescent="0.4">
      <c r="A467" s="151" t="s">
        <v>376</v>
      </c>
      <c r="B467" s="102" t="s">
        <v>30</v>
      </c>
      <c r="C467" s="116"/>
      <c r="D467" s="143"/>
      <c r="E467" s="104"/>
      <c r="F467" s="103"/>
      <c r="G467" s="94"/>
    </row>
    <row r="468" spans="1:7" ht="21" x14ac:dyDescent="0.4">
      <c r="A468" s="151" t="s">
        <v>317</v>
      </c>
      <c r="B468" s="102" t="s">
        <v>30</v>
      </c>
      <c r="C468" s="102"/>
      <c r="D468" s="103"/>
      <c r="E468" s="104"/>
      <c r="F468" s="103"/>
      <c r="G468" s="94"/>
    </row>
    <row r="469" spans="1:7" ht="21" x14ac:dyDescent="0.4">
      <c r="A469" s="151" t="s">
        <v>327</v>
      </c>
      <c r="B469" s="102" t="s">
        <v>30</v>
      </c>
      <c r="C469" s="102"/>
      <c r="D469" s="103"/>
      <c r="E469" s="104"/>
      <c r="F469" s="103"/>
      <c r="G469" s="94"/>
    </row>
    <row r="470" spans="1:7" ht="21" x14ac:dyDescent="0.4">
      <c r="A470" s="105" t="s">
        <v>405</v>
      </c>
      <c r="B470" s="102" t="s">
        <v>30</v>
      </c>
      <c r="C470" s="102"/>
      <c r="D470" s="103"/>
      <c r="E470" s="104"/>
      <c r="F470" s="103"/>
      <c r="G470" s="94"/>
    </row>
    <row r="471" spans="1:7" ht="95.25" customHeight="1" x14ac:dyDescent="0.4">
      <c r="A471" s="190" t="s">
        <v>421</v>
      </c>
      <c r="B471" s="102" t="str">
        <f>IF(D471=1, 2, IF(AND(D471&lt;1,D471&gt;0), 1, IF(D471=0,"0","NA")))</f>
        <v>NA</v>
      </c>
      <c r="C471" s="102"/>
      <c r="D471" s="327" t="str">
        <f>IFERROR(E471/F471,"N.A")</f>
        <v>N.A</v>
      </c>
      <c r="E471" s="330">
        <f>COUNTIF('A2 Exploitation'!F437:F470,"ok")</f>
        <v>0</v>
      </c>
      <c r="F471" s="330">
        <f>COUNTA('A2 Exploitation'!F437:F470)</f>
        <v>0</v>
      </c>
      <c r="G471" s="94"/>
    </row>
    <row r="472" spans="1:7" ht="21" x14ac:dyDescent="0.4">
      <c r="A472" s="106" t="s">
        <v>34</v>
      </c>
      <c r="B472" s="121"/>
      <c r="C472" s="121"/>
      <c r="D472" s="198">
        <f>SUM(B449:C462,B465:C471)</f>
        <v>0</v>
      </c>
      <c r="E472" s="89"/>
      <c r="F472" s="94"/>
      <c r="G472" s="94"/>
    </row>
    <row r="473" spans="1:7" ht="21" x14ac:dyDescent="0.4">
      <c r="A473" s="106" t="s">
        <v>33</v>
      </c>
      <c r="B473" s="107"/>
      <c r="C473" s="108"/>
      <c r="D473" s="109" t="e">
        <f>D472/(COUNT(B449:C462,B465:C471)*2)</f>
        <v>#DIV/0!</v>
      </c>
      <c r="E473" s="89"/>
      <c r="F473" s="94"/>
      <c r="G473" s="94"/>
    </row>
    <row r="474" spans="1:7" ht="21" x14ac:dyDescent="0.4">
      <c r="A474" s="110"/>
      <c r="B474" s="94"/>
      <c r="C474" s="94"/>
      <c r="D474" s="94"/>
      <c r="E474" s="89"/>
      <c r="F474" s="94"/>
      <c r="G474" s="94"/>
    </row>
    <row r="475" spans="1:7" ht="22.5" x14ac:dyDescent="0.45">
      <c r="A475" s="122" t="s">
        <v>450</v>
      </c>
      <c r="B475" s="152"/>
      <c r="C475" s="153"/>
      <c r="D475" s="125">
        <f>SUM(D472,D445)</f>
        <v>0</v>
      </c>
      <c r="E475" s="89"/>
      <c r="F475" s="94"/>
      <c r="G475" s="94"/>
    </row>
    <row r="476" spans="1:7" ht="22.5" x14ac:dyDescent="0.45">
      <c r="A476" s="122" t="s">
        <v>451</v>
      </c>
      <c r="B476" s="152"/>
      <c r="C476" s="153"/>
      <c r="D476" s="126" t="e">
        <f>D475/(COUNT(B449:C462,B437:C444,B465:C471)*2)</f>
        <v>#DIV/0!</v>
      </c>
      <c r="E476" s="89"/>
      <c r="F476" s="94"/>
      <c r="G476" s="94"/>
    </row>
    <row r="477" spans="1:7" ht="21" x14ac:dyDescent="0.4">
      <c r="A477" s="127"/>
      <c r="B477" s="94"/>
      <c r="C477" s="94"/>
      <c r="D477" s="94"/>
      <c r="E477" s="89"/>
      <c r="F477" s="94"/>
      <c r="G477" s="94"/>
    </row>
    <row r="478" spans="1:7" ht="24.75" x14ac:dyDescent="0.4">
      <c r="A478" s="450" t="s">
        <v>424</v>
      </c>
      <c r="B478" s="450"/>
      <c r="C478" s="450"/>
      <c r="D478" s="450"/>
      <c r="E478" s="450"/>
      <c r="F478" s="450"/>
      <c r="G478" s="94"/>
    </row>
    <row r="479" spans="1:7" ht="21" customHeight="1" x14ac:dyDescent="0.4">
      <c r="A479" s="191">
        <f>B11</f>
        <v>0</v>
      </c>
      <c r="F479" s="2"/>
      <c r="G479" s="94"/>
    </row>
    <row r="480" spans="1:7" ht="21" x14ac:dyDescent="0.4">
      <c r="A480" s="420" t="s">
        <v>28</v>
      </c>
      <c r="B480" s="421" t="s">
        <v>29</v>
      </c>
      <c r="C480" s="421"/>
      <c r="D480" s="421" t="s">
        <v>42</v>
      </c>
      <c r="E480" s="422" t="s">
        <v>266</v>
      </c>
      <c r="F480" s="422" t="s">
        <v>301</v>
      </c>
      <c r="G480" s="94"/>
    </row>
    <row r="481" spans="1:7" ht="21" x14ac:dyDescent="0.4">
      <c r="A481" s="420"/>
      <c r="B481" s="256" t="s">
        <v>32</v>
      </c>
      <c r="C481" s="256" t="s">
        <v>31</v>
      </c>
      <c r="D481" s="421"/>
      <c r="E481" s="422"/>
      <c r="F481" s="422"/>
      <c r="G481" s="94"/>
    </row>
    <row r="482" spans="1:7" ht="22.5" x14ac:dyDescent="0.4">
      <c r="A482" s="285"/>
      <c r="B482" s="286"/>
      <c r="C482" s="286"/>
      <c r="D482" s="286"/>
      <c r="E482" s="281"/>
      <c r="F482" s="281"/>
      <c r="G482" s="94"/>
    </row>
    <row r="483" spans="1:7" ht="24.75" x14ac:dyDescent="0.4">
      <c r="A483" s="412" t="s">
        <v>52</v>
      </c>
      <c r="B483" s="412"/>
      <c r="C483" s="412"/>
      <c r="D483" s="412"/>
      <c r="E483" s="412"/>
      <c r="F483" s="412"/>
      <c r="G483" s="94"/>
    </row>
    <row r="484" spans="1:7" ht="21" x14ac:dyDescent="0.4">
      <c r="A484" s="164" t="s">
        <v>333</v>
      </c>
      <c r="B484" s="102" t="s">
        <v>30</v>
      </c>
      <c r="C484" s="302"/>
      <c r="D484" s="302"/>
      <c r="E484" s="302"/>
      <c r="F484" s="103"/>
      <c r="G484" s="94"/>
    </row>
    <row r="485" spans="1:7" ht="21" x14ac:dyDescent="0.4">
      <c r="A485" s="164" t="s">
        <v>362</v>
      </c>
      <c r="B485" s="102" t="s">
        <v>30</v>
      </c>
      <c r="C485" s="303"/>
      <c r="D485" s="303"/>
      <c r="E485" s="303"/>
      <c r="F485" s="103"/>
      <c r="G485" s="94"/>
    </row>
    <row r="486" spans="1:7" ht="21" x14ac:dyDescent="0.4">
      <c r="A486" s="164" t="s">
        <v>363</v>
      </c>
      <c r="B486" s="102" t="s">
        <v>30</v>
      </c>
      <c r="C486" s="304"/>
      <c r="D486" s="304"/>
      <c r="E486" s="304"/>
      <c r="F486" s="103"/>
      <c r="G486" s="94"/>
    </row>
    <row r="487" spans="1:7" ht="21" x14ac:dyDescent="0.4">
      <c r="A487" s="164" t="s">
        <v>364</v>
      </c>
      <c r="B487" s="102" t="s">
        <v>30</v>
      </c>
      <c r="C487" s="303"/>
      <c r="D487" s="303"/>
      <c r="E487" s="303"/>
      <c r="F487" s="103"/>
      <c r="G487" s="94"/>
    </row>
    <row r="488" spans="1:7" ht="21" x14ac:dyDescent="0.4">
      <c r="A488" s="164" t="s">
        <v>44</v>
      </c>
      <c r="B488" s="102" t="s">
        <v>30</v>
      </c>
      <c r="C488" s="303"/>
      <c r="D488" s="303"/>
      <c r="E488" s="303"/>
      <c r="F488" s="103"/>
      <c r="G488" s="94"/>
    </row>
    <row r="489" spans="1:7" ht="21" x14ac:dyDescent="0.4">
      <c r="A489" s="164" t="s">
        <v>18</v>
      </c>
      <c r="B489" s="102" t="s">
        <v>30</v>
      </c>
      <c r="C489" s="303"/>
      <c r="D489" s="303"/>
      <c r="E489" s="303"/>
      <c r="F489" s="103"/>
      <c r="G489" s="94"/>
    </row>
    <row r="490" spans="1:7" ht="21" x14ac:dyDescent="0.4">
      <c r="A490" s="239"/>
      <c r="B490" s="194"/>
      <c r="C490" s="240"/>
      <c r="D490" s="240"/>
      <c r="E490" s="240"/>
      <c r="F490" s="240"/>
      <c r="G490" s="94"/>
    </row>
    <row r="491" spans="1:7" ht="30" customHeight="1" x14ac:dyDescent="0.5">
      <c r="A491" s="409" t="s">
        <v>462</v>
      </c>
      <c r="B491" s="410"/>
      <c r="C491" s="410"/>
      <c r="D491" s="410"/>
      <c r="E491" s="410"/>
      <c r="F491" s="410"/>
      <c r="G491" s="94"/>
    </row>
    <row r="492" spans="1:7" ht="21" x14ac:dyDescent="0.4">
      <c r="A492" s="164" t="s">
        <v>80</v>
      </c>
      <c r="B492" s="102" t="s">
        <v>30</v>
      </c>
      <c r="C492" s="303"/>
      <c r="D492" s="303"/>
      <c r="E492" s="303"/>
      <c r="F492" s="103"/>
      <c r="G492" s="94"/>
    </row>
    <row r="493" spans="1:7" ht="21" x14ac:dyDescent="0.4">
      <c r="A493" s="164" t="s">
        <v>106</v>
      </c>
      <c r="B493" s="102" t="s">
        <v>30</v>
      </c>
      <c r="C493" s="303"/>
      <c r="D493" s="303"/>
      <c r="E493" s="303"/>
      <c r="F493" s="103"/>
      <c r="G493" s="94"/>
    </row>
    <row r="494" spans="1:7" ht="21" x14ac:dyDescent="0.4">
      <c r="A494" s="164" t="s">
        <v>365</v>
      </c>
      <c r="B494" s="102" t="s">
        <v>30</v>
      </c>
      <c r="C494" s="303"/>
      <c r="D494" s="303"/>
      <c r="E494" s="303"/>
      <c r="F494" s="103"/>
      <c r="G494" s="94"/>
    </row>
    <row r="495" spans="1:7" ht="42" x14ac:dyDescent="0.4">
      <c r="A495" s="164" t="s">
        <v>394</v>
      </c>
      <c r="B495" s="102" t="s">
        <v>30</v>
      </c>
      <c r="C495" s="303"/>
      <c r="D495" s="303"/>
      <c r="E495" s="303"/>
      <c r="F495" s="103"/>
      <c r="G495" s="94"/>
    </row>
    <row r="496" spans="1:7" ht="21" x14ac:dyDescent="0.4">
      <c r="A496" s="164" t="s">
        <v>366</v>
      </c>
      <c r="B496" s="102" t="s">
        <v>30</v>
      </c>
      <c r="C496" s="303"/>
      <c r="D496" s="303"/>
      <c r="E496" s="303"/>
      <c r="F496" s="103"/>
      <c r="G496" s="94"/>
    </row>
    <row r="497" spans="1:7" ht="21" x14ac:dyDescent="0.4">
      <c r="A497" s="164" t="s">
        <v>142</v>
      </c>
      <c r="B497" s="102" t="s">
        <v>30</v>
      </c>
      <c r="C497" s="303"/>
      <c r="D497" s="303"/>
      <c r="E497" s="303"/>
      <c r="F497" s="103"/>
      <c r="G497" s="94"/>
    </row>
    <row r="498" spans="1:7" ht="21" x14ac:dyDescent="0.4">
      <c r="A498" s="164" t="s">
        <v>411</v>
      </c>
      <c r="B498" s="102" t="s">
        <v>30</v>
      </c>
      <c r="C498" s="303"/>
      <c r="D498" s="303"/>
      <c r="E498" s="303"/>
      <c r="F498" s="103"/>
      <c r="G498" s="94"/>
    </row>
    <row r="499" spans="1:7" ht="21" x14ac:dyDescent="0.4">
      <c r="A499" s="164" t="s">
        <v>339</v>
      </c>
      <c r="B499" s="102" t="s">
        <v>30</v>
      </c>
      <c r="C499" s="303"/>
      <c r="D499" s="303"/>
      <c r="E499" s="303"/>
      <c r="F499" s="103"/>
      <c r="G499" s="94"/>
    </row>
    <row r="500" spans="1:7" ht="42" x14ac:dyDescent="0.4">
      <c r="A500" s="164" t="s">
        <v>340</v>
      </c>
      <c r="B500" s="102" t="s">
        <v>30</v>
      </c>
      <c r="C500" s="303"/>
      <c r="D500" s="303"/>
      <c r="E500" s="303"/>
      <c r="F500" s="103"/>
      <c r="G500" s="94"/>
    </row>
    <row r="501" spans="1:7" ht="42" x14ac:dyDescent="0.4">
      <c r="A501" s="164" t="s">
        <v>374</v>
      </c>
      <c r="B501" s="102" t="s">
        <v>30</v>
      </c>
      <c r="C501" s="303"/>
      <c r="D501" s="303"/>
      <c r="E501" s="303"/>
      <c r="F501" s="103"/>
      <c r="G501" s="94"/>
    </row>
    <row r="502" spans="1:7" ht="21" x14ac:dyDescent="0.4">
      <c r="A502" s="161" t="s">
        <v>416</v>
      </c>
      <c r="B502" s="102" t="s">
        <v>30</v>
      </c>
      <c r="C502" s="303"/>
      <c r="D502" s="303"/>
      <c r="E502" s="303"/>
      <c r="F502" s="103"/>
      <c r="G502" s="94"/>
    </row>
    <row r="503" spans="1:7" ht="21" x14ac:dyDescent="0.4">
      <c r="A503" s="164" t="s">
        <v>346</v>
      </c>
      <c r="B503" s="102" t="s">
        <v>30</v>
      </c>
      <c r="C503" s="303"/>
      <c r="D503" s="303"/>
      <c r="E503" s="303"/>
      <c r="F503" s="103"/>
      <c r="G503" s="94"/>
    </row>
    <row r="504" spans="1:7" ht="21" x14ac:dyDescent="0.4">
      <c r="A504" s="239"/>
      <c r="B504" s="194"/>
      <c r="C504" s="240"/>
      <c r="D504" s="240"/>
      <c r="E504" s="240"/>
      <c r="F504" s="240"/>
      <c r="G504" s="94"/>
    </row>
    <row r="505" spans="1:7" ht="39" customHeight="1" x14ac:dyDescent="0.5">
      <c r="A505" s="423" t="s">
        <v>23</v>
      </c>
      <c r="B505" s="424"/>
      <c r="C505" s="424"/>
      <c r="D505" s="424"/>
      <c r="E505" s="424"/>
      <c r="F505" s="425"/>
      <c r="G505" s="94"/>
    </row>
    <row r="506" spans="1:7" ht="30" customHeight="1" x14ac:dyDescent="0.4">
      <c r="A506" s="164" t="s">
        <v>80</v>
      </c>
      <c r="B506" s="102" t="s">
        <v>30</v>
      </c>
      <c r="C506" s="226"/>
      <c r="D506" s="226"/>
      <c r="E506" s="226"/>
      <c r="F506" s="103"/>
      <c r="G506" s="94"/>
    </row>
    <row r="507" spans="1:7" ht="39" customHeight="1" x14ac:dyDescent="0.4">
      <c r="A507" s="164" t="s">
        <v>106</v>
      </c>
      <c r="B507" s="102" t="s">
        <v>30</v>
      </c>
      <c r="C507" s="226"/>
      <c r="D507" s="226"/>
      <c r="E507" s="226"/>
      <c r="F507" s="103"/>
      <c r="G507" s="94"/>
    </row>
    <row r="508" spans="1:7" ht="33.75" customHeight="1" x14ac:dyDescent="0.4">
      <c r="A508" s="164" t="s">
        <v>365</v>
      </c>
      <c r="B508" s="102" t="s">
        <v>30</v>
      </c>
      <c r="C508" s="226"/>
      <c r="D508" s="226"/>
      <c r="E508" s="226"/>
      <c r="F508" s="103"/>
      <c r="G508" s="94"/>
    </row>
    <row r="509" spans="1:7" ht="36" customHeight="1" x14ac:dyDescent="0.45">
      <c r="A509" s="321" t="s">
        <v>50</v>
      </c>
      <c r="B509" s="102" t="s">
        <v>30</v>
      </c>
      <c r="C509" s="116" t="str">
        <f>IF(B509=0, -10, IF(B509=1, -5, "0"))</f>
        <v>0</v>
      </c>
      <c r="D509" s="226"/>
      <c r="E509" s="226"/>
      <c r="F509" s="103"/>
      <c r="G509" s="94"/>
    </row>
    <row r="510" spans="1:7" ht="39" customHeight="1" x14ac:dyDescent="0.45">
      <c r="A510" s="321" t="s">
        <v>378</v>
      </c>
      <c r="B510" s="102" t="s">
        <v>30</v>
      </c>
      <c r="C510" s="116" t="str">
        <f>IF(B510=0, -10, "0")</f>
        <v>0</v>
      </c>
      <c r="D510" s="226"/>
      <c r="E510" s="226"/>
      <c r="F510" s="103"/>
      <c r="G510" s="94"/>
    </row>
    <row r="511" spans="1:7" ht="30" customHeight="1" x14ac:dyDescent="0.4">
      <c r="A511" s="164" t="s">
        <v>343</v>
      </c>
      <c r="B511" s="102" t="s">
        <v>30</v>
      </c>
      <c r="C511" s="226"/>
      <c r="D511" s="226"/>
      <c r="E511" s="226"/>
      <c r="F511" s="103"/>
      <c r="G511" s="94"/>
    </row>
    <row r="512" spans="1:7" ht="42" x14ac:dyDescent="0.4">
      <c r="A512" s="230" t="s">
        <v>353</v>
      </c>
      <c r="B512" s="102" t="s">
        <v>30</v>
      </c>
      <c r="C512" s="115" t="str">
        <f>IF(B512=0, -2, "0")</f>
        <v>0</v>
      </c>
      <c r="D512" s="226"/>
      <c r="E512" s="226"/>
      <c r="F512" s="103"/>
      <c r="G512" s="94"/>
    </row>
    <row r="513" spans="1:7" ht="30.75" customHeight="1" x14ac:dyDescent="0.4">
      <c r="A513" s="230" t="s">
        <v>63</v>
      </c>
      <c r="B513" s="102" t="s">
        <v>30</v>
      </c>
      <c r="C513" s="115" t="str">
        <f>IF(B513=0, -2, "0")</f>
        <v>0</v>
      </c>
      <c r="D513" s="226"/>
      <c r="E513" s="226"/>
      <c r="F513" s="103"/>
      <c r="G513" s="94"/>
    </row>
    <row r="514" spans="1:7" ht="30" customHeight="1" x14ac:dyDescent="0.4">
      <c r="A514" s="230" t="s">
        <v>330</v>
      </c>
      <c r="B514" s="102" t="s">
        <v>30</v>
      </c>
      <c r="C514" s="115" t="str">
        <f>IF(B514=0, -2, "0")</f>
        <v>0</v>
      </c>
      <c r="D514" s="226"/>
      <c r="E514" s="226"/>
      <c r="F514" s="103"/>
      <c r="G514" s="94"/>
    </row>
    <row r="515" spans="1:7" ht="34.5" customHeight="1" x14ac:dyDescent="0.4">
      <c r="A515" s="161" t="s">
        <v>416</v>
      </c>
      <c r="B515" s="102" t="s">
        <v>30</v>
      </c>
      <c r="C515" s="102"/>
      <c r="D515" s="226"/>
      <c r="E515" s="226"/>
      <c r="F515" s="103"/>
      <c r="G515" s="94"/>
    </row>
    <row r="516" spans="1:7" ht="61.5" customHeight="1" x14ac:dyDescent="0.4">
      <c r="A516" s="196" t="s">
        <v>315</v>
      </c>
      <c r="B516" s="102" t="s">
        <v>30</v>
      </c>
      <c r="C516" s="116" t="str">
        <f>IF(B516=0, -10, "0")</f>
        <v>0</v>
      </c>
      <c r="D516" s="226"/>
      <c r="E516" s="226"/>
      <c r="F516" s="103"/>
      <c r="G516" s="94"/>
    </row>
    <row r="517" spans="1:7" ht="24" customHeight="1" x14ac:dyDescent="0.3">
      <c r="A517" s="433"/>
      <c r="B517" s="433"/>
      <c r="C517" s="433"/>
      <c r="D517" s="433"/>
      <c r="E517" s="433"/>
      <c r="F517" s="433"/>
      <c r="G517" s="433"/>
    </row>
    <row r="518" spans="1:7" ht="26.25" customHeight="1" x14ac:dyDescent="0.5">
      <c r="A518" s="291" t="s">
        <v>310</v>
      </c>
      <c r="B518" s="445"/>
      <c r="C518" s="445"/>
      <c r="D518" s="445"/>
      <c r="E518" s="445"/>
      <c r="F518" s="445"/>
      <c r="G518" s="94"/>
    </row>
    <row r="519" spans="1:7" ht="34.5" customHeight="1" x14ac:dyDescent="0.4">
      <c r="A519" s="164" t="s">
        <v>347</v>
      </c>
      <c r="B519" s="102" t="s">
        <v>30</v>
      </c>
      <c r="C519" s="227"/>
      <c r="D519" s="226"/>
      <c r="E519" s="226"/>
      <c r="F519" s="103"/>
      <c r="G519" s="94"/>
    </row>
    <row r="520" spans="1:7" ht="37.5" customHeight="1" x14ac:dyDescent="0.4">
      <c r="A520" s="164" t="s">
        <v>368</v>
      </c>
      <c r="B520" s="102" t="s">
        <v>30</v>
      </c>
      <c r="C520" s="227"/>
      <c r="D520" s="226"/>
      <c r="E520" s="226"/>
      <c r="F520" s="103"/>
      <c r="G520" s="94"/>
    </row>
    <row r="521" spans="1:7" ht="38.25" customHeight="1" x14ac:dyDescent="0.4">
      <c r="A521" s="164" t="s">
        <v>332</v>
      </c>
      <c r="B521" s="102" t="s">
        <v>30</v>
      </c>
      <c r="C521" s="227"/>
      <c r="D521" s="226"/>
      <c r="E521" s="226"/>
      <c r="F521" s="103"/>
      <c r="G521" s="94"/>
    </row>
    <row r="522" spans="1:7" ht="43.5" customHeight="1" x14ac:dyDescent="0.45">
      <c r="A522" s="164" t="s">
        <v>327</v>
      </c>
      <c r="B522" s="102" t="s">
        <v>30</v>
      </c>
      <c r="C522" s="226"/>
      <c r="D522" s="244"/>
      <c r="E522" s="244"/>
      <c r="F522" s="103"/>
      <c r="G522" s="94"/>
    </row>
    <row r="523" spans="1:7" ht="42" x14ac:dyDescent="0.4">
      <c r="A523" s="164" t="s">
        <v>348</v>
      </c>
      <c r="B523" s="102" t="s">
        <v>30</v>
      </c>
      <c r="C523" s="226"/>
      <c r="D523" s="103"/>
      <c r="E523" s="104"/>
      <c r="F523" s="103"/>
      <c r="G523" s="94"/>
    </row>
    <row r="524" spans="1:7" ht="21" x14ac:dyDescent="0.4">
      <c r="A524" s="164" t="s">
        <v>405</v>
      </c>
      <c r="B524" s="102" t="s">
        <v>30</v>
      </c>
      <c r="C524" s="226"/>
      <c r="D524" s="250"/>
      <c r="E524" s="129"/>
      <c r="F524" s="103"/>
      <c r="G524" s="94"/>
    </row>
    <row r="525" spans="1:7" ht="92.25" customHeight="1" x14ac:dyDescent="0.4">
      <c r="A525" s="101" t="s">
        <v>421</v>
      </c>
      <c r="B525" s="102" t="str">
        <f>IF(D525=1, 2, IF(AND(D525&lt;1,D525&gt;0), 1, IF(D525=0,"0","NA")))</f>
        <v>NA</v>
      </c>
      <c r="C525" s="226"/>
      <c r="D525" s="327" t="str">
        <f>IFERROR(E525/F525,"N.A")</f>
        <v>N.A</v>
      </c>
      <c r="E525" s="330">
        <f>COUNTIF('A2 Exploitation'!F484:F524,"ok")</f>
        <v>0</v>
      </c>
      <c r="F525" s="330">
        <f>COUNTA('A2 Exploitation'!F484:F524)</f>
        <v>0</v>
      </c>
      <c r="G525" s="94"/>
    </row>
    <row r="526" spans="1:7" ht="21" customHeight="1" x14ac:dyDescent="0.45">
      <c r="A526" s="324" t="s">
        <v>452</v>
      </c>
      <c r="B526" s="325"/>
      <c r="C526" s="326"/>
      <c r="D526" s="249">
        <f>SUM(B519:C525,B492:C503,B484:C489,B506:C516)</f>
        <v>0</v>
      </c>
      <c r="E526" s="89"/>
      <c r="F526" s="94"/>
      <c r="G526" s="94"/>
    </row>
    <row r="527" spans="1:7" ht="21" customHeight="1" x14ac:dyDescent="0.45">
      <c r="A527" s="122" t="s">
        <v>453</v>
      </c>
      <c r="B527" s="152"/>
      <c r="C527" s="153"/>
      <c r="D527" s="126" t="e">
        <f>D526/(COUNT(B506:C516,B492:C503,B519:C525,B484:C489)*2)</f>
        <v>#DIV/0!</v>
      </c>
      <c r="E527" s="89"/>
      <c r="F527" s="94"/>
      <c r="G527" s="94"/>
    </row>
    <row r="528" spans="1:7" ht="21" x14ac:dyDescent="0.4">
      <c r="A528" s="239"/>
      <c r="B528" s="194"/>
      <c r="C528" s="240"/>
      <c r="D528" s="247"/>
      <c r="E528" s="248"/>
      <c r="F528" s="248"/>
      <c r="G528" s="94"/>
    </row>
    <row r="529" spans="1:7" ht="21" x14ac:dyDescent="0.4">
      <c r="A529" s="239"/>
      <c r="B529" s="194"/>
      <c r="C529" s="240"/>
      <c r="D529" s="247"/>
      <c r="E529" s="248"/>
      <c r="F529" s="248"/>
      <c r="G529" s="94"/>
    </row>
    <row r="530" spans="1:7" ht="21" customHeight="1" x14ac:dyDescent="0.5">
      <c r="A530" s="451" t="s">
        <v>97</v>
      </c>
      <c r="B530" s="451"/>
      <c r="C530" s="451"/>
      <c r="D530" s="451"/>
      <c r="E530" s="451"/>
      <c r="F530" s="451"/>
      <c r="G530" s="94"/>
    </row>
    <row r="531" spans="1:7" ht="22.5" customHeight="1" x14ac:dyDescent="0.4">
      <c r="A531" s="191">
        <f>B11</f>
        <v>0</v>
      </c>
      <c r="B531" s="94"/>
      <c r="C531" s="94"/>
      <c r="D531" s="112"/>
      <c r="E531" s="112"/>
      <c r="F531" s="112"/>
      <c r="G531" s="94"/>
    </row>
    <row r="532" spans="1:7" ht="21" x14ac:dyDescent="0.4">
      <c r="A532" s="426" t="s">
        <v>28</v>
      </c>
      <c r="B532" s="428" t="s">
        <v>29</v>
      </c>
      <c r="C532" s="429"/>
      <c r="D532" s="390" t="s">
        <v>42</v>
      </c>
      <c r="E532" s="391" t="s">
        <v>266</v>
      </c>
      <c r="F532" s="391" t="s">
        <v>301</v>
      </c>
      <c r="G532" s="94"/>
    </row>
    <row r="533" spans="1:7" ht="21" x14ac:dyDescent="0.4">
      <c r="A533" s="427"/>
      <c r="B533" s="251" t="s">
        <v>32</v>
      </c>
      <c r="C533" s="252" t="s">
        <v>31</v>
      </c>
      <c r="D533" s="390"/>
      <c r="E533" s="391"/>
      <c r="F533" s="391"/>
      <c r="G533" s="94"/>
    </row>
    <row r="534" spans="1:7" ht="22.5" x14ac:dyDescent="0.4">
      <c r="A534" s="289"/>
      <c r="B534" s="290"/>
      <c r="C534" s="290"/>
      <c r="D534" s="286"/>
      <c r="E534" s="281"/>
      <c r="F534" s="281"/>
      <c r="G534" s="94"/>
    </row>
    <row r="535" spans="1:7" ht="24.75" x14ac:dyDescent="0.4">
      <c r="A535" s="292" t="s">
        <v>17</v>
      </c>
      <c r="B535" s="253"/>
      <c r="C535" s="447"/>
      <c r="D535" s="447"/>
      <c r="E535" s="447"/>
      <c r="F535" s="448"/>
      <c r="G535" s="94"/>
    </row>
    <row r="536" spans="1:7" ht="21" x14ac:dyDescent="0.4">
      <c r="A536" s="192" t="s">
        <v>6</v>
      </c>
      <c r="B536" s="102" t="s">
        <v>30</v>
      </c>
      <c r="C536" s="102"/>
      <c r="D536" s="103"/>
      <c r="E536" s="104"/>
      <c r="F536" s="103"/>
      <c r="G536" s="94"/>
    </row>
    <row r="537" spans="1:7" ht="21" x14ac:dyDescent="0.4">
      <c r="A537" s="192" t="s">
        <v>18</v>
      </c>
      <c r="B537" s="102" t="s">
        <v>30</v>
      </c>
      <c r="C537" s="102"/>
      <c r="D537" s="103"/>
      <c r="E537" s="104"/>
      <c r="F537" s="103"/>
      <c r="G537" s="94"/>
    </row>
    <row r="538" spans="1:7" ht="21" x14ac:dyDescent="0.4">
      <c r="A538" s="192" t="s">
        <v>98</v>
      </c>
      <c r="B538" s="102" t="s">
        <v>30</v>
      </c>
      <c r="C538" s="102"/>
      <c r="D538" s="103"/>
      <c r="E538" s="104"/>
      <c r="F538" s="103"/>
      <c r="G538" s="94"/>
    </row>
    <row r="539" spans="1:7" ht="21" x14ac:dyDescent="0.4">
      <c r="A539" s="192" t="s">
        <v>147</v>
      </c>
      <c r="B539" s="102" t="s">
        <v>30</v>
      </c>
      <c r="C539" s="102"/>
      <c r="D539" s="101"/>
      <c r="E539" s="104"/>
      <c r="F539" s="103"/>
      <c r="G539" s="94"/>
    </row>
    <row r="540" spans="1:7" ht="22.5" customHeight="1" x14ac:dyDescent="0.45">
      <c r="A540" s="184" t="s">
        <v>48</v>
      </c>
      <c r="B540" s="102" t="s">
        <v>30</v>
      </c>
      <c r="C540" s="116" t="str">
        <f>IF(B540=0, -10, IF(B540=1, -5, "0"))</f>
        <v>0</v>
      </c>
      <c r="D540" s="282"/>
      <c r="E540" s="276"/>
      <c r="F540" s="103"/>
      <c r="G540" s="94"/>
    </row>
    <row r="541" spans="1:7" ht="21" x14ac:dyDescent="0.4">
      <c r="A541" s="192" t="s">
        <v>382</v>
      </c>
      <c r="B541" s="102" t="s">
        <v>30</v>
      </c>
      <c r="C541" s="136"/>
      <c r="D541" s="103"/>
      <c r="E541" s="104"/>
      <c r="F541" s="103"/>
      <c r="G541" s="94"/>
    </row>
    <row r="542" spans="1:7" ht="21" customHeight="1" x14ac:dyDescent="0.4">
      <c r="A542" s="403" t="s">
        <v>34</v>
      </c>
      <c r="B542" s="404"/>
      <c r="C542" s="405"/>
      <c r="D542" s="323">
        <f>SUM(B536:C541)</f>
        <v>0</v>
      </c>
      <c r="E542" s="203"/>
      <c r="F542" s="203"/>
      <c r="G542" s="94"/>
    </row>
    <row r="543" spans="1:7" ht="21" customHeight="1" x14ac:dyDescent="0.4">
      <c r="A543" s="403" t="s">
        <v>33</v>
      </c>
      <c r="B543" s="404"/>
      <c r="C543" s="405"/>
      <c r="D543" s="305" t="e">
        <f>D542/(COUNT(B536:C541)*2)</f>
        <v>#DIV/0!</v>
      </c>
      <c r="E543" s="203"/>
      <c r="F543" s="203"/>
      <c r="G543" s="94"/>
    </row>
    <row r="544" spans="1:7" ht="21" x14ac:dyDescent="0.4">
      <c r="A544" s="380"/>
      <c r="B544" s="380"/>
      <c r="C544" s="380"/>
      <c r="D544" s="380"/>
      <c r="E544" s="380"/>
      <c r="F544" s="380"/>
      <c r="G544" s="94"/>
    </row>
    <row r="545" spans="1:7" ht="24.75" x14ac:dyDescent="0.4">
      <c r="A545" s="287" t="s">
        <v>94</v>
      </c>
      <c r="B545" s="112"/>
      <c r="C545" s="112"/>
      <c r="D545" s="94"/>
      <c r="E545" s="89"/>
      <c r="F545" s="94"/>
      <c r="G545" s="94"/>
    </row>
    <row r="546" spans="1:7" ht="22.5" x14ac:dyDescent="0.4">
      <c r="A546" s="101" t="s">
        <v>99</v>
      </c>
      <c r="B546" s="102" t="s">
        <v>30</v>
      </c>
      <c r="C546" s="166"/>
      <c r="D546" s="118"/>
      <c r="E546" s="104"/>
      <c r="F546" s="103"/>
      <c r="G546" s="94"/>
    </row>
    <row r="547" spans="1:7" ht="42" x14ac:dyDescent="0.4">
      <c r="A547" s="101" t="s">
        <v>204</v>
      </c>
      <c r="B547" s="102" t="s">
        <v>30</v>
      </c>
      <c r="C547" s="102"/>
      <c r="D547" s="210"/>
      <c r="E547" s="257"/>
      <c r="F547" s="103"/>
      <c r="G547" s="94"/>
    </row>
    <row r="548" spans="1:7" ht="21" x14ac:dyDescent="0.4">
      <c r="A548" s="101" t="s">
        <v>293</v>
      </c>
      <c r="B548" s="102" t="s">
        <v>30</v>
      </c>
      <c r="C548" s="102"/>
      <c r="D548" s="134"/>
      <c r="E548" s="104"/>
      <c r="F548" s="103"/>
      <c r="G548" s="94"/>
    </row>
    <row r="549" spans="1:7" ht="21" x14ac:dyDescent="0.4">
      <c r="A549" s="101" t="s">
        <v>114</v>
      </c>
      <c r="B549" s="102" t="s">
        <v>30</v>
      </c>
      <c r="C549" s="102"/>
      <c r="D549" s="161"/>
      <c r="E549" s="104"/>
      <c r="F549" s="103"/>
      <c r="G549" s="94"/>
    </row>
    <row r="550" spans="1:7" ht="45" x14ac:dyDescent="0.4">
      <c r="A550" s="173" t="s">
        <v>326</v>
      </c>
      <c r="B550" s="102" t="s">
        <v>30</v>
      </c>
      <c r="C550" s="116" t="str">
        <f>IF(B550=0, -10, "0")</f>
        <v>0</v>
      </c>
      <c r="D550" s="161"/>
      <c r="E550" s="104"/>
      <c r="F550" s="103"/>
      <c r="G550" s="94"/>
    </row>
    <row r="551" spans="1:7" ht="51.75" customHeight="1" x14ac:dyDescent="0.4">
      <c r="A551" s="101" t="s">
        <v>150</v>
      </c>
      <c r="B551" s="102" t="s">
        <v>30</v>
      </c>
      <c r="C551" s="102"/>
      <c r="D551" s="103"/>
      <c r="E551" s="104"/>
      <c r="F551" s="103"/>
      <c r="G551" s="94"/>
    </row>
    <row r="552" spans="1:7" ht="30.75" customHeight="1" x14ac:dyDescent="0.4">
      <c r="A552" s="161" t="s">
        <v>425</v>
      </c>
      <c r="B552" s="102" t="s">
        <v>30</v>
      </c>
      <c r="C552" s="102"/>
      <c r="D552" s="243"/>
      <c r="E552" s="243"/>
      <c r="F552" s="103"/>
      <c r="G552" s="94"/>
    </row>
    <row r="553" spans="1:7" ht="42" x14ac:dyDescent="0.4">
      <c r="A553" s="230" t="s">
        <v>353</v>
      </c>
      <c r="B553" s="102" t="s">
        <v>30</v>
      </c>
      <c r="C553" s="115" t="str">
        <f>IF(B553=0, -2, "0")</f>
        <v>0</v>
      </c>
      <c r="D553" s="103"/>
      <c r="E553" s="104"/>
      <c r="F553" s="103"/>
      <c r="G553" s="94"/>
    </row>
    <row r="554" spans="1:7" ht="21" x14ac:dyDescent="0.4">
      <c r="A554" s="230" t="s">
        <v>63</v>
      </c>
      <c r="B554" s="102" t="s">
        <v>30</v>
      </c>
      <c r="C554" s="115" t="str">
        <f>IF(B554=0, -2, "0")</f>
        <v>0</v>
      </c>
      <c r="D554" s="103"/>
      <c r="E554" s="104"/>
      <c r="F554" s="103"/>
      <c r="G554" s="94"/>
    </row>
    <row r="555" spans="1:7" ht="21" x14ac:dyDescent="0.4">
      <c r="A555" s="230" t="s">
        <v>330</v>
      </c>
      <c r="B555" s="102" t="s">
        <v>30</v>
      </c>
      <c r="C555" s="115" t="str">
        <f>IF(B555=0, -2, "0")</f>
        <v>0</v>
      </c>
      <c r="D555" s="103"/>
      <c r="E555" s="104"/>
      <c r="F555" s="103"/>
      <c r="G555" s="94"/>
    </row>
    <row r="556" spans="1:7" ht="21" x14ac:dyDescent="0.3">
      <c r="A556" s="469"/>
      <c r="B556" s="402"/>
      <c r="C556" s="402"/>
      <c r="D556" s="402"/>
      <c r="E556" s="402"/>
      <c r="F556" s="402"/>
      <c r="G556" s="402"/>
    </row>
    <row r="557" spans="1:7" ht="35.25" customHeight="1" x14ac:dyDescent="0.4">
      <c r="A557" s="293" t="s">
        <v>310</v>
      </c>
      <c r="B557" s="267"/>
      <c r="C557" s="400"/>
      <c r="D557" s="400"/>
      <c r="E557" s="400"/>
      <c r="F557" s="401"/>
      <c r="G557" s="94"/>
    </row>
    <row r="558" spans="1:7" ht="21" x14ac:dyDescent="0.4">
      <c r="A558" s="105" t="s">
        <v>328</v>
      </c>
      <c r="B558" s="102" t="s">
        <v>30</v>
      </c>
      <c r="C558" s="136"/>
      <c r="D558" s="103"/>
      <c r="E558" s="104"/>
      <c r="F558" s="103"/>
      <c r="G558" s="94"/>
    </row>
    <row r="559" spans="1:7" ht="21" x14ac:dyDescent="0.4">
      <c r="A559" s="105" t="s">
        <v>302</v>
      </c>
      <c r="B559" s="102" t="s">
        <v>30</v>
      </c>
      <c r="C559" s="136"/>
      <c r="D559" s="103"/>
      <c r="E559" s="104"/>
      <c r="F559" s="103"/>
      <c r="G559" s="94"/>
    </row>
    <row r="560" spans="1:7" ht="21" x14ac:dyDescent="0.4">
      <c r="A560" s="105" t="s">
        <v>375</v>
      </c>
      <c r="B560" s="102" t="s">
        <v>30</v>
      </c>
      <c r="C560" s="136"/>
      <c r="D560" s="103"/>
      <c r="E560" s="104"/>
      <c r="F560" s="103"/>
      <c r="G560" s="94"/>
    </row>
    <row r="561" spans="1:7" ht="21" x14ac:dyDescent="0.4">
      <c r="A561" s="151" t="s">
        <v>376</v>
      </c>
      <c r="B561" s="102" t="s">
        <v>30</v>
      </c>
      <c r="C561" s="136"/>
      <c r="D561" s="103"/>
      <c r="E561" s="104"/>
      <c r="F561" s="103"/>
      <c r="G561" s="94"/>
    </row>
    <row r="562" spans="1:7" ht="21" x14ac:dyDescent="0.4">
      <c r="A562" s="151" t="s">
        <v>317</v>
      </c>
      <c r="B562" s="102" t="s">
        <v>30</v>
      </c>
      <c r="C562" s="116"/>
      <c r="D562" s="119"/>
      <c r="E562" s="120"/>
      <c r="F562" s="103"/>
      <c r="G562" s="94"/>
    </row>
    <row r="563" spans="1:7" ht="21" x14ac:dyDescent="0.4">
      <c r="A563" s="151" t="s">
        <v>327</v>
      </c>
      <c r="B563" s="102" t="s">
        <v>30</v>
      </c>
      <c r="C563" s="116"/>
      <c r="D563" s="255"/>
      <c r="E563" s="104"/>
      <c r="F563" s="103"/>
      <c r="G563" s="94"/>
    </row>
    <row r="564" spans="1:7" ht="21" x14ac:dyDescent="0.4">
      <c r="A564" s="105" t="s">
        <v>405</v>
      </c>
      <c r="B564" s="102" t="s">
        <v>30</v>
      </c>
      <c r="C564" s="116"/>
      <c r="D564" s="242"/>
      <c r="E564" s="104"/>
      <c r="F564" s="103"/>
      <c r="G564" s="94"/>
    </row>
    <row r="565" spans="1:7" ht="102" customHeight="1" x14ac:dyDescent="0.4">
      <c r="A565" s="105" t="s">
        <v>421</v>
      </c>
      <c r="B565" s="102" t="str">
        <f>IF(D565=1, 2, IF(AND(D565&lt;1,D565&gt;0), 1, IF(D565=0,"0","NA")))</f>
        <v>NA</v>
      </c>
      <c r="C565" s="102"/>
      <c r="D565" s="327" t="str">
        <f>IFERROR(E565/F565,"N.A")</f>
        <v>N.A</v>
      </c>
      <c r="E565" s="330">
        <f>COUNTIF('A2 Exploitation'!F536:F564,"ok")</f>
        <v>0</v>
      </c>
      <c r="F565" s="330">
        <f>COUNTA('A2 Exploitation'!F536:F564)</f>
        <v>0</v>
      </c>
      <c r="G565" s="94"/>
    </row>
    <row r="566" spans="1:7" ht="21" x14ac:dyDescent="0.4">
      <c r="A566" s="395" t="s">
        <v>34</v>
      </c>
      <c r="B566" s="395"/>
      <c r="C566" s="396"/>
      <c r="D566" s="299">
        <f>SUM(B558:C565,B546:C555)</f>
        <v>0</v>
      </c>
      <c r="E566" s="89"/>
      <c r="F566" s="94"/>
      <c r="G566" s="94"/>
    </row>
    <row r="567" spans="1:7" ht="21" x14ac:dyDescent="0.4">
      <c r="A567" s="395" t="s">
        <v>33</v>
      </c>
      <c r="B567" s="395"/>
      <c r="C567" s="395"/>
      <c r="D567" s="305" t="e">
        <f>D566/(COUNT(B558:C565,B546:C555)*2)</f>
        <v>#DIV/0!</v>
      </c>
      <c r="E567" s="89"/>
      <c r="F567" s="94"/>
      <c r="G567" s="94"/>
    </row>
    <row r="568" spans="1:7" ht="21" x14ac:dyDescent="0.4">
      <c r="A568" s="110"/>
      <c r="B568" s="94"/>
      <c r="C568" s="94"/>
      <c r="D568" s="94"/>
      <c r="E568" s="89"/>
      <c r="F568" s="94"/>
      <c r="G568" s="94"/>
    </row>
    <row r="569" spans="1:7" ht="22.5" x14ac:dyDescent="0.45">
      <c r="A569" s="122" t="s">
        <v>454</v>
      </c>
      <c r="B569" s="152"/>
      <c r="C569" s="153"/>
      <c r="D569" s="125">
        <f>SUM(D566,D542)</f>
        <v>0</v>
      </c>
      <c r="E569" s="89"/>
      <c r="F569" s="94"/>
      <c r="G569" s="94"/>
    </row>
    <row r="570" spans="1:7" ht="21" customHeight="1" x14ac:dyDescent="0.45">
      <c r="A570" s="122" t="s">
        <v>455</v>
      </c>
      <c r="B570" s="152"/>
      <c r="C570" s="153"/>
      <c r="D570" s="126" t="e">
        <f>D569/(COUNT(B546:C555,B536:C541,B558:C565)*2)</f>
        <v>#DIV/0!</v>
      </c>
      <c r="E570" s="241"/>
      <c r="F570" s="241"/>
      <c r="G570" s="94"/>
    </row>
    <row r="571" spans="1:7" ht="21" customHeight="1" x14ac:dyDescent="0.4">
      <c r="A571" s="127"/>
      <c r="B571" s="94"/>
      <c r="C571" s="94"/>
      <c r="D571" s="94"/>
      <c r="E571" s="89"/>
      <c r="F571" s="94"/>
      <c r="G571" s="94"/>
    </row>
    <row r="572" spans="1:7" ht="21" x14ac:dyDescent="0.4">
      <c r="A572" s="380"/>
      <c r="B572" s="380"/>
      <c r="C572" s="380"/>
      <c r="D572" s="380"/>
      <c r="E572" s="380"/>
      <c r="F572" s="380"/>
      <c r="G572" s="94"/>
    </row>
    <row r="573" spans="1:7" ht="22.5" x14ac:dyDescent="0.45">
      <c r="A573" s="408" t="s">
        <v>19</v>
      </c>
      <c r="B573" s="408"/>
      <c r="C573" s="408"/>
      <c r="D573" s="408"/>
      <c r="E573" s="408"/>
      <c r="F573" s="408"/>
      <c r="G573" s="94"/>
    </row>
    <row r="574" spans="1:7" ht="22.5" x14ac:dyDescent="0.4">
      <c r="A574" s="199">
        <f>B11</f>
        <v>0</v>
      </c>
      <c r="B574" s="94"/>
      <c r="C574" s="94"/>
      <c r="D574" s="283"/>
      <c r="E574" s="283"/>
      <c r="F574" s="283"/>
      <c r="G574" s="94"/>
    </row>
    <row r="575" spans="1:7" ht="21" x14ac:dyDescent="0.4">
      <c r="A575" s="420" t="s">
        <v>28</v>
      </c>
      <c r="B575" s="421" t="s">
        <v>29</v>
      </c>
      <c r="C575" s="421"/>
      <c r="D575" s="421" t="s">
        <v>42</v>
      </c>
      <c r="E575" s="422" t="s">
        <v>266</v>
      </c>
      <c r="F575" s="422" t="s">
        <v>301</v>
      </c>
      <c r="G575" s="94"/>
    </row>
    <row r="576" spans="1:7" ht="21" x14ac:dyDescent="0.4">
      <c r="A576" s="420"/>
      <c r="B576" s="256" t="s">
        <v>32</v>
      </c>
      <c r="C576" s="256" t="s">
        <v>31</v>
      </c>
      <c r="D576" s="421"/>
      <c r="E576" s="422"/>
      <c r="F576" s="422"/>
      <c r="G576" s="94"/>
    </row>
    <row r="577" spans="1:7" ht="22.5" x14ac:dyDescent="0.4">
      <c r="A577" s="294"/>
      <c r="B577" s="295"/>
      <c r="C577" s="295"/>
      <c r="D577" s="295"/>
      <c r="E577" s="270"/>
      <c r="F577" s="296"/>
      <c r="G577" s="94"/>
    </row>
    <row r="578" spans="1:7" ht="24.75" x14ac:dyDescent="0.4">
      <c r="A578" s="434" t="s">
        <v>10</v>
      </c>
      <c r="B578" s="435"/>
      <c r="C578" s="435"/>
      <c r="D578" s="435"/>
      <c r="E578" s="435"/>
      <c r="F578" s="436"/>
      <c r="G578" s="94"/>
    </row>
    <row r="579" spans="1:7" ht="21" x14ac:dyDescent="0.4">
      <c r="A579" s="101" t="s">
        <v>86</v>
      </c>
      <c r="B579" s="102" t="s">
        <v>30</v>
      </c>
      <c r="C579" s="102"/>
      <c r="D579" s="103"/>
      <c r="E579" s="104"/>
      <c r="F579" s="103"/>
      <c r="G579" s="94"/>
    </row>
    <row r="580" spans="1:7" ht="21" x14ac:dyDescent="0.4">
      <c r="A580" s="101" t="s">
        <v>45</v>
      </c>
      <c r="B580" s="102" t="s">
        <v>30</v>
      </c>
      <c r="C580" s="102"/>
      <c r="D580" s="103"/>
      <c r="E580" s="104"/>
      <c r="F580" s="103"/>
      <c r="G580" s="94"/>
    </row>
    <row r="581" spans="1:7" ht="21" x14ac:dyDescent="0.4">
      <c r="A581" s="101" t="s">
        <v>78</v>
      </c>
      <c r="B581" s="102" t="s">
        <v>30</v>
      </c>
      <c r="C581" s="102"/>
      <c r="D581" s="103"/>
      <c r="E581" s="104"/>
      <c r="F581" s="103"/>
      <c r="G581" s="94"/>
    </row>
    <row r="582" spans="1:7" ht="21" x14ac:dyDescent="0.4">
      <c r="A582" s="316" t="s">
        <v>20</v>
      </c>
      <c r="B582" s="102" t="s">
        <v>30</v>
      </c>
      <c r="C582" s="115" t="str">
        <f>IF(B582=0, -2, "0")</f>
        <v>0</v>
      </c>
      <c r="D582" s="117"/>
      <c r="E582" s="104"/>
      <c r="F582" s="103"/>
      <c r="G582" s="94"/>
    </row>
    <row r="583" spans="1:7" ht="22.5" x14ac:dyDescent="0.45">
      <c r="A583" s="184" t="s">
        <v>51</v>
      </c>
      <c r="B583" s="102" t="s">
        <v>30</v>
      </c>
      <c r="C583" s="116" t="str">
        <f>IF(B583=0, -10, IF(B583=1, -5, "0"))</f>
        <v>0</v>
      </c>
      <c r="D583" s="117"/>
      <c r="E583" s="104"/>
      <c r="F583" s="103"/>
      <c r="G583" s="94"/>
    </row>
    <row r="584" spans="1:7" ht="21" x14ac:dyDescent="0.4">
      <c r="A584" s="101" t="s">
        <v>113</v>
      </c>
      <c r="B584" s="102" t="s">
        <v>30</v>
      </c>
      <c r="C584" s="102"/>
      <c r="D584" s="140"/>
      <c r="E584" s="103"/>
      <c r="F584" s="103"/>
      <c r="G584" s="94"/>
    </row>
    <row r="585" spans="1:7" ht="21" x14ac:dyDescent="0.4">
      <c r="A585" s="174" t="s">
        <v>21</v>
      </c>
      <c r="B585" s="102" t="s">
        <v>30</v>
      </c>
      <c r="C585" s="116" t="str">
        <f>IF(B585=0, -5, "0")</f>
        <v>0</v>
      </c>
      <c r="D585" s="101"/>
      <c r="E585" s="104"/>
      <c r="F585" s="103"/>
      <c r="G585" s="94"/>
    </row>
    <row r="586" spans="1:7" ht="21" x14ac:dyDescent="0.4">
      <c r="A586" s="230" t="s">
        <v>395</v>
      </c>
      <c r="B586" s="102" t="s">
        <v>30</v>
      </c>
      <c r="C586" s="115" t="str">
        <f>IF(B586=0, -2, "0")</f>
        <v>0</v>
      </c>
      <c r="D586" s="242"/>
      <c r="E586" s="104"/>
      <c r="F586" s="103"/>
      <c r="G586" s="94"/>
    </row>
    <row r="587" spans="1:7" ht="21" x14ac:dyDescent="0.4">
      <c r="A587" s="101" t="s">
        <v>219</v>
      </c>
      <c r="B587" s="102" t="s">
        <v>30</v>
      </c>
      <c r="C587" s="102"/>
      <c r="D587" s="103"/>
      <c r="E587" s="104"/>
      <c r="F587" s="103"/>
      <c r="G587" s="94"/>
    </row>
    <row r="588" spans="1:7" ht="21" x14ac:dyDescent="0.4">
      <c r="A588" s="395" t="s">
        <v>34</v>
      </c>
      <c r="B588" s="395"/>
      <c r="C588" s="396"/>
      <c r="D588" s="299">
        <f>SUM(B579:C587)</f>
        <v>0</v>
      </c>
      <c r="E588" s="89"/>
      <c r="F588" s="94"/>
      <c r="G588" s="94"/>
    </row>
    <row r="589" spans="1:7" ht="21" x14ac:dyDescent="0.4">
      <c r="A589" s="395" t="s">
        <v>33</v>
      </c>
      <c r="B589" s="395"/>
      <c r="C589" s="395"/>
      <c r="D589" s="305" t="e">
        <f>D588/(COUNT(B579:C587)*2)</f>
        <v>#DIV/0!</v>
      </c>
      <c r="E589" s="89"/>
      <c r="F589" s="94"/>
      <c r="G589" s="94"/>
    </row>
    <row r="590" spans="1:7" ht="21" x14ac:dyDescent="0.4">
      <c r="A590" s="306"/>
      <c r="B590" s="307"/>
      <c r="C590" s="307"/>
      <c r="D590" s="308"/>
      <c r="E590" s="89"/>
      <c r="F590" s="94"/>
      <c r="G590" s="94"/>
    </row>
    <row r="591" spans="1:7" ht="39.75" customHeight="1" x14ac:dyDescent="0.4">
      <c r="A591" s="437" t="s">
        <v>23</v>
      </c>
      <c r="B591" s="438"/>
      <c r="C591" s="438"/>
      <c r="D591" s="438"/>
      <c r="E591" s="438"/>
      <c r="F591" s="439"/>
      <c r="G591" s="94"/>
    </row>
    <row r="592" spans="1:7" ht="21" x14ac:dyDescent="0.4">
      <c r="A592" s="101" t="s">
        <v>87</v>
      </c>
      <c r="B592" s="102" t="s">
        <v>30</v>
      </c>
      <c r="C592" s="102"/>
      <c r="D592" s="103"/>
      <c r="E592" s="104"/>
      <c r="F592" s="103"/>
      <c r="G592" s="94"/>
    </row>
    <row r="593" spans="1:7" ht="22.5" customHeight="1" x14ac:dyDescent="0.45">
      <c r="A593" s="184" t="s">
        <v>7</v>
      </c>
      <c r="B593" s="102" t="s">
        <v>30</v>
      </c>
      <c r="C593" s="116" t="str">
        <f>IF(B593=0, -10, IF(B593=1, -5, "0"))</f>
        <v>0</v>
      </c>
      <c r="D593" s="140"/>
      <c r="E593" s="104"/>
      <c r="F593" s="103"/>
      <c r="G593" s="94"/>
    </row>
    <row r="594" spans="1:7" ht="22.5" customHeight="1" x14ac:dyDescent="0.4">
      <c r="A594" s="101" t="s">
        <v>113</v>
      </c>
      <c r="B594" s="102" t="s">
        <v>30</v>
      </c>
      <c r="C594" s="102"/>
      <c r="D594" s="140"/>
      <c r="E594" s="104"/>
      <c r="F594" s="103"/>
      <c r="G594" s="94"/>
    </row>
    <row r="595" spans="1:7" ht="21" x14ac:dyDescent="0.4">
      <c r="A595" s="101" t="s">
        <v>186</v>
      </c>
      <c r="B595" s="102" t="s">
        <v>30</v>
      </c>
      <c r="C595" s="102"/>
      <c r="D595" s="243"/>
      <c r="E595" s="243"/>
      <c r="F595" s="103"/>
      <c r="G595" s="94"/>
    </row>
    <row r="596" spans="1:7" ht="21" x14ac:dyDescent="0.4">
      <c r="A596" s="317" t="s">
        <v>88</v>
      </c>
      <c r="B596" s="102" t="s">
        <v>30</v>
      </c>
      <c r="C596" s="139" t="str">
        <f>IF(B596=0, -5, "0")</f>
        <v>0</v>
      </c>
      <c r="D596" s="213"/>
      <c r="E596" s="213"/>
      <c r="F596" s="103"/>
      <c r="G596" s="94"/>
    </row>
    <row r="597" spans="1:7" ht="53.25" customHeight="1" x14ac:dyDescent="0.4">
      <c r="A597" s="101" t="s">
        <v>150</v>
      </c>
      <c r="B597" s="102" t="s">
        <v>30</v>
      </c>
      <c r="C597" s="102"/>
      <c r="D597" s="140"/>
      <c r="E597" s="104"/>
      <c r="F597" s="103"/>
      <c r="G597" s="94"/>
    </row>
    <row r="598" spans="1:7" ht="27" customHeight="1" x14ac:dyDescent="0.4">
      <c r="A598" s="243" t="s">
        <v>383</v>
      </c>
      <c r="B598" s="102" t="s">
        <v>30</v>
      </c>
      <c r="C598" s="243"/>
      <c r="D598" s="140"/>
      <c r="E598" s="104"/>
      <c r="F598" s="103"/>
      <c r="G598" s="94"/>
    </row>
    <row r="599" spans="1:7" ht="48.75" customHeight="1" x14ac:dyDescent="0.4">
      <c r="A599" s="105" t="s">
        <v>328</v>
      </c>
      <c r="B599" s="102" t="s">
        <v>30</v>
      </c>
      <c r="C599" s="213"/>
      <c r="D599" s="140"/>
      <c r="E599" s="104"/>
      <c r="F599" s="103"/>
      <c r="G599" s="94"/>
    </row>
    <row r="600" spans="1:7" ht="21" x14ac:dyDescent="0.4">
      <c r="A600" s="230" t="s">
        <v>395</v>
      </c>
      <c r="B600" s="102" t="s">
        <v>30</v>
      </c>
      <c r="C600" s="115" t="str">
        <f>IF(B600=0, -2, "0")</f>
        <v>0</v>
      </c>
      <c r="D600" s="140"/>
      <c r="E600" s="104"/>
      <c r="F600" s="103"/>
      <c r="G600" s="94"/>
    </row>
    <row r="601" spans="1:7" ht="39.75" customHeight="1" x14ac:dyDescent="0.4">
      <c r="A601" s="101" t="s">
        <v>302</v>
      </c>
      <c r="B601" s="102" t="s">
        <v>30</v>
      </c>
      <c r="C601" s="102"/>
      <c r="D601" s="140"/>
      <c r="E601" s="104"/>
      <c r="F601" s="103"/>
      <c r="G601" s="94"/>
    </row>
    <row r="602" spans="1:7" ht="21" x14ac:dyDescent="0.4">
      <c r="A602" s="129" t="s">
        <v>376</v>
      </c>
      <c r="B602" s="102" t="s">
        <v>30</v>
      </c>
      <c r="C602" s="102"/>
      <c r="D602" s="119"/>
      <c r="E602" s="120"/>
      <c r="F602" s="103"/>
      <c r="G602" s="94"/>
    </row>
    <row r="603" spans="1:7" ht="21" x14ac:dyDescent="0.4">
      <c r="A603" s="151" t="s">
        <v>327</v>
      </c>
      <c r="B603" s="102" t="s">
        <v>30</v>
      </c>
      <c r="C603" s="102"/>
      <c r="D603" s="101"/>
      <c r="E603" s="104"/>
      <c r="F603" s="103"/>
      <c r="G603" s="94"/>
    </row>
    <row r="604" spans="1:7" ht="21" x14ac:dyDescent="0.4">
      <c r="A604" s="105" t="s">
        <v>405</v>
      </c>
      <c r="B604" s="102" t="s">
        <v>30</v>
      </c>
      <c r="C604" s="102"/>
      <c r="D604" s="242"/>
      <c r="E604" s="104"/>
      <c r="F604" s="103"/>
      <c r="G604" s="94"/>
    </row>
    <row r="605" spans="1:7" ht="83.25" customHeight="1" x14ac:dyDescent="0.4">
      <c r="A605" s="132" t="s">
        <v>446</v>
      </c>
      <c r="B605" s="102" t="str">
        <f>IF(D605=1, 2, IF(AND(D605&lt;1,D605&gt;0), 1, IF(D605=0,"0","NA")))</f>
        <v>NA</v>
      </c>
      <c r="C605" s="102"/>
      <c r="D605" s="327" t="str">
        <f>IFERROR(E605/F605,"N.A")</f>
        <v>N.A</v>
      </c>
      <c r="E605" s="330">
        <f>COUNTIF('A2 Exploitation'!F579:F604,"ok")</f>
        <v>0</v>
      </c>
      <c r="F605" s="330">
        <f>COUNTA('A2 Exploitation'!F579:F604)</f>
        <v>0</v>
      </c>
      <c r="G605" s="94"/>
    </row>
    <row r="606" spans="1:7" ht="21" x14ac:dyDescent="0.4">
      <c r="A606" s="395" t="s">
        <v>34</v>
      </c>
      <c r="B606" s="395"/>
      <c r="C606" s="396"/>
      <c r="D606" s="299">
        <f>SUM(B592:C605)</f>
        <v>0</v>
      </c>
      <c r="E606" s="89"/>
      <c r="F606" s="94"/>
      <c r="G606" s="94"/>
    </row>
    <row r="607" spans="1:7" ht="21" x14ac:dyDescent="0.4">
      <c r="A607" s="395" t="s">
        <v>33</v>
      </c>
      <c r="B607" s="395"/>
      <c r="C607" s="395"/>
      <c r="D607" s="305" t="e">
        <f>D606/(COUNT(B592:C605)*2)</f>
        <v>#DIV/0!</v>
      </c>
      <c r="E607" s="89"/>
      <c r="F607" s="94"/>
      <c r="G607" s="94"/>
    </row>
    <row r="608" spans="1:7" ht="21" x14ac:dyDescent="0.4">
      <c r="A608" s="306"/>
      <c r="B608" s="307"/>
      <c r="C608" s="309"/>
      <c r="D608" s="310"/>
      <c r="E608" s="89"/>
      <c r="F608" s="94"/>
      <c r="G608" s="94"/>
    </row>
    <row r="609" spans="1:7" ht="22.5" x14ac:dyDescent="0.45">
      <c r="A609" s="122" t="s">
        <v>37</v>
      </c>
      <c r="B609" s="123"/>
      <c r="C609" s="124"/>
      <c r="D609" s="125">
        <f>SUM(B579:C587,B592:C605)</f>
        <v>0</v>
      </c>
      <c r="E609" s="241"/>
      <c r="F609" s="241"/>
      <c r="G609" s="94"/>
    </row>
    <row r="610" spans="1:7" ht="22.5" x14ac:dyDescent="0.45">
      <c r="A610" s="397" t="s">
        <v>170</v>
      </c>
      <c r="B610" s="398"/>
      <c r="C610" s="399"/>
      <c r="D610" s="126" t="e">
        <f>D609/(COUNT(B579:C587,B592:C605)*2)</f>
        <v>#DIV/0!</v>
      </c>
      <c r="E610" s="89"/>
      <c r="F610" s="94"/>
      <c r="G610" s="94"/>
    </row>
    <row r="611" spans="1:7" ht="21" x14ac:dyDescent="0.4">
      <c r="A611" s="127"/>
      <c r="B611" s="94"/>
      <c r="C611" s="94"/>
      <c r="G611" s="94"/>
    </row>
    <row r="612" spans="1:7" ht="19.5" customHeight="1" x14ac:dyDescent="0.45">
      <c r="A612" s="408" t="s">
        <v>8</v>
      </c>
      <c r="B612" s="408"/>
      <c r="C612" s="408"/>
      <c r="D612" s="408"/>
      <c r="E612" s="408"/>
      <c r="F612" s="408"/>
      <c r="G612" s="94"/>
    </row>
    <row r="613" spans="1:7" ht="22.5" x14ac:dyDescent="0.4">
      <c r="A613" s="128">
        <f>B11</f>
        <v>0</v>
      </c>
      <c r="B613" s="94"/>
      <c r="C613" s="94"/>
      <c r="D613" s="112"/>
      <c r="E613" s="112"/>
      <c r="F613" s="112"/>
      <c r="G613" s="94"/>
    </row>
    <row r="614" spans="1:7" ht="21" x14ac:dyDescent="0.4">
      <c r="A614" s="389" t="s">
        <v>28</v>
      </c>
      <c r="B614" s="390" t="s">
        <v>29</v>
      </c>
      <c r="C614" s="390"/>
      <c r="D614" s="390" t="s">
        <v>42</v>
      </c>
      <c r="E614" s="391" t="s">
        <v>266</v>
      </c>
      <c r="F614" s="391" t="s">
        <v>301</v>
      </c>
      <c r="G614" s="94"/>
    </row>
    <row r="615" spans="1:7" ht="18.75" customHeight="1" x14ac:dyDescent="0.4">
      <c r="A615" s="389"/>
      <c r="B615" s="98" t="s">
        <v>32</v>
      </c>
      <c r="C615" s="98" t="s">
        <v>31</v>
      </c>
      <c r="D615" s="390"/>
      <c r="E615" s="391"/>
      <c r="F615" s="391"/>
      <c r="G615" s="94"/>
    </row>
    <row r="616" spans="1:7" ht="18.75" customHeight="1" x14ac:dyDescent="0.4">
      <c r="A616" s="285"/>
      <c r="B616" s="286"/>
      <c r="C616" s="286"/>
      <c r="D616" s="286"/>
      <c r="E616" s="281"/>
      <c r="F616" s="281"/>
      <c r="G616" s="94"/>
    </row>
    <row r="617" spans="1:7" ht="24.75" x14ac:dyDescent="0.4">
      <c r="A617" s="287" t="s">
        <v>90</v>
      </c>
      <c r="B617" s="112"/>
      <c r="C617" s="406"/>
      <c r="D617" s="406"/>
      <c r="E617" s="406"/>
      <c r="F617" s="407"/>
      <c r="G617" s="94"/>
    </row>
    <row r="618" spans="1:7" ht="21" x14ac:dyDescent="0.4">
      <c r="A618" s="131" t="s">
        <v>89</v>
      </c>
      <c r="B618" s="102" t="s">
        <v>30</v>
      </c>
      <c r="C618" s="102"/>
      <c r="D618" s="103"/>
      <c r="E618" s="104"/>
      <c r="F618" s="103"/>
      <c r="G618" s="94"/>
    </row>
    <row r="619" spans="1:7" ht="21" x14ac:dyDescent="0.4">
      <c r="A619" s="131" t="s">
        <v>221</v>
      </c>
      <c r="B619" s="102" t="s">
        <v>30</v>
      </c>
      <c r="C619" s="102"/>
      <c r="D619" s="103"/>
      <c r="E619" s="104"/>
      <c r="F619" s="103"/>
      <c r="G619" s="94"/>
    </row>
    <row r="620" spans="1:7" ht="21" x14ac:dyDescent="0.4">
      <c r="A620" s="129" t="s">
        <v>25</v>
      </c>
      <c r="B620" s="102" t="s">
        <v>30</v>
      </c>
      <c r="C620" s="102"/>
      <c r="D620" s="103"/>
      <c r="E620" s="104"/>
      <c r="F620" s="103"/>
      <c r="G620" s="94"/>
    </row>
    <row r="621" spans="1:7" ht="21" x14ac:dyDescent="0.4">
      <c r="A621" s="129" t="s">
        <v>11</v>
      </c>
      <c r="B621" s="102" t="s">
        <v>30</v>
      </c>
      <c r="C621" s="102"/>
      <c r="D621" s="103"/>
      <c r="E621" s="104"/>
      <c r="F621" s="103"/>
      <c r="G621" s="94"/>
    </row>
    <row r="622" spans="1:7" ht="22.5" x14ac:dyDescent="0.45">
      <c r="A622" s="184" t="s">
        <v>50</v>
      </c>
      <c r="B622" s="102" t="s">
        <v>30</v>
      </c>
      <c r="C622" s="116" t="str">
        <f>IF(B622=0, -10, IF(B622=1, -5, "0"))</f>
        <v>0</v>
      </c>
      <c r="D622" s="103"/>
      <c r="E622" s="104"/>
      <c r="F622" s="103"/>
      <c r="G622" s="94"/>
    </row>
    <row r="623" spans="1:7" ht="21" x14ac:dyDescent="0.4">
      <c r="A623" s="129" t="s">
        <v>113</v>
      </c>
      <c r="B623" s="102" t="s">
        <v>30</v>
      </c>
      <c r="C623" s="135"/>
      <c r="D623" s="103"/>
      <c r="E623" s="104"/>
      <c r="F623" s="103"/>
      <c r="G623" s="94"/>
    </row>
    <row r="624" spans="1:7" ht="21" x14ac:dyDescent="0.4">
      <c r="A624" s="129" t="s">
        <v>203</v>
      </c>
      <c r="B624" s="102" t="s">
        <v>30</v>
      </c>
      <c r="C624" s="102"/>
      <c r="D624" s="101"/>
      <c r="E624" s="104"/>
      <c r="F624" s="103"/>
      <c r="G624" s="94"/>
    </row>
    <row r="625" spans="1:7" ht="22.5" customHeight="1" x14ac:dyDescent="0.4">
      <c r="A625" s="230" t="s">
        <v>395</v>
      </c>
      <c r="B625" s="102" t="s">
        <v>30</v>
      </c>
      <c r="C625" s="115" t="str">
        <f>IF(B625=0, -2, "0")</f>
        <v>0</v>
      </c>
      <c r="D625" s="242"/>
      <c r="E625" s="104"/>
      <c r="F625" s="103"/>
      <c r="G625" s="94"/>
    </row>
    <row r="626" spans="1:7" ht="45" x14ac:dyDescent="0.4">
      <c r="A626" s="200" t="s">
        <v>456</v>
      </c>
      <c r="B626" s="102" t="s">
        <v>30</v>
      </c>
      <c r="C626" s="116" t="str">
        <f>IF(B626=0, -10, "0")</f>
        <v>0</v>
      </c>
      <c r="D626" s="103"/>
      <c r="E626" s="104"/>
      <c r="F626" s="103"/>
      <c r="G626" s="94"/>
    </row>
    <row r="627" spans="1:7" ht="21" x14ac:dyDescent="0.4">
      <c r="A627" s="395" t="s">
        <v>34</v>
      </c>
      <c r="B627" s="395"/>
      <c r="C627" s="395"/>
      <c r="D627" s="299">
        <f>SUM(B618:C626)</f>
        <v>0</v>
      </c>
      <c r="E627" s="431"/>
      <c r="F627" s="411"/>
      <c r="G627" s="94"/>
    </row>
    <row r="628" spans="1:7" ht="21" x14ac:dyDescent="0.4">
      <c r="A628" s="395" t="s">
        <v>33</v>
      </c>
      <c r="B628" s="395"/>
      <c r="C628" s="395"/>
      <c r="D628" s="305" t="e">
        <f>D627/(COUNT(B618:C626)*2)</f>
        <v>#DIV/0!</v>
      </c>
      <c r="E628" s="432"/>
      <c r="F628" s="433"/>
      <c r="G628" s="94"/>
    </row>
    <row r="629" spans="1:7" ht="21" x14ac:dyDescent="0.4">
      <c r="A629" s="127"/>
      <c r="B629" s="94"/>
      <c r="C629" s="430"/>
      <c r="D629" s="430"/>
      <c r="E629" s="430"/>
      <c r="F629" s="430"/>
      <c r="G629" s="94"/>
    </row>
    <row r="630" spans="1:7" ht="18.75" customHeight="1" x14ac:dyDescent="0.4">
      <c r="A630" s="287" t="s">
        <v>23</v>
      </c>
      <c r="B630" s="112"/>
      <c r="C630" s="100"/>
      <c r="D630" s="100"/>
      <c r="E630" s="100"/>
      <c r="F630" s="100"/>
      <c r="G630" s="94"/>
    </row>
    <row r="631" spans="1:7" ht="21" x14ac:dyDescent="0.4">
      <c r="A631" s="101" t="s">
        <v>83</v>
      </c>
      <c r="B631" s="102" t="s">
        <v>30</v>
      </c>
      <c r="C631" s="102"/>
      <c r="D631" s="155"/>
      <c r="E631" s="104"/>
      <c r="F631" s="103"/>
      <c r="G631" s="94"/>
    </row>
    <row r="632" spans="1:7" ht="24.75" customHeight="1" x14ac:dyDescent="0.45">
      <c r="A632" s="184" t="s">
        <v>50</v>
      </c>
      <c r="B632" s="102" t="s">
        <v>30</v>
      </c>
      <c r="C632" s="116" t="str">
        <f>IF(B632=0, -10, IF(B632=1, -5, "0"))</f>
        <v>0</v>
      </c>
      <c r="D632" s="117"/>
      <c r="E632" s="104"/>
      <c r="F632" s="103"/>
      <c r="G632" s="94"/>
    </row>
    <row r="633" spans="1:7" ht="21" x14ac:dyDescent="0.4">
      <c r="A633" s="101" t="s">
        <v>186</v>
      </c>
      <c r="B633" s="102" t="s">
        <v>30</v>
      </c>
      <c r="C633" s="102"/>
      <c r="D633" s="171"/>
      <c r="E633" s="104"/>
      <c r="F633" s="103"/>
      <c r="G633" s="94"/>
    </row>
    <row r="634" spans="1:7" ht="21" x14ac:dyDescent="0.4">
      <c r="A634" s="101" t="s">
        <v>12</v>
      </c>
      <c r="B634" s="102" t="s">
        <v>30</v>
      </c>
      <c r="C634" s="102"/>
      <c r="D634" s="103"/>
      <c r="E634" s="104"/>
      <c r="F634" s="103"/>
      <c r="G634" s="94"/>
    </row>
    <row r="635" spans="1:7" ht="21" x14ac:dyDescent="0.4">
      <c r="A635" s="132" t="s">
        <v>91</v>
      </c>
      <c r="B635" s="102" t="s">
        <v>30</v>
      </c>
      <c r="C635" s="102"/>
      <c r="D635" s="54"/>
      <c r="E635" s="104"/>
      <c r="F635" s="103"/>
      <c r="G635" s="94"/>
    </row>
    <row r="636" spans="1:7" ht="21" x14ac:dyDescent="0.4">
      <c r="A636" s="163" t="s">
        <v>418</v>
      </c>
      <c r="B636" s="102" t="s">
        <v>30</v>
      </c>
      <c r="C636" s="116"/>
      <c r="D636" s="54"/>
      <c r="E636" s="104"/>
      <c r="F636" s="103"/>
      <c r="G636" s="94"/>
    </row>
    <row r="637" spans="1:7" ht="22.5" customHeight="1" x14ac:dyDescent="0.4">
      <c r="A637" s="163" t="s">
        <v>417</v>
      </c>
      <c r="B637" s="102" t="s">
        <v>30</v>
      </c>
      <c r="C637" s="116"/>
      <c r="D637" s="54"/>
      <c r="E637" s="104"/>
      <c r="F637" s="103"/>
      <c r="G637" s="94"/>
    </row>
    <row r="638" spans="1:7" ht="21" customHeight="1" x14ac:dyDescent="0.4">
      <c r="A638" s="101" t="s">
        <v>132</v>
      </c>
      <c r="B638" s="102" t="s">
        <v>30</v>
      </c>
      <c r="C638" s="102"/>
      <c r="D638" s="259"/>
      <c r="E638" s="104"/>
      <c r="F638" s="103"/>
      <c r="G638" s="94"/>
    </row>
    <row r="639" spans="1:7" ht="22.5" x14ac:dyDescent="0.4">
      <c r="A639" s="403" t="s">
        <v>34</v>
      </c>
      <c r="B639" s="404"/>
      <c r="C639" s="405"/>
      <c r="D639" s="202">
        <f>SUM(B631:C638)</f>
        <v>0</v>
      </c>
      <c r="E639" s="260"/>
      <c r="F639" s="260"/>
      <c r="G639" s="258"/>
    </row>
    <row r="640" spans="1:7" ht="22.5" x14ac:dyDescent="0.4">
      <c r="A640" s="106" t="s">
        <v>33</v>
      </c>
      <c r="B640" s="107"/>
      <c r="C640" s="107"/>
      <c r="D640" s="109" t="e">
        <f>D639/(COUNT(B631:C638)*2)</f>
        <v>#DIV/0!</v>
      </c>
      <c r="E640" s="260"/>
      <c r="F640" s="260"/>
      <c r="G640" s="94"/>
    </row>
    <row r="641" spans="1:16382" ht="27" customHeight="1" x14ac:dyDescent="0.4">
      <c r="A641" s="201"/>
      <c r="B641" s="201"/>
      <c r="C641" s="201"/>
      <c r="D641" s="258"/>
      <c r="E641" s="258"/>
      <c r="F641" s="258"/>
      <c r="G641" s="94"/>
    </row>
    <row r="642" spans="1:16382" ht="24.75" x14ac:dyDescent="0.4">
      <c r="A642" s="287" t="s">
        <v>96</v>
      </c>
      <c r="B642" s="112"/>
      <c r="C642" s="406"/>
      <c r="D642" s="406"/>
      <c r="E642" s="406"/>
      <c r="F642" s="407"/>
      <c r="G642" s="94"/>
    </row>
    <row r="643" spans="1:16382" ht="20.25" customHeight="1" x14ac:dyDescent="0.4">
      <c r="A643" s="101" t="s">
        <v>83</v>
      </c>
      <c r="B643" s="102" t="s">
        <v>30</v>
      </c>
      <c r="C643" s="102"/>
      <c r="D643" s="103"/>
      <c r="E643" s="104"/>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t="s">
        <v>30</v>
      </c>
      <c r="C644" s="116" t="str">
        <f>IF(B644=0, -10, IF(B644=1, -5, "0"))</f>
        <v>0</v>
      </c>
      <c r="D644" s="160"/>
      <c r="E644" s="104"/>
      <c r="F644" s="103"/>
      <c r="G644" s="94"/>
    </row>
    <row r="645" spans="1:16382" ht="21" x14ac:dyDescent="0.4">
      <c r="A645" s="101" t="s">
        <v>188</v>
      </c>
      <c r="B645" s="102" t="s">
        <v>30</v>
      </c>
      <c r="C645" s="102"/>
      <c r="D645" s="54"/>
      <c r="E645" s="101"/>
      <c r="F645" s="103"/>
      <c r="G645" s="94"/>
    </row>
    <row r="646" spans="1:16382" ht="21" x14ac:dyDescent="0.4">
      <c r="A646" s="101" t="s">
        <v>222</v>
      </c>
      <c r="B646" s="102" t="s">
        <v>30</v>
      </c>
      <c r="C646" s="102"/>
      <c r="D646" s="54"/>
      <c r="E646" s="104"/>
      <c r="F646" s="103"/>
      <c r="G646" s="94"/>
    </row>
    <row r="647" spans="1:16382" ht="34.5" customHeight="1" x14ac:dyDescent="0.4">
      <c r="A647" s="163" t="s">
        <v>418</v>
      </c>
      <c r="B647" s="102" t="s">
        <v>30</v>
      </c>
      <c r="C647" s="102"/>
      <c r="D647" s="54"/>
      <c r="E647" s="104"/>
      <c r="F647" s="103"/>
      <c r="G647" s="94"/>
    </row>
    <row r="648" spans="1:16382" ht="45" x14ac:dyDescent="0.4">
      <c r="A648" s="200" t="s">
        <v>456</v>
      </c>
      <c r="B648" s="102" t="s">
        <v>30</v>
      </c>
      <c r="C648" s="116" t="str">
        <f>IF(B648=0, -10, "0")</f>
        <v>0</v>
      </c>
      <c r="D648" s="54"/>
      <c r="E648" s="104"/>
      <c r="F648" s="103"/>
      <c r="G648" s="94"/>
    </row>
    <row r="649" spans="1:16382" ht="21" x14ac:dyDescent="0.4">
      <c r="A649" s="163" t="s">
        <v>417</v>
      </c>
      <c r="B649" s="102" t="s">
        <v>30</v>
      </c>
      <c r="C649" s="116"/>
      <c r="D649" s="54"/>
      <c r="E649" s="104"/>
      <c r="F649" s="103"/>
      <c r="G649" s="94"/>
    </row>
    <row r="650" spans="1:16382" ht="22.5" x14ac:dyDescent="0.4">
      <c r="A650" s="403" t="s">
        <v>34</v>
      </c>
      <c r="B650" s="404"/>
      <c r="C650" s="405"/>
      <c r="D650" s="121">
        <f>SUM(B643:C649)</f>
        <v>0</v>
      </c>
      <c r="E650" s="260"/>
      <c r="F650" s="260"/>
      <c r="G650" s="94"/>
    </row>
    <row r="651" spans="1:16382" ht="21" x14ac:dyDescent="0.4">
      <c r="A651" s="121" t="s">
        <v>33</v>
      </c>
      <c r="B651" s="204"/>
      <c r="C651" s="204"/>
      <c r="D651" s="109" t="e">
        <f>D650/(COUNT(B643:C649)*2)</f>
        <v>#DIV/0!</v>
      </c>
      <c r="E651" s="94"/>
      <c r="F651" s="94"/>
      <c r="G651" s="94"/>
    </row>
    <row r="652" spans="1:16382" ht="22.5" x14ac:dyDescent="0.3">
      <c r="A652" s="419"/>
      <c r="B652" s="419"/>
      <c r="C652" s="419"/>
      <c r="D652" s="419"/>
      <c r="E652" s="419"/>
      <c r="F652" s="419"/>
      <c r="G652" s="419"/>
    </row>
    <row r="653" spans="1:16382" ht="24.75" x14ac:dyDescent="0.4">
      <c r="A653" s="287" t="s">
        <v>26</v>
      </c>
      <c r="B653" s="406"/>
      <c r="C653" s="406"/>
      <c r="D653" s="406"/>
      <c r="E653" s="406"/>
      <c r="F653" s="407"/>
      <c r="G653" s="89"/>
    </row>
    <row r="654" spans="1:16382" ht="21" x14ac:dyDescent="0.4">
      <c r="A654" s="132" t="s">
        <v>223</v>
      </c>
      <c r="B654" s="102" t="s">
        <v>30</v>
      </c>
      <c r="C654" s="102"/>
      <c r="D654" s="134"/>
      <c r="E654" s="104"/>
      <c r="F654" s="103"/>
      <c r="G654" s="89"/>
    </row>
    <row r="655" spans="1:16382" ht="21" x14ac:dyDescent="0.4">
      <c r="A655" s="163" t="s">
        <v>418</v>
      </c>
      <c r="B655" s="102" t="s">
        <v>30</v>
      </c>
      <c r="C655" s="116"/>
      <c r="D655" s="134"/>
      <c r="E655" s="104"/>
      <c r="F655" s="103"/>
      <c r="G655" s="89"/>
    </row>
    <row r="656" spans="1:16382" ht="21" x14ac:dyDescent="0.4">
      <c r="A656" s="163" t="s">
        <v>417</v>
      </c>
      <c r="B656" s="102" t="s">
        <v>30</v>
      </c>
      <c r="C656" s="116"/>
      <c r="D656" s="134"/>
      <c r="E656" s="104"/>
      <c r="F656" s="103"/>
      <c r="G656" s="89"/>
    </row>
    <row r="657" spans="1:7" ht="22.5" x14ac:dyDescent="0.45">
      <c r="A657" s="184" t="s">
        <v>92</v>
      </c>
      <c r="B657" s="102" t="s">
        <v>30</v>
      </c>
      <c r="C657" s="116" t="str">
        <f>IF(B657=0, -10, IF(B657=1, -5, "0"))</f>
        <v>0</v>
      </c>
      <c r="D657" s="243"/>
      <c r="E657" s="243"/>
      <c r="F657" s="103"/>
      <c r="G657" s="89"/>
    </row>
    <row r="658" spans="1:7" ht="42" x14ac:dyDescent="0.4">
      <c r="A658" s="101" t="s">
        <v>189</v>
      </c>
      <c r="B658" s="102" t="s">
        <v>30</v>
      </c>
      <c r="C658" s="102"/>
      <c r="D658" s="243"/>
      <c r="E658" s="243"/>
      <c r="F658" s="103"/>
      <c r="G658" s="203"/>
    </row>
    <row r="659" spans="1:7" ht="45" x14ac:dyDescent="0.4">
      <c r="A659" s="200" t="s">
        <v>325</v>
      </c>
      <c r="B659" s="102" t="s">
        <v>30</v>
      </c>
      <c r="C659" s="116" t="str">
        <f>IF(B659=0, -10, "0")</f>
        <v>0</v>
      </c>
      <c r="D659" s="243"/>
      <c r="E659" s="243"/>
      <c r="F659" s="103"/>
      <c r="G659" s="89"/>
    </row>
    <row r="660" spans="1:7" ht="42" x14ac:dyDescent="0.4">
      <c r="A660" s="101" t="s">
        <v>150</v>
      </c>
      <c r="B660" s="102" t="s">
        <v>30</v>
      </c>
      <c r="C660" s="102"/>
      <c r="D660" s="134"/>
      <c r="E660" s="104"/>
      <c r="F660" s="103"/>
      <c r="G660" s="89"/>
    </row>
    <row r="661" spans="1:7" ht="21" x14ac:dyDescent="0.4">
      <c r="A661" s="440" t="s">
        <v>310</v>
      </c>
      <c r="B661" s="441"/>
      <c r="C661" s="441"/>
      <c r="D661" s="441"/>
      <c r="E661" s="441"/>
      <c r="F661" s="442"/>
      <c r="G661" s="89"/>
    </row>
    <row r="662" spans="1:7" ht="21" x14ac:dyDescent="0.4">
      <c r="A662" s="105" t="s">
        <v>328</v>
      </c>
      <c r="B662" s="102" t="s">
        <v>30</v>
      </c>
      <c r="C662" s="243"/>
      <c r="D662" s="134"/>
      <c r="E662" s="104"/>
      <c r="F662" s="103"/>
      <c r="G662" s="89"/>
    </row>
    <row r="663" spans="1:7" ht="21" x14ac:dyDescent="0.4">
      <c r="A663" s="101" t="s">
        <v>302</v>
      </c>
      <c r="B663" s="102" t="s">
        <v>30</v>
      </c>
      <c r="C663" s="102"/>
      <c r="D663" s="134"/>
      <c r="E663" s="104"/>
      <c r="F663" s="103"/>
      <c r="G663" s="89"/>
    </row>
    <row r="664" spans="1:7" ht="27.75" customHeight="1" x14ac:dyDescent="0.4">
      <c r="A664" s="129" t="s">
        <v>376</v>
      </c>
      <c r="B664" s="102" t="s">
        <v>30</v>
      </c>
      <c r="C664" s="102"/>
      <c r="D664" s="134"/>
      <c r="E664" s="104"/>
      <c r="F664" s="103"/>
      <c r="G664" s="94"/>
    </row>
    <row r="665" spans="1:7" ht="21" x14ac:dyDescent="0.4">
      <c r="A665" s="318" t="s">
        <v>317</v>
      </c>
      <c r="B665" s="102" t="s">
        <v>30</v>
      </c>
      <c r="C665" s="116" t="str">
        <f>IF(B665=0, -5, "0")</f>
        <v>0</v>
      </c>
      <c r="D665" s="119"/>
      <c r="E665" s="120"/>
      <c r="F665" s="103"/>
      <c r="G665" s="94"/>
    </row>
    <row r="666" spans="1:7" ht="21" x14ac:dyDescent="0.4">
      <c r="A666" s="151" t="s">
        <v>327</v>
      </c>
      <c r="B666" s="102" t="s">
        <v>30</v>
      </c>
      <c r="C666" s="116"/>
      <c r="D666" s="54"/>
      <c r="E666" s="54"/>
      <c r="F666" s="103"/>
      <c r="G666" s="94"/>
    </row>
    <row r="667" spans="1:7" ht="21" x14ac:dyDescent="0.4">
      <c r="A667" s="105" t="s">
        <v>405</v>
      </c>
      <c r="B667" s="102" t="s">
        <v>30</v>
      </c>
      <c r="C667" s="116"/>
      <c r="D667" s="54"/>
      <c r="E667" s="54"/>
      <c r="F667" s="103"/>
      <c r="G667" s="94"/>
    </row>
    <row r="668" spans="1:7" ht="88.5" customHeight="1" x14ac:dyDescent="0.4">
      <c r="A668" s="101" t="s">
        <v>421</v>
      </c>
      <c r="B668" s="102" t="str">
        <f>IF(D668=1, 2, IF(AND(D668&lt;1,D668&gt;0), 1, IF(D668=0,"0","NA")))</f>
        <v>NA</v>
      </c>
      <c r="C668" s="102"/>
      <c r="D668" s="327" t="str">
        <f>IFERROR(E668/F668,"N.A")</f>
        <v>N.A</v>
      </c>
      <c r="E668" s="330">
        <f>COUNTIF('A2 Exploitation'!F618:F667,"ok")</f>
        <v>0</v>
      </c>
      <c r="F668" s="330">
        <f>COUNTA('A2 Exploitation'!F618:F667)</f>
        <v>0</v>
      </c>
      <c r="G668" s="94"/>
    </row>
    <row r="669" spans="1:7" ht="21" x14ac:dyDescent="0.4">
      <c r="A669" s="121" t="s">
        <v>34</v>
      </c>
      <c r="B669" s="121"/>
      <c r="C669" s="121"/>
      <c r="D669" s="121">
        <f>SUM(B654:C668)</f>
        <v>0</v>
      </c>
      <c r="E669" s="89"/>
      <c r="F669" s="94"/>
      <c r="G669" s="94"/>
    </row>
    <row r="670" spans="1:7" ht="21" x14ac:dyDescent="0.4">
      <c r="A670" s="106" t="s">
        <v>33</v>
      </c>
      <c r="B670" s="107"/>
      <c r="C670" s="108"/>
      <c r="D670" s="109" t="e">
        <f>D669/(COUNT(B654:C668)*2)</f>
        <v>#DIV/0!</v>
      </c>
      <c r="E670" s="89"/>
      <c r="F670" s="94"/>
      <c r="G670" s="94"/>
    </row>
    <row r="671" spans="1:7" ht="21" x14ac:dyDescent="0.4">
      <c r="A671" s="110"/>
      <c r="B671" s="94"/>
      <c r="C671" s="94"/>
      <c r="D671" s="94"/>
      <c r="E671" s="89"/>
      <c r="F671" s="94"/>
      <c r="G671" s="94"/>
    </row>
    <row r="672" spans="1:7" ht="22.5" x14ac:dyDescent="0.45">
      <c r="A672" s="122" t="s">
        <v>38</v>
      </c>
      <c r="B672" s="152"/>
      <c r="C672" s="153"/>
      <c r="D672" s="125">
        <f>SUM(D627,D639,D650,D669)</f>
        <v>0</v>
      </c>
      <c r="E672" s="89"/>
      <c r="F672" s="94"/>
      <c r="G672" s="94"/>
    </row>
    <row r="673" spans="1:7" ht="22.5" x14ac:dyDescent="0.45">
      <c r="A673" s="122" t="s">
        <v>171</v>
      </c>
      <c r="B673" s="152"/>
      <c r="C673" s="153"/>
      <c r="D673" s="126" t="e">
        <f>D672/(COUNT(B654:C668,B631:C638,B643:C649,B618:C626)*2)</f>
        <v>#DIV/0!</v>
      </c>
      <c r="G673" s="94"/>
    </row>
    <row r="674" spans="1:7" ht="21" x14ac:dyDescent="0.4">
      <c r="A674" s="110"/>
      <c r="B674" s="94"/>
      <c r="C674" s="94"/>
      <c r="D674" s="94"/>
      <c r="E674" s="89"/>
      <c r="F674" s="94"/>
      <c r="G674" s="94"/>
    </row>
    <row r="675" spans="1:7" ht="21" x14ac:dyDescent="0.4">
      <c r="A675" s="207"/>
      <c r="B675" s="94"/>
      <c r="C675" s="94"/>
      <c r="G675" s="94"/>
    </row>
    <row r="676" spans="1:7" ht="22.5" x14ac:dyDescent="0.45">
      <c r="A676" s="408" t="s">
        <v>355</v>
      </c>
      <c r="B676" s="408"/>
      <c r="C676" s="408"/>
      <c r="D676" s="408"/>
      <c r="E676" s="408"/>
      <c r="F676" s="408"/>
      <c r="G676" s="94"/>
    </row>
    <row r="677" spans="1:7" ht="21" x14ac:dyDescent="0.4">
      <c r="A677" s="199">
        <f>B11</f>
        <v>0</v>
      </c>
      <c r="B677" s="94"/>
      <c r="C677" s="94"/>
      <c r="D677" s="94"/>
      <c r="E677" s="89"/>
      <c r="F677" s="94"/>
      <c r="G677" s="94"/>
    </row>
    <row r="678" spans="1:7" ht="21.75" customHeight="1" x14ac:dyDescent="0.4">
      <c r="A678" s="389" t="s">
        <v>28</v>
      </c>
      <c r="B678" s="390" t="s">
        <v>29</v>
      </c>
      <c r="C678" s="390"/>
      <c r="D678" s="390" t="s">
        <v>42</v>
      </c>
      <c r="E678" s="391" t="s">
        <v>266</v>
      </c>
      <c r="F678" s="391" t="s">
        <v>301</v>
      </c>
      <c r="G678" s="94"/>
    </row>
    <row r="679" spans="1:7" ht="21" x14ac:dyDescent="0.4">
      <c r="A679" s="389"/>
      <c r="B679" s="98" t="s">
        <v>32</v>
      </c>
      <c r="C679" s="98" t="s">
        <v>31</v>
      </c>
      <c r="D679" s="390"/>
      <c r="E679" s="391"/>
      <c r="F679" s="391"/>
      <c r="G679" s="94"/>
    </row>
    <row r="680" spans="1:7" ht="22.5" x14ac:dyDescent="0.4">
      <c r="A680" s="285"/>
      <c r="B680" s="286"/>
      <c r="C680" s="286"/>
      <c r="D680" s="286"/>
      <c r="E680" s="281"/>
      <c r="F680" s="281"/>
      <c r="G680" s="94"/>
    </row>
    <row r="681" spans="1:7" ht="21" x14ac:dyDescent="0.4">
      <c r="A681" s="101" t="s">
        <v>386</v>
      </c>
      <c r="B681" s="102" t="s">
        <v>30</v>
      </c>
      <c r="C681" s="102"/>
      <c r="D681" s="103"/>
      <c r="E681" s="104"/>
      <c r="F681" s="103"/>
      <c r="G681" s="94"/>
    </row>
    <row r="682" spans="1:7" ht="21" x14ac:dyDescent="0.4">
      <c r="A682" s="101" t="s">
        <v>357</v>
      </c>
      <c r="B682" s="102" t="s">
        <v>30</v>
      </c>
      <c r="C682" s="102"/>
      <c r="D682" s="103"/>
      <c r="E682" s="104"/>
      <c r="F682" s="103"/>
      <c r="G682" s="94"/>
    </row>
    <row r="683" spans="1:7" ht="42" x14ac:dyDescent="0.4">
      <c r="A683" s="101" t="s">
        <v>43</v>
      </c>
      <c r="B683" s="102" t="s">
        <v>30</v>
      </c>
      <c r="C683" s="102"/>
      <c r="D683" s="103"/>
      <c r="E683" s="104"/>
      <c r="F683" s="103"/>
      <c r="G683" s="94"/>
    </row>
    <row r="684" spans="1:7" ht="21" x14ac:dyDescent="0.4">
      <c r="A684" s="132" t="s">
        <v>93</v>
      </c>
      <c r="B684" s="102" t="s">
        <v>30</v>
      </c>
      <c r="C684" s="102"/>
      <c r="D684" s="104"/>
      <c r="E684" s="104"/>
      <c r="F684" s="103"/>
      <c r="G684" s="94"/>
    </row>
    <row r="685" spans="1:7" ht="21" x14ac:dyDescent="0.4">
      <c r="A685" s="101" t="s">
        <v>66</v>
      </c>
      <c r="B685" s="102" t="s">
        <v>30</v>
      </c>
      <c r="C685" s="102"/>
      <c r="D685" s="208"/>
      <c r="E685" s="104"/>
      <c r="F685" s="103"/>
      <c r="G685" s="94"/>
    </row>
    <row r="686" spans="1:7" ht="42" x14ac:dyDescent="0.4">
      <c r="A686" s="101" t="s">
        <v>157</v>
      </c>
      <c r="B686" s="102" t="s">
        <v>30</v>
      </c>
      <c r="C686" s="102"/>
      <c r="D686" s="208"/>
      <c r="E686" s="104"/>
      <c r="F686" s="103"/>
      <c r="G686" s="94"/>
    </row>
    <row r="687" spans="1:7" ht="21" x14ac:dyDescent="0.4">
      <c r="A687" s="105" t="s">
        <v>294</v>
      </c>
      <c r="B687" s="102" t="s">
        <v>30</v>
      </c>
      <c r="C687" s="104"/>
      <c r="D687" s="208"/>
      <c r="E687" s="104"/>
      <c r="F687" s="103"/>
      <c r="G687" s="94"/>
    </row>
    <row r="688" spans="1:7" ht="42" x14ac:dyDescent="0.4">
      <c r="A688" s="319" t="s">
        <v>295</v>
      </c>
      <c r="B688" s="102" t="s">
        <v>30</v>
      </c>
      <c r="C688" s="139" t="str">
        <f>IF(B688=0, -5, "0")</f>
        <v>0</v>
      </c>
      <c r="D688" s="160"/>
      <c r="E688" s="211"/>
      <c r="F688" s="103"/>
      <c r="G688" s="94"/>
    </row>
    <row r="689" spans="1:7" ht="42" x14ac:dyDescent="0.4">
      <c r="A689" s="105" t="s">
        <v>387</v>
      </c>
      <c r="B689" s="102" t="s">
        <v>30</v>
      </c>
      <c r="C689" s="158"/>
      <c r="D689" s="223"/>
      <c r="E689" s="211"/>
      <c r="F689" s="103"/>
      <c r="G689" s="94"/>
    </row>
    <row r="690" spans="1:7" ht="21" x14ac:dyDescent="0.4">
      <c r="A690" s="105" t="s">
        <v>397</v>
      </c>
      <c r="B690" s="102" t="s">
        <v>30</v>
      </c>
      <c r="C690" s="158"/>
      <c r="D690" s="224"/>
      <c r="E690" s="211"/>
      <c r="F690" s="103"/>
      <c r="G690" s="94"/>
    </row>
    <row r="691" spans="1:7" ht="30" customHeight="1" x14ac:dyDescent="0.4">
      <c r="A691" s="192" t="s">
        <v>13</v>
      </c>
      <c r="B691" s="102" t="s">
        <v>30</v>
      </c>
      <c r="C691" s="217"/>
      <c r="D691" s="208"/>
      <c r="E691" s="104"/>
      <c r="F691" s="103"/>
      <c r="G691" s="94"/>
    </row>
    <row r="692" spans="1:7" ht="38.25" customHeight="1" x14ac:dyDescent="0.4">
      <c r="A692" s="192" t="s">
        <v>179</v>
      </c>
      <c r="B692" s="102" t="s">
        <v>30</v>
      </c>
      <c r="C692" s="217"/>
      <c r="D692" s="208"/>
      <c r="E692" s="104"/>
      <c r="F692" s="103"/>
      <c r="G692" s="94"/>
    </row>
    <row r="693" spans="1:7" ht="80.25" customHeight="1" x14ac:dyDescent="0.4">
      <c r="A693" s="192" t="s">
        <v>14</v>
      </c>
      <c r="B693" s="102" t="s">
        <v>30</v>
      </c>
      <c r="C693" s="217"/>
      <c r="D693" s="103"/>
      <c r="E693" s="104"/>
      <c r="F693" s="103"/>
      <c r="G693" s="94"/>
    </row>
    <row r="694" spans="1:7" ht="21" x14ac:dyDescent="0.4">
      <c r="A694" s="105" t="s">
        <v>474</v>
      </c>
      <c r="B694" s="102" t="s">
        <v>30</v>
      </c>
      <c r="C694" s="158"/>
      <c r="D694" s="210"/>
      <c r="E694" s="104"/>
      <c r="F694" s="103"/>
      <c r="G694" s="94"/>
    </row>
    <row r="695" spans="1:7" ht="63" x14ac:dyDescent="0.4">
      <c r="A695" s="105" t="s">
        <v>384</v>
      </c>
      <c r="B695" s="102" t="s">
        <v>30</v>
      </c>
      <c r="C695" s="136"/>
      <c r="D695" s="210"/>
      <c r="E695" s="104"/>
      <c r="F695" s="103"/>
      <c r="G695" s="94"/>
    </row>
    <row r="696" spans="1:7" ht="21" x14ac:dyDescent="0.4">
      <c r="A696" s="214" t="s">
        <v>388</v>
      </c>
      <c r="B696" s="102" t="s">
        <v>30</v>
      </c>
      <c r="C696" s="116"/>
      <c r="D696" s="119"/>
      <c r="E696" s="120"/>
      <c r="F696" s="103"/>
      <c r="G696" s="94"/>
    </row>
    <row r="697" spans="1:7" ht="21" x14ac:dyDescent="0.4">
      <c r="A697" s="209" t="s">
        <v>318</v>
      </c>
      <c r="B697" s="102" t="s">
        <v>30</v>
      </c>
      <c r="C697" s="116"/>
      <c r="D697" s="101"/>
      <c r="E697" s="104"/>
      <c r="F697" s="103"/>
      <c r="G697" s="94"/>
    </row>
    <row r="698" spans="1:7" ht="42" x14ac:dyDescent="0.4">
      <c r="A698" s="209" t="s">
        <v>457</v>
      </c>
      <c r="B698" s="102" t="s">
        <v>30</v>
      </c>
      <c r="C698" s="116"/>
      <c r="D698" s="101"/>
      <c r="E698" s="104"/>
      <c r="F698" s="103"/>
      <c r="G698" s="94"/>
    </row>
    <row r="699" spans="1:7" ht="21" x14ac:dyDescent="0.4">
      <c r="A699" s="209" t="s">
        <v>419</v>
      </c>
      <c r="B699" s="102" t="s">
        <v>30</v>
      </c>
      <c r="C699" s="116"/>
      <c r="D699" s="242"/>
      <c r="E699" s="104"/>
      <c r="F699" s="103"/>
      <c r="G699" s="94"/>
    </row>
    <row r="700" spans="1:7" ht="89.25" customHeight="1" x14ac:dyDescent="0.4">
      <c r="A700" s="105" t="s">
        <v>421</v>
      </c>
      <c r="B700" s="102" t="str">
        <f>IF(D700=1, 2, IF(AND(D700&lt;1,D700&gt;0), 1, IF(D700=0,"0","NA")))</f>
        <v>NA</v>
      </c>
      <c r="C700" s="102"/>
      <c r="D700" s="327" t="str">
        <f>IFERROR(E700/F700,"N.A")</f>
        <v>N.A</v>
      </c>
      <c r="E700" s="330">
        <f>COUNTIF('A2 Exploitation'!F681:F699,"ok")</f>
        <v>0</v>
      </c>
      <c r="F700" s="330">
        <f>COUNTA('A2 Exploitation'!F681:F699)</f>
        <v>0</v>
      </c>
      <c r="G700" s="94"/>
    </row>
    <row r="701" spans="1:7" ht="22.5" x14ac:dyDescent="0.45">
      <c r="A701" s="122" t="s">
        <v>426</v>
      </c>
      <c r="B701" s="152"/>
      <c r="C701" s="153"/>
      <c r="D701" s="125">
        <f>SUM(B681:C700)</f>
        <v>0</v>
      </c>
      <c r="E701" s="89"/>
      <c r="F701" s="94"/>
      <c r="G701" s="94"/>
    </row>
    <row r="702" spans="1:7" ht="22.5" x14ac:dyDescent="0.45">
      <c r="A702" s="122" t="s">
        <v>427</v>
      </c>
      <c r="B702" s="152"/>
      <c r="C702" s="153"/>
      <c r="D702" s="126" t="e">
        <f>D701/(COUNT(B681:C700)*2)</f>
        <v>#DIV/0!</v>
      </c>
      <c r="G702" s="94"/>
    </row>
    <row r="703" spans="1:7" ht="21" x14ac:dyDescent="0.4">
      <c r="A703" s="203"/>
      <c r="B703" s="261"/>
      <c r="C703" s="261"/>
      <c r="G703" s="216"/>
    </row>
    <row r="704" spans="1:7" ht="21" customHeight="1" x14ac:dyDescent="0.4">
      <c r="A704" s="443" t="s">
        <v>458</v>
      </c>
      <c r="B704" s="443"/>
      <c r="C704" s="443"/>
      <c r="D704" s="443"/>
      <c r="E704" s="443"/>
      <c r="F704" s="443"/>
      <c r="G704" s="216"/>
    </row>
    <row r="705" spans="1:7" ht="21" customHeight="1" x14ac:dyDescent="0.4">
      <c r="A705" s="199">
        <f>B11</f>
        <v>0</v>
      </c>
      <c r="B705" s="94"/>
      <c r="C705" s="94"/>
      <c r="D705" s="215"/>
      <c r="E705" s="215"/>
      <c r="F705" s="215"/>
      <c r="G705" s="216"/>
    </row>
    <row r="706" spans="1:7" ht="21" x14ac:dyDescent="0.4">
      <c r="A706" s="415" t="s">
        <v>28</v>
      </c>
      <c r="B706" s="428" t="s">
        <v>29</v>
      </c>
      <c r="C706" s="428"/>
      <c r="D706" s="390" t="s">
        <v>42</v>
      </c>
      <c r="E706" s="391" t="s">
        <v>266</v>
      </c>
      <c r="F706" s="391" t="s">
        <v>301</v>
      </c>
      <c r="G706" s="216"/>
    </row>
    <row r="707" spans="1:7" ht="21" x14ac:dyDescent="0.4">
      <c r="A707" s="389"/>
      <c r="B707" s="98" t="s">
        <v>32</v>
      </c>
      <c r="C707" s="98" t="s">
        <v>31</v>
      </c>
      <c r="D707" s="390"/>
      <c r="E707" s="391"/>
      <c r="F707" s="391"/>
      <c r="G707" s="216"/>
    </row>
    <row r="708" spans="1:7" ht="22.5" x14ac:dyDescent="0.4">
      <c r="A708" s="285"/>
      <c r="B708" s="286"/>
      <c r="C708" s="286"/>
      <c r="D708" s="286"/>
      <c r="E708" s="281"/>
      <c r="F708" s="281"/>
      <c r="G708" s="94"/>
    </row>
    <row r="709" spans="1:7" ht="24.75" x14ac:dyDescent="0.4">
      <c r="A709" s="392" t="s">
        <v>305</v>
      </c>
      <c r="B709" s="393"/>
      <c r="C709" s="393"/>
      <c r="D709" s="393"/>
      <c r="E709" s="393"/>
      <c r="F709" s="394"/>
      <c r="G709" s="216"/>
    </row>
    <row r="710" spans="1:7" ht="21" x14ac:dyDescent="0.4">
      <c r="A710" s="132" t="s">
        <v>220</v>
      </c>
      <c r="B710" s="217" t="s">
        <v>30</v>
      </c>
      <c r="C710" s="217"/>
      <c r="D710" s="211"/>
      <c r="E710" s="211"/>
      <c r="F710" s="160"/>
      <c r="G710" s="216"/>
    </row>
    <row r="711" spans="1:7" ht="21" x14ac:dyDescent="0.4">
      <c r="A711" s="132" t="s">
        <v>316</v>
      </c>
      <c r="B711" s="217" t="s">
        <v>30</v>
      </c>
      <c r="C711" s="217"/>
      <c r="D711" s="160"/>
      <c r="E711" s="211"/>
      <c r="F711" s="160"/>
      <c r="G711" s="216"/>
    </row>
    <row r="712" spans="1:7" ht="21" x14ac:dyDescent="0.4">
      <c r="A712" s="317" t="s">
        <v>273</v>
      </c>
      <c r="B712" s="217" t="s">
        <v>30</v>
      </c>
      <c r="C712" s="188" t="str">
        <f>IF(B712=0, -5, "0")</f>
        <v>0</v>
      </c>
      <c r="D712" s="54"/>
      <c r="E712" s="211"/>
      <c r="F712" s="160"/>
      <c r="G712" s="216"/>
    </row>
    <row r="713" spans="1:7" ht="21" x14ac:dyDescent="0.4">
      <c r="A713" s="132" t="s">
        <v>296</v>
      </c>
      <c r="B713" s="217" t="s">
        <v>30</v>
      </c>
      <c r="C713" s="217"/>
      <c r="D713" s="54"/>
      <c r="E713" s="211"/>
      <c r="F713" s="160"/>
      <c r="G713" s="216"/>
    </row>
    <row r="714" spans="1:7" ht="22.5" x14ac:dyDescent="0.4">
      <c r="A714" s="214" t="s">
        <v>321</v>
      </c>
      <c r="B714" s="217" t="s">
        <v>30</v>
      </c>
      <c r="C714" s="217"/>
      <c r="D714" s="228"/>
      <c r="E714" s="228"/>
      <c r="F714" s="160"/>
      <c r="G714" s="216"/>
    </row>
    <row r="715" spans="1:7" ht="21" x14ac:dyDescent="0.4">
      <c r="A715" s="106" t="s">
        <v>34</v>
      </c>
      <c r="B715" s="413"/>
      <c r="C715" s="414"/>
      <c r="D715" s="202">
        <f>SUM(B710:C714)</f>
        <v>0</v>
      </c>
      <c r="E715" s="89"/>
      <c r="F715" s="94"/>
      <c r="G715" s="94"/>
    </row>
    <row r="716" spans="1:7" ht="21" x14ac:dyDescent="0.4">
      <c r="A716" s="106" t="s">
        <v>33</v>
      </c>
      <c r="B716" s="413"/>
      <c r="C716" s="414"/>
      <c r="D716" s="313" t="e">
        <f>D715/(COUNT(B710:C714)*2)</f>
        <v>#DIV/0!</v>
      </c>
      <c r="E716" s="89"/>
      <c r="F716" s="94"/>
      <c r="G716" s="94"/>
    </row>
    <row r="717" spans="1:7" ht="21" x14ac:dyDescent="0.4">
      <c r="A717" s="148"/>
      <c r="B717" s="297"/>
      <c r="C717" s="297"/>
      <c r="D717" s="205"/>
      <c r="E717" s="311"/>
      <c r="F717" s="312"/>
      <c r="G717" s="94"/>
    </row>
    <row r="718" spans="1:7" ht="24.75" x14ac:dyDescent="0.4">
      <c r="A718" s="392" t="s">
        <v>306</v>
      </c>
      <c r="B718" s="393"/>
      <c r="C718" s="393"/>
      <c r="D718" s="393"/>
      <c r="E718" s="393"/>
      <c r="F718" s="394"/>
      <c r="G718" s="94"/>
    </row>
    <row r="719" spans="1:7" ht="21" x14ac:dyDescent="0.4">
      <c r="A719" s="218" t="s">
        <v>3</v>
      </c>
      <c r="B719" s="217" t="s">
        <v>30</v>
      </c>
      <c r="C719" s="217"/>
      <c r="D719" s="54"/>
      <c r="E719" s="104"/>
      <c r="F719" s="160"/>
    </row>
    <row r="720" spans="1:7" ht="21" x14ac:dyDescent="0.4">
      <c r="A720" s="218" t="s">
        <v>27</v>
      </c>
      <c r="B720" s="217" t="s">
        <v>30</v>
      </c>
      <c r="C720" s="217"/>
      <c r="D720" s="54"/>
      <c r="E720" s="104"/>
      <c r="F720" s="160"/>
    </row>
    <row r="721" spans="1:7" ht="72.75" customHeight="1" x14ac:dyDescent="0.3">
      <c r="A721" s="206" t="s">
        <v>421</v>
      </c>
      <c r="B721" s="102" t="str">
        <f>IF(D721=1, 2, IF(AND(D721&lt;1,D721&gt;0), 1, IF(D721=0,"0","NA")))</f>
        <v>NA</v>
      </c>
      <c r="C721" s="102"/>
      <c r="D721" s="327" t="str">
        <f>IFERROR(E721/F721,"N.A")</f>
        <v>N.A</v>
      </c>
      <c r="E721" s="330">
        <f>COUNTIF('A2 Exploitation'!F710:F720,"ok")</f>
        <v>0</v>
      </c>
      <c r="F721" s="330">
        <f>COUNTA('A2 Exploitation'!F710:F720)</f>
        <v>0</v>
      </c>
    </row>
    <row r="722" spans="1:7" ht="21" x14ac:dyDescent="0.3">
      <c r="A722" s="106" t="s">
        <v>34</v>
      </c>
      <c r="B722" s="106"/>
      <c r="C722" s="121"/>
      <c r="D722" s="284">
        <f>SUM(B719:C721)</f>
        <v>0</v>
      </c>
    </row>
    <row r="723" spans="1:7" ht="21" x14ac:dyDescent="0.4">
      <c r="A723" s="106" t="s">
        <v>33</v>
      </c>
      <c r="B723" s="107"/>
      <c r="C723" s="108"/>
      <c r="D723" s="263" t="e">
        <f>D722/(COUNT(B719:C721)*2)</f>
        <v>#DIV/0!</v>
      </c>
      <c r="G723" s="94"/>
    </row>
    <row r="724" spans="1:7" s="266" customFormat="1" ht="21" x14ac:dyDescent="0.4">
      <c r="A724" s="105"/>
      <c r="B724" s="262"/>
      <c r="C724" s="262"/>
      <c r="D724" s="258"/>
      <c r="E724" s="2"/>
      <c r="F724" s="81"/>
      <c r="G724" s="94"/>
    </row>
    <row r="725" spans="1:7" ht="22.5" x14ac:dyDescent="0.45">
      <c r="A725" s="122" t="s">
        <v>428</v>
      </c>
      <c r="B725" s="152"/>
      <c r="C725" s="153"/>
      <c r="D725" s="249">
        <f>SUM(D722,D715)</f>
        <v>0</v>
      </c>
      <c r="G725" s="94"/>
    </row>
    <row r="726" spans="1:7" ht="22.5" x14ac:dyDescent="0.45">
      <c r="A726" s="122" t="s">
        <v>429</v>
      </c>
      <c r="B726" s="152"/>
      <c r="C726" s="153"/>
      <c r="D726" s="126" t="e">
        <f>D725/(COUNT(B719:C721,B710:C714)*2)</f>
        <v>#DIV/0!</v>
      </c>
      <c r="E726" s="89"/>
      <c r="F726" s="94"/>
    </row>
    <row r="727" spans="1:7" x14ac:dyDescent="0.3">
      <c r="A727" s="2"/>
    </row>
    <row r="728" spans="1:7" s="3" customFormat="1" ht="22.5" x14ac:dyDescent="0.45">
      <c r="A728" s="298" t="s">
        <v>421</v>
      </c>
      <c r="B728" s="35"/>
      <c r="C728" s="35"/>
      <c r="D728" s="329" t="e">
        <f>AVERAGE(D721,D700,D668,D605,D565,D525,D471,D424,D366,D299,D244,D185,D129,D43)</f>
        <v>#DIV/0!</v>
      </c>
      <c r="E728" s="83"/>
      <c r="F728" s="84"/>
      <c r="G728" s="79"/>
    </row>
    <row r="729" spans="1:7" ht="22.5" x14ac:dyDescent="0.3">
      <c r="A729" s="18" t="s">
        <v>422</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xOyQszPQlNc5rteuoq/j8s6RHXJlrLXjfgF8wJgSpmT1qrrVGnzUk9Xz2B0AJST2yxJMLL5UGWGsr6DqrXvhYg==" saltValue="nzT9T8xlYZdPBbmsw8L2z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8"/>
      <c r="B1" s="339">
        <v>0</v>
      </c>
      <c r="C1" s="339"/>
      <c r="D1" s="491"/>
      <c r="E1" s="491"/>
      <c r="F1" s="491"/>
      <c r="G1" s="491"/>
    </row>
    <row r="2" spans="1:7" s="2" customFormat="1" ht="24" x14ac:dyDescent="0.45">
      <c r="A2" s="338"/>
      <c r="B2" s="339">
        <v>1</v>
      </c>
      <c r="C2" s="339"/>
      <c r="D2" s="340"/>
      <c r="E2" s="340"/>
      <c r="F2" s="340"/>
      <c r="G2" s="341"/>
    </row>
    <row r="3" spans="1:7" s="2" customFormat="1" ht="24" x14ac:dyDescent="0.45">
      <c r="A3" s="338"/>
      <c r="B3" s="339">
        <v>2</v>
      </c>
      <c r="C3" s="339"/>
      <c r="D3" s="340"/>
      <c r="E3" s="340"/>
      <c r="F3" s="340"/>
      <c r="G3" s="341"/>
    </row>
    <row r="4" spans="1:7" s="2" customFormat="1" ht="16.5" customHeight="1" x14ac:dyDescent="0.45">
      <c r="A4" s="338"/>
      <c r="B4" s="339" t="s">
        <v>30</v>
      </c>
      <c r="C4" s="339"/>
      <c r="D4" s="342"/>
      <c r="E4" s="340"/>
      <c r="F4" s="340"/>
      <c r="G4" s="341"/>
    </row>
    <row r="5" spans="1:7" s="2" customFormat="1" ht="16.5" customHeight="1" x14ac:dyDescent="0.45">
      <c r="A5" s="338"/>
      <c r="B5" s="339"/>
      <c r="C5" s="339"/>
      <c r="D5" s="340"/>
      <c r="E5" s="340"/>
      <c r="F5" s="340"/>
      <c r="G5" s="341"/>
    </row>
    <row r="6" spans="1:7" s="2" customFormat="1" ht="37.5" customHeight="1" x14ac:dyDescent="0.45">
      <c r="A6" s="492" t="s">
        <v>46</v>
      </c>
      <c r="B6" s="492"/>
      <c r="C6" s="492"/>
      <c r="D6" s="492"/>
      <c r="E6" s="492"/>
      <c r="F6" s="492"/>
      <c r="G6" s="78"/>
    </row>
    <row r="7" spans="1:7" s="2" customFormat="1" ht="21.75" customHeight="1" x14ac:dyDescent="0.45">
      <c r="A7" s="493" t="str">
        <f>'Page de garde'!D18</f>
        <v>GABES</v>
      </c>
      <c r="B7" s="493"/>
      <c r="C7" s="493"/>
      <c r="D7" s="493"/>
      <c r="E7" s="493"/>
      <c r="F7" s="493"/>
      <c r="G7" s="78"/>
    </row>
    <row r="8" spans="1:7" s="2" customFormat="1" ht="24" x14ac:dyDescent="0.45">
      <c r="A8" s="4" t="s">
        <v>39</v>
      </c>
      <c r="B8" s="494" t="str">
        <f>'A1 Exploitation'!B9:F9</f>
        <v>Dr Hatem KARAA</v>
      </c>
      <c r="C8" s="494"/>
      <c r="D8" s="494"/>
      <c r="E8" s="494"/>
      <c r="F8" s="494"/>
      <c r="G8" s="78"/>
    </row>
    <row r="9" spans="1:7" s="2" customFormat="1" ht="24" x14ac:dyDescent="0.45">
      <c r="A9" s="5" t="s">
        <v>41</v>
      </c>
      <c r="B9" s="495" t="str">
        <f>'A1 Exploitation'!B10:F10</f>
        <v>Chefs de rayons</v>
      </c>
      <c r="C9" s="495"/>
      <c r="D9" s="495"/>
      <c r="E9" s="495"/>
      <c r="F9" s="495"/>
      <c r="G9" s="78"/>
    </row>
    <row r="10" spans="1:7" s="2" customFormat="1" ht="24" x14ac:dyDescent="0.45">
      <c r="A10" s="4" t="s">
        <v>40</v>
      </c>
      <c r="B10" s="490">
        <f>'A1 Exploitation'!B11:F11</f>
        <v>43538</v>
      </c>
      <c r="C10" s="490"/>
      <c r="D10" s="490"/>
      <c r="E10" s="490"/>
      <c r="F10" s="490"/>
      <c r="G10" s="78"/>
    </row>
    <row r="11" spans="1:7" s="2" customFormat="1" ht="24" x14ac:dyDescent="0.45">
      <c r="A11" s="4" t="s">
        <v>250</v>
      </c>
      <c r="B11" s="486" t="e">
        <f>D199</f>
        <v>#DIV/0!</v>
      </c>
      <c r="C11" s="486"/>
      <c r="D11" s="486"/>
      <c r="E11" s="486"/>
      <c r="F11" s="486"/>
      <c r="G11" s="78"/>
    </row>
    <row r="12" spans="1:7" s="2" customFormat="1" ht="22.5" x14ac:dyDescent="0.45">
      <c r="A12" s="1"/>
      <c r="D12" s="459"/>
      <c r="E12" s="459"/>
      <c r="F12" s="459"/>
      <c r="G12" s="459"/>
    </row>
    <row r="13" spans="1:7" s="2" customFormat="1" ht="11.25" customHeight="1" x14ac:dyDescent="0.3">
      <c r="A13" s="487" t="s">
        <v>28</v>
      </c>
      <c r="B13" s="488" t="s">
        <v>29</v>
      </c>
      <c r="C13" s="488"/>
      <c r="D13" s="488" t="s">
        <v>42</v>
      </c>
      <c r="E13" s="488" t="s">
        <v>160</v>
      </c>
      <c r="F13" s="488" t="s">
        <v>161</v>
      </c>
    </row>
    <row r="14" spans="1:7" s="2" customFormat="1" ht="12.75" customHeight="1" x14ac:dyDescent="0.3">
      <c r="A14" s="487"/>
      <c r="B14" s="17" t="s">
        <v>32</v>
      </c>
      <c r="C14" s="17" t="s">
        <v>31</v>
      </c>
      <c r="D14" s="488"/>
      <c r="E14" s="488"/>
      <c r="F14" s="488"/>
      <c r="G14" s="77"/>
    </row>
    <row r="15" spans="1:7" x14ac:dyDescent="0.3">
      <c r="A15" s="477"/>
      <c r="B15" s="478"/>
      <c r="C15" s="478"/>
      <c r="D15" s="478"/>
      <c r="E15" s="478"/>
      <c r="F15" s="478"/>
    </row>
    <row r="16" spans="1:7" ht="19.5" x14ac:dyDescent="0.4">
      <c r="A16" s="481" t="s">
        <v>0</v>
      </c>
      <c r="B16" s="482"/>
      <c r="C16" s="482"/>
      <c r="D16" s="482"/>
      <c r="E16" s="482"/>
      <c r="F16" s="482"/>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459</v>
      </c>
      <c r="B21" s="54" t="s">
        <v>30</v>
      </c>
      <c r="C21" s="54"/>
      <c r="D21" s="57"/>
      <c r="E21" s="54"/>
      <c r="F21" s="54"/>
    </row>
    <row r="22" spans="1:7" x14ac:dyDescent="0.3">
      <c r="A22" s="483" t="s">
        <v>34</v>
      </c>
      <c r="B22" s="479"/>
      <c r="C22" s="480"/>
      <c r="D22" s="301">
        <f>SUM(B17:C21)</f>
        <v>0</v>
      </c>
    </row>
    <row r="23" spans="1:7" x14ac:dyDescent="0.3">
      <c r="A23" s="470" t="s">
        <v>251</v>
      </c>
      <c r="B23" s="471"/>
      <c r="C23" s="472"/>
      <c r="D23" s="16" t="e">
        <f>D22/(COUNT(B17:C21)*2)</f>
        <v>#DIV/0!</v>
      </c>
    </row>
    <row r="24" spans="1:7" x14ac:dyDescent="0.3">
      <c r="A24" s="9"/>
      <c r="B24" s="10"/>
      <c r="C24" s="10"/>
      <c r="D24" s="11"/>
    </row>
    <row r="25" spans="1:7" ht="19.5" x14ac:dyDescent="0.4">
      <c r="A25" s="475" t="s">
        <v>4</v>
      </c>
      <c r="B25" s="476"/>
      <c r="C25" s="476"/>
      <c r="D25" s="476"/>
      <c r="E25" s="476"/>
      <c r="F25" s="476"/>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470" t="s">
        <v>34</v>
      </c>
      <c r="B33" s="471"/>
      <c r="C33" s="472"/>
      <c r="D33" s="300">
        <f>SUM(B26:C32)</f>
        <v>0</v>
      </c>
    </row>
    <row r="34" spans="1:6" x14ac:dyDescent="0.3">
      <c r="A34" s="470" t="s">
        <v>251</v>
      </c>
      <c r="B34" s="471"/>
      <c r="C34" s="472"/>
      <c r="D34" s="16" t="e">
        <f>D33/(COUNT(B26:C32)*2)</f>
        <v>#DIV/0!</v>
      </c>
    </row>
    <row r="35" spans="1:6" x14ac:dyDescent="0.3">
      <c r="A35" s="9"/>
      <c r="B35" s="10"/>
      <c r="C35" s="10"/>
      <c r="D35" s="11"/>
    </row>
    <row r="36" spans="1:6" ht="19.5" x14ac:dyDescent="0.4">
      <c r="A36" s="475" t="s">
        <v>180</v>
      </c>
      <c r="B36" s="476"/>
      <c r="C36" s="476"/>
      <c r="D36" s="476"/>
      <c r="E36" s="476"/>
      <c r="F36" s="476"/>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470" t="s">
        <v>34</v>
      </c>
      <c r="B42" s="471"/>
      <c r="C42" s="472"/>
      <c r="D42" s="300">
        <f>SUM(B37:C41)</f>
        <v>0</v>
      </c>
    </row>
    <row r="43" spans="1:6" x14ac:dyDescent="0.3">
      <c r="A43" s="470" t="s">
        <v>251</v>
      </c>
      <c r="B43" s="471"/>
      <c r="C43" s="472"/>
      <c r="D43" s="16" t="e">
        <f>D42/(COUNT(B37:C41)*2)</f>
        <v>#DIV/0!</v>
      </c>
    </row>
    <row r="44" spans="1:6" x14ac:dyDescent="0.3">
      <c r="A44" s="28"/>
      <c r="B44" s="29"/>
      <c r="C44" s="29"/>
      <c r="D44" s="30"/>
    </row>
    <row r="45" spans="1:6" ht="19.5" x14ac:dyDescent="0.4">
      <c r="A45" s="484" t="s">
        <v>19</v>
      </c>
      <c r="B45" s="485"/>
      <c r="C45" s="485"/>
      <c r="D45" s="485"/>
      <c r="E45" s="485"/>
      <c r="F45" s="485"/>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7"/>
      <c r="E50" s="54"/>
      <c r="F50" s="54"/>
    </row>
    <row r="51" spans="1:6" ht="18" x14ac:dyDescent="0.35">
      <c r="A51" s="23" t="s">
        <v>252</v>
      </c>
      <c r="B51" s="54" t="s">
        <v>30</v>
      </c>
      <c r="C51" s="6" t="str">
        <f>IF(B51=0, -5, "0")</f>
        <v>0</v>
      </c>
      <c r="D51" s="58"/>
      <c r="E51" s="54"/>
      <c r="F51" s="54"/>
    </row>
    <row r="52" spans="1:6" x14ac:dyDescent="0.3">
      <c r="A52" s="470" t="s">
        <v>34</v>
      </c>
      <c r="B52" s="471"/>
      <c r="C52" s="472"/>
      <c r="D52" s="300">
        <f>SUM(B46:C51)</f>
        <v>0</v>
      </c>
    </row>
    <row r="53" spans="1:6" x14ac:dyDescent="0.3">
      <c r="A53" s="470" t="s">
        <v>251</v>
      </c>
      <c r="B53" s="471"/>
      <c r="C53" s="472"/>
      <c r="D53" s="16" t="e">
        <f>D52/(COUNT(B46:C51)*2)</f>
        <v>#DIV/0!</v>
      </c>
    </row>
    <row r="54" spans="1:6" x14ac:dyDescent="0.3">
      <c r="A54" s="9"/>
      <c r="B54" s="10"/>
      <c r="C54" s="10"/>
      <c r="D54" s="11"/>
    </row>
    <row r="55" spans="1:6" ht="19.5" x14ac:dyDescent="0.4">
      <c r="A55" s="475" t="s">
        <v>8</v>
      </c>
      <c r="B55" s="476"/>
      <c r="C55" s="476"/>
      <c r="D55" s="476"/>
      <c r="E55" s="476"/>
      <c r="F55" s="476"/>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470" t="s">
        <v>34</v>
      </c>
      <c r="B63" s="471"/>
      <c r="C63" s="472"/>
      <c r="D63" s="300">
        <f>SUM(B56:C62)</f>
        <v>0</v>
      </c>
    </row>
    <row r="64" spans="1:6" x14ac:dyDescent="0.3">
      <c r="A64" s="470" t="s">
        <v>251</v>
      </c>
      <c r="B64" s="471"/>
      <c r="C64" s="472"/>
      <c r="D64" s="16" t="e">
        <f>D63/(COUNT(B56:C62)*2)</f>
        <v>#DIV/0!</v>
      </c>
    </row>
    <row r="65" spans="1:6" x14ac:dyDescent="0.3">
      <c r="A65" s="9"/>
      <c r="B65" s="10"/>
      <c r="C65" s="10"/>
      <c r="D65" s="11"/>
    </row>
    <row r="66" spans="1:6" ht="19.5" x14ac:dyDescent="0.4">
      <c r="A66" s="475" t="s">
        <v>111</v>
      </c>
      <c r="B66" s="476"/>
      <c r="C66" s="476"/>
      <c r="D66" s="476"/>
      <c r="E66" s="476"/>
      <c r="F66" s="476"/>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470" t="s">
        <v>34</v>
      </c>
      <c r="B84" s="471"/>
      <c r="C84" s="472"/>
      <c r="D84" s="300">
        <f>SUM(B67:C83)</f>
        <v>0</v>
      </c>
    </row>
    <row r="85" spans="1:6" x14ac:dyDescent="0.3">
      <c r="A85" s="470" t="s">
        <v>251</v>
      </c>
      <c r="B85" s="471"/>
      <c r="C85" s="472"/>
      <c r="D85" s="16" t="e">
        <f>D84/(COUNT(B67:C83)*2)</f>
        <v>#DIV/0!</v>
      </c>
    </row>
    <row r="86" spans="1:6" x14ac:dyDescent="0.3">
      <c r="A86" s="9"/>
      <c r="B86" s="10"/>
      <c r="C86" s="10"/>
      <c r="D86" s="11"/>
    </row>
    <row r="87" spans="1:6" ht="19.5" x14ac:dyDescent="0.4">
      <c r="A87" s="475" t="s">
        <v>172</v>
      </c>
      <c r="B87" s="476"/>
      <c r="C87" s="476"/>
      <c r="D87" s="476"/>
      <c r="E87" s="476"/>
      <c r="F87" s="476"/>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470" t="s">
        <v>34</v>
      </c>
      <c r="B102" s="471"/>
      <c r="C102" s="472"/>
      <c r="D102" s="300">
        <f>SUM(B88:C101)</f>
        <v>0</v>
      </c>
    </row>
    <row r="103" spans="1:6" x14ac:dyDescent="0.3">
      <c r="A103" s="470" t="s">
        <v>251</v>
      </c>
      <c r="B103" s="471"/>
      <c r="C103" s="472"/>
      <c r="D103" s="16" t="e">
        <f>D102/(COUNT(B88:C101)*2)</f>
        <v>#DIV/0!</v>
      </c>
    </row>
    <row r="104" spans="1:6" x14ac:dyDescent="0.3">
      <c r="A104" s="9"/>
      <c r="B104" s="10"/>
      <c r="C104" s="10"/>
      <c r="D104" s="11"/>
    </row>
    <row r="105" spans="1:6" x14ac:dyDescent="0.3">
      <c r="A105" s="28"/>
      <c r="B105" s="29"/>
      <c r="C105" s="29"/>
      <c r="D105" s="30"/>
    </row>
    <row r="106" spans="1:6" ht="19.5" x14ac:dyDescent="0.4">
      <c r="A106" s="475" t="s">
        <v>173</v>
      </c>
      <c r="B106" s="476"/>
      <c r="C106" s="476"/>
      <c r="D106" s="476"/>
      <c r="E106" s="476"/>
      <c r="F106" s="476"/>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470" t="s">
        <v>34</v>
      </c>
      <c r="B118" s="471"/>
      <c r="C118" s="472"/>
      <c r="D118" s="300">
        <f>SUM(B107:C117)</f>
        <v>0</v>
      </c>
    </row>
    <row r="119" spans="1:6" x14ac:dyDescent="0.3">
      <c r="A119" s="470" t="s">
        <v>251</v>
      </c>
      <c r="B119" s="471"/>
      <c r="C119" s="472"/>
      <c r="D119" s="16" t="e">
        <f>D118/(COUNT(B107:C117)*2)</f>
        <v>#DIV/0!</v>
      </c>
    </row>
    <row r="120" spans="1:6" x14ac:dyDescent="0.3">
      <c r="A120" s="9"/>
      <c r="B120" s="10"/>
      <c r="C120" s="10"/>
      <c r="D120" s="11"/>
    </row>
    <row r="121" spans="1:6" ht="19.5" x14ac:dyDescent="0.4">
      <c r="A121" s="475" t="s">
        <v>156</v>
      </c>
      <c r="B121" s="476"/>
      <c r="C121" s="476"/>
      <c r="D121" s="476"/>
      <c r="E121" s="476"/>
      <c r="F121" s="476"/>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470" t="s">
        <v>34</v>
      </c>
      <c r="B133" s="471"/>
      <c r="C133" s="472"/>
      <c r="D133" s="300">
        <f>SUM(B122:C132)</f>
        <v>0</v>
      </c>
    </row>
    <row r="134" spans="1:6" x14ac:dyDescent="0.3">
      <c r="A134" s="470" t="s">
        <v>251</v>
      </c>
      <c r="B134" s="471"/>
      <c r="C134" s="472"/>
      <c r="D134" s="15" t="e">
        <f>D133/(COUNT(B122:C132)*2)</f>
        <v>#DIV/0!</v>
      </c>
    </row>
    <row r="135" spans="1:6" x14ac:dyDescent="0.3">
      <c r="A135" s="9"/>
      <c r="B135" s="10"/>
      <c r="C135" s="10"/>
      <c r="D135" s="14"/>
    </row>
    <row r="136" spans="1:6" ht="19.5" x14ac:dyDescent="0.4">
      <c r="A136" s="475" t="s">
        <v>61</v>
      </c>
      <c r="B136" s="476"/>
      <c r="C136" s="476"/>
      <c r="D136" s="476"/>
      <c r="E136" s="476"/>
      <c r="F136" s="476"/>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5"/>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470" t="s">
        <v>34</v>
      </c>
      <c r="B149" s="471"/>
      <c r="C149" s="472"/>
      <c r="D149" s="300">
        <f>SUM(B137:C148)</f>
        <v>0</v>
      </c>
    </row>
    <row r="150" spans="1:6" x14ac:dyDescent="0.3">
      <c r="A150" s="470" t="s">
        <v>251</v>
      </c>
      <c r="B150" s="471"/>
      <c r="C150" s="472"/>
      <c r="D150" s="16" t="e">
        <f>D149/(COUNT(B137:C148)*2)</f>
        <v>#DIV/0!</v>
      </c>
    </row>
    <row r="151" spans="1:6" x14ac:dyDescent="0.3">
      <c r="A151" s="9"/>
      <c r="B151" s="10"/>
      <c r="C151" s="10"/>
      <c r="D151" s="11"/>
    </row>
    <row r="152" spans="1:6" ht="19.5" x14ac:dyDescent="0.4">
      <c r="A152" s="475" t="s">
        <v>178</v>
      </c>
      <c r="B152" s="476"/>
      <c r="C152" s="476"/>
      <c r="D152" s="476"/>
      <c r="E152" s="476"/>
      <c r="F152" s="476"/>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470" t="s">
        <v>34</v>
      </c>
      <c r="B161" s="479"/>
      <c r="C161" s="480"/>
      <c r="D161" s="301">
        <f>SUM(B153:C160)</f>
        <v>0</v>
      </c>
    </row>
    <row r="162" spans="1:6" x14ac:dyDescent="0.3">
      <c r="A162" s="470" t="s">
        <v>251</v>
      </c>
      <c r="B162" s="471"/>
      <c r="C162" s="472"/>
      <c r="D162" s="16" t="e">
        <f>D161/(COUNT(B153:C160)*2)</f>
        <v>#DIV/0!</v>
      </c>
    </row>
    <row r="163" spans="1:6" x14ac:dyDescent="0.3">
      <c r="A163" s="9"/>
      <c r="B163" s="10"/>
      <c r="C163" s="12"/>
      <c r="D163" s="13"/>
    </row>
    <row r="164" spans="1:6" ht="19.5" x14ac:dyDescent="0.4">
      <c r="A164" s="475" t="s">
        <v>64</v>
      </c>
      <c r="B164" s="476"/>
      <c r="C164" s="476"/>
      <c r="D164" s="476"/>
      <c r="E164" s="476"/>
      <c r="F164" s="476"/>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470" t="s">
        <v>34</v>
      </c>
      <c r="B169" s="471"/>
      <c r="C169" s="472"/>
      <c r="D169" s="300">
        <f>SUM(B165:C168)</f>
        <v>0</v>
      </c>
    </row>
    <row r="170" spans="1:6" x14ac:dyDescent="0.3">
      <c r="A170" s="470" t="s">
        <v>251</v>
      </c>
      <c r="B170" s="471"/>
      <c r="C170" s="472"/>
      <c r="D170" s="16" t="e">
        <f>D169/(COUNT(B165:C168)*2)</f>
        <v>#DIV/0!</v>
      </c>
    </row>
    <row r="171" spans="1:6" x14ac:dyDescent="0.3">
      <c r="A171" s="9"/>
      <c r="B171" s="10"/>
      <c r="C171" s="10"/>
      <c r="D171" s="11"/>
    </row>
    <row r="172" spans="1:6" ht="19.5" x14ac:dyDescent="0.4">
      <c r="A172" s="473" t="s">
        <v>15</v>
      </c>
      <c r="B172" s="474"/>
      <c r="C172" s="474"/>
      <c r="D172" s="474"/>
      <c r="E172" s="474"/>
      <c r="F172" s="474"/>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470" t="s">
        <v>34</v>
      </c>
      <c r="B177" s="471"/>
      <c r="C177" s="472"/>
      <c r="D177" s="300">
        <f>SUM(B173:C176)</f>
        <v>0</v>
      </c>
    </row>
    <row r="178" spans="1:7" x14ac:dyDescent="0.3">
      <c r="A178" s="470" t="s">
        <v>251</v>
      </c>
      <c r="B178" s="471"/>
      <c r="C178" s="472"/>
      <c r="D178" s="16" t="e">
        <f>D177/(COUNT(B173:C176)*2)</f>
        <v>#DIV/0!</v>
      </c>
    </row>
    <row r="179" spans="1:7" x14ac:dyDescent="0.3">
      <c r="A179" s="9"/>
      <c r="B179" s="10"/>
      <c r="C179" s="10"/>
      <c r="D179" s="11"/>
    </row>
    <row r="180" spans="1:7" ht="19.5" x14ac:dyDescent="0.4">
      <c r="A180" s="475" t="s">
        <v>65</v>
      </c>
      <c r="B180" s="476"/>
      <c r="C180" s="476"/>
      <c r="D180" s="476"/>
      <c r="E180" s="476"/>
      <c r="F180" s="476"/>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470" t="s">
        <v>34</v>
      </c>
      <c r="B186" s="471"/>
      <c r="C186" s="472"/>
      <c r="D186" s="300">
        <f>SUM(B181:C185)</f>
        <v>0</v>
      </c>
    </row>
    <row r="187" spans="1:7" x14ac:dyDescent="0.3">
      <c r="A187" s="470" t="s">
        <v>251</v>
      </c>
      <c r="B187" s="471"/>
      <c r="C187" s="472"/>
      <c r="D187" s="16" t="e">
        <f>D186/(COUNT(B181:C185)*2)</f>
        <v>#DIV/0!</v>
      </c>
    </row>
    <row r="188" spans="1:7" x14ac:dyDescent="0.3">
      <c r="A188" s="9"/>
      <c r="B188" s="10"/>
      <c r="C188" s="10"/>
      <c r="D188" s="11"/>
    </row>
    <row r="189" spans="1:7" ht="19.5" x14ac:dyDescent="0.4">
      <c r="A189" s="475" t="s">
        <v>177</v>
      </c>
      <c r="B189" s="476"/>
      <c r="C189" s="476"/>
      <c r="D189" s="476"/>
      <c r="E189" s="476"/>
      <c r="F189" s="476"/>
    </row>
    <row r="190" spans="1:7" x14ac:dyDescent="0.3">
      <c r="A190" s="25" t="s">
        <v>308</v>
      </c>
      <c r="B190" s="54" t="s">
        <v>30</v>
      </c>
      <c r="C190" s="54"/>
      <c r="D190" s="54"/>
      <c r="E190" s="54"/>
      <c r="F190" s="54"/>
      <c r="G190" s="3"/>
    </row>
    <row r="191" spans="1:7" ht="18" x14ac:dyDescent="0.35">
      <c r="A191" s="82"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470" t="s">
        <v>34</v>
      </c>
      <c r="B194" s="471"/>
      <c r="C194" s="472"/>
      <c r="D194" s="33">
        <f>SUM(B190:C193)</f>
        <v>0</v>
      </c>
    </row>
    <row r="195" spans="1:6" x14ac:dyDescent="0.3">
      <c r="A195" s="470" t="s">
        <v>251</v>
      </c>
      <c r="B195" s="471"/>
      <c r="C195" s="472"/>
      <c r="D195" s="16" t="e">
        <f>D194/(COUNT(B190:C193)*2)</f>
        <v>#DIV/0!</v>
      </c>
    </row>
    <row r="197" spans="1:6" ht="18" x14ac:dyDescent="0.35">
      <c r="A197" s="36" t="s">
        <v>421</v>
      </c>
      <c r="B197" s="35"/>
      <c r="C197" s="35"/>
      <c r="D197" s="86" t="e">
        <f>E197/F197</f>
        <v>#DIV/0!</v>
      </c>
      <c r="E197" s="332">
        <f>COUNTIF('A2 Technique'!F17:F193,"ok")</f>
        <v>0</v>
      </c>
      <c r="F197" s="332">
        <f>COUNTA('A2 Technique'!F17:F193)</f>
        <v>0</v>
      </c>
    </row>
    <row r="198" spans="1:6" ht="22.5" x14ac:dyDescent="0.3">
      <c r="A198" s="18" t="s">
        <v>422</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6sM49vzGBNWR05+yjb86/x4yH0aL5FRz8HOIUVY9utrPFbuSD7xxU45gbDPGmf8Hs4yWiVoyPlKnYvlCr12Ztg==" saltValue="4ajcGP8ZKz+NoEQLVPXMN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79" zoomScale="60" zoomScaleNormal="100" workbookViewId="0">
      <selection activeCell="D689" sqref="D68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3"/>
      <c r="B1" s="334"/>
      <c r="C1" s="334">
        <v>0</v>
      </c>
      <c r="D1" s="453"/>
      <c r="E1" s="453"/>
      <c r="F1" s="453"/>
      <c r="G1" s="453"/>
    </row>
    <row r="2" spans="1:7" ht="22.5" x14ac:dyDescent="0.45">
      <c r="A2" s="335"/>
      <c r="B2" s="334"/>
      <c r="C2" s="334">
        <v>1</v>
      </c>
      <c r="D2" s="336"/>
      <c r="E2" s="336"/>
      <c r="F2" s="337"/>
      <c r="G2" s="337"/>
    </row>
    <row r="3" spans="1:7" ht="22.5" x14ac:dyDescent="0.45">
      <c r="A3" s="335"/>
      <c r="B3" s="334"/>
      <c r="C3" s="334">
        <v>2</v>
      </c>
      <c r="D3" s="336"/>
      <c r="E3" s="336"/>
      <c r="F3" s="337"/>
      <c r="G3" s="337"/>
    </row>
    <row r="4" spans="1:7" ht="22.5" x14ac:dyDescent="0.45">
      <c r="A4" s="335"/>
      <c r="B4" s="334"/>
      <c r="C4" s="334" t="s">
        <v>30</v>
      </c>
      <c r="D4" s="336"/>
      <c r="E4" s="336"/>
      <c r="F4" s="337"/>
      <c r="G4" s="337"/>
    </row>
    <row r="5" spans="1:7" ht="22.5" x14ac:dyDescent="0.45">
      <c r="A5" s="335"/>
      <c r="B5" s="334"/>
      <c r="C5" s="334"/>
      <c r="D5" s="336"/>
      <c r="E5" s="336"/>
      <c r="F5" s="337"/>
      <c r="G5" s="337"/>
    </row>
    <row r="6" spans="1:7" ht="22.5" x14ac:dyDescent="0.45">
      <c r="A6" s="335"/>
      <c r="B6" s="334"/>
      <c r="C6" s="334"/>
      <c r="D6" s="336"/>
      <c r="E6" s="336"/>
      <c r="F6" s="337"/>
      <c r="G6" s="337"/>
    </row>
    <row r="7" spans="1:7" ht="22.5" x14ac:dyDescent="0.45">
      <c r="A7" s="454" t="s">
        <v>151</v>
      </c>
      <c r="B7" s="454"/>
      <c r="C7" s="454"/>
      <c r="D7" s="454"/>
      <c r="E7" s="454"/>
      <c r="F7" s="454"/>
      <c r="G7" s="91"/>
    </row>
    <row r="8" spans="1:7" ht="22.5" x14ac:dyDescent="0.45">
      <c r="A8" s="455" t="str">
        <f>'Page de garde'!D18</f>
        <v>GABES</v>
      </c>
      <c r="B8" s="455"/>
      <c r="C8" s="455"/>
      <c r="D8" s="455"/>
      <c r="E8" s="455"/>
      <c r="F8" s="455"/>
      <c r="G8" s="91"/>
    </row>
    <row r="9" spans="1:7" ht="22.5" x14ac:dyDescent="0.45">
      <c r="A9" s="92" t="s">
        <v>39</v>
      </c>
      <c r="B9" s="456"/>
      <c r="C9" s="456"/>
      <c r="D9" s="456"/>
      <c r="E9" s="456"/>
      <c r="F9" s="456"/>
      <c r="G9" s="91"/>
    </row>
    <row r="10" spans="1:7" ht="22.5" x14ac:dyDescent="0.45">
      <c r="A10" s="93" t="s">
        <v>41</v>
      </c>
      <c r="B10" s="457"/>
      <c r="C10" s="457"/>
      <c r="D10" s="457"/>
      <c r="E10" s="457"/>
      <c r="F10" s="457"/>
      <c r="G10" s="91"/>
    </row>
    <row r="11" spans="1:7" ht="22.5" x14ac:dyDescent="0.45">
      <c r="A11" s="92" t="s">
        <v>40</v>
      </c>
      <c r="B11" s="452"/>
      <c r="C11" s="452"/>
      <c r="D11" s="452"/>
      <c r="E11" s="452"/>
      <c r="F11" s="452"/>
      <c r="G11" s="91"/>
    </row>
    <row r="12" spans="1:7" ht="22.5" x14ac:dyDescent="0.45">
      <c r="A12" s="92" t="s">
        <v>200</v>
      </c>
      <c r="B12" s="458" t="e">
        <f>D730</f>
        <v>#DIV/0!</v>
      </c>
      <c r="C12" s="458"/>
      <c r="D12" s="458"/>
      <c r="E12" s="458"/>
      <c r="F12" s="458"/>
      <c r="G12" s="91"/>
    </row>
    <row r="13" spans="1:7" ht="22.5" x14ac:dyDescent="0.45">
      <c r="A13" s="90"/>
      <c r="B13" s="89"/>
      <c r="C13" s="89"/>
      <c r="D13" s="459"/>
      <c r="E13" s="459"/>
      <c r="F13" s="459"/>
      <c r="G13" s="459"/>
    </row>
    <row r="14" spans="1:7" ht="16.5" customHeight="1" x14ac:dyDescent="0.4">
      <c r="A14" s="89"/>
      <c r="B14" s="89"/>
      <c r="C14" s="89"/>
      <c r="D14" s="89"/>
      <c r="E14" s="89"/>
      <c r="F14" s="94"/>
      <c r="G14" s="94"/>
    </row>
    <row r="15" spans="1:7" ht="25.5" customHeight="1" x14ac:dyDescent="0.45">
      <c r="A15" s="229" t="s">
        <v>0</v>
      </c>
      <c r="B15" s="95"/>
      <c r="C15" s="95"/>
      <c r="D15" s="95"/>
      <c r="E15" s="95"/>
      <c r="F15" s="95"/>
      <c r="G15" s="94"/>
    </row>
    <row r="16" spans="1:7" ht="16.5" customHeight="1" x14ac:dyDescent="0.45">
      <c r="A16" s="96">
        <f>B11</f>
        <v>0</v>
      </c>
      <c r="B16" s="97"/>
      <c r="C16" s="97"/>
      <c r="D16" s="97"/>
      <c r="E16" s="97"/>
      <c r="F16" s="97"/>
      <c r="G16" s="94"/>
    </row>
    <row r="17" spans="1:8" ht="16.5" customHeight="1" x14ac:dyDescent="0.4">
      <c r="A17" s="389" t="s">
        <v>28</v>
      </c>
      <c r="B17" s="390" t="s">
        <v>29</v>
      </c>
      <c r="C17" s="390"/>
      <c r="D17" s="390" t="s">
        <v>42</v>
      </c>
      <c r="E17" s="391" t="s">
        <v>266</v>
      </c>
      <c r="F17" s="391" t="s">
        <v>299</v>
      </c>
      <c r="G17" s="94"/>
    </row>
    <row r="18" spans="1:8" ht="16.5" customHeight="1" x14ac:dyDescent="0.4">
      <c r="A18" s="389"/>
      <c r="B18" s="98" t="s">
        <v>32</v>
      </c>
      <c r="C18" s="98" t="s">
        <v>31</v>
      </c>
      <c r="D18" s="390"/>
      <c r="E18" s="391"/>
      <c r="F18" s="391"/>
      <c r="G18" s="94"/>
    </row>
    <row r="19" spans="1:8" ht="16.5" customHeight="1" x14ac:dyDescent="0.4">
      <c r="A19" s="285"/>
      <c r="B19" s="286"/>
      <c r="C19" s="286"/>
      <c r="D19" s="286"/>
      <c r="E19" s="281"/>
      <c r="F19" s="281"/>
      <c r="G19" s="94"/>
    </row>
    <row r="20" spans="1:8" ht="22.5" x14ac:dyDescent="0.4">
      <c r="A20" s="99" t="s">
        <v>1</v>
      </c>
      <c r="B20" s="100"/>
      <c r="C20" s="100"/>
      <c r="D20" s="100"/>
      <c r="E20" s="100"/>
      <c r="F20" s="100"/>
      <c r="G20" s="94"/>
    </row>
    <row r="21" spans="1:8" ht="21" x14ac:dyDescent="0.4">
      <c r="A21" s="101" t="s">
        <v>9</v>
      </c>
      <c r="B21" s="102" t="s">
        <v>30</v>
      </c>
      <c r="C21" s="102"/>
      <c r="D21" s="103"/>
      <c r="E21" s="104"/>
      <c r="F21" s="103"/>
      <c r="G21" s="94"/>
      <c r="H21" s="2" t="s">
        <v>297</v>
      </c>
    </row>
    <row r="22" spans="1:8" ht="21" x14ac:dyDescent="0.4">
      <c r="A22" s="101" t="s">
        <v>158</v>
      </c>
      <c r="B22" s="102" t="s">
        <v>30</v>
      </c>
      <c r="C22" s="102"/>
      <c r="D22" s="103"/>
      <c r="E22" s="104"/>
      <c r="F22" s="103"/>
      <c r="G22" s="94"/>
      <c r="H22" s="2" t="s">
        <v>298</v>
      </c>
    </row>
    <row r="23" spans="1:8" ht="21" x14ac:dyDescent="0.4">
      <c r="A23" s="101" t="s">
        <v>76</v>
      </c>
      <c r="B23" s="102" t="s">
        <v>30</v>
      </c>
      <c r="C23" s="102"/>
      <c r="D23" s="103"/>
      <c r="E23" s="104"/>
      <c r="F23" s="103"/>
      <c r="G23" s="94"/>
    </row>
    <row r="24" spans="1:8" ht="21" x14ac:dyDescent="0.4">
      <c r="A24" s="105" t="s">
        <v>430</v>
      </c>
      <c r="B24" s="102" t="s">
        <v>30</v>
      </c>
      <c r="C24" s="102"/>
      <c r="D24" s="103"/>
      <c r="E24" s="104"/>
      <c r="F24" s="103"/>
      <c r="G24" s="94"/>
    </row>
    <row r="25" spans="1:8" ht="21" x14ac:dyDescent="0.4">
      <c r="A25" s="105" t="s">
        <v>373</v>
      </c>
      <c r="B25" s="102" t="s">
        <v>30</v>
      </c>
      <c r="C25" s="102"/>
      <c r="D25" s="104"/>
      <c r="E25" s="103"/>
      <c r="F25" s="103"/>
      <c r="G25" s="94"/>
    </row>
    <row r="26" spans="1:8" ht="21" x14ac:dyDescent="0.4">
      <c r="A26" s="106" t="s">
        <v>34</v>
      </c>
      <c r="B26" s="106"/>
      <c r="C26" s="106"/>
      <c r="D26" s="106">
        <f>SUM(B21:C25)</f>
        <v>0</v>
      </c>
      <c r="E26" s="89"/>
      <c r="F26" s="94"/>
      <c r="G26" s="94"/>
    </row>
    <row r="27" spans="1:8" ht="21" x14ac:dyDescent="0.4">
      <c r="A27" s="106" t="s">
        <v>33</v>
      </c>
      <c r="B27" s="107"/>
      <c r="C27" s="108"/>
      <c r="D27" s="109" t="e">
        <f>D26/(COUNT(B21:C25)*2)</f>
        <v>#DIV/0!</v>
      </c>
      <c r="E27" s="89"/>
      <c r="F27" s="94"/>
      <c r="G27" s="94"/>
    </row>
    <row r="28" spans="1:8" ht="21" x14ac:dyDescent="0.4">
      <c r="A28" s="110"/>
      <c r="B28" s="94"/>
      <c r="C28" s="94"/>
      <c r="D28" s="94"/>
      <c r="E28" s="89"/>
      <c r="F28" s="94"/>
      <c r="G28" s="94"/>
    </row>
    <row r="29" spans="1:8" ht="22.5" x14ac:dyDescent="0.4">
      <c r="A29" s="498" t="s">
        <v>16</v>
      </c>
      <c r="B29" s="499"/>
      <c r="C29" s="499"/>
      <c r="D29" s="499"/>
      <c r="E29" s="499"/>
      <c r="F29" s="499"/>
      <c r="G29" s="94"/>
    </row>
    <row r="30" spans="1:8" ht="21" x14ac:dyDescent="0.4">
      <c r="A30" s="101" t="s">
        <v>2</v>
      </c>
      <c r="B30" s="102" t="s">
        <v>30</v>
      </c>
      <c r="C30" s="102"/>
      <c r="D30" s="103"/>
      <c r="E30" s="104"/>
      <c r="F30" s="103"/>
      <c r="G30" s="94"/>
    </row>
    <row r="31" spans="1:8" ht="21" x14ac:dyDescent="0.4">
      <c r="A31" s="101" t="s">
        <v>322</v>
      </c>
      <c r="B31" s="102" t="s">
        <v>30</v>
      </c>
      <c r="C31" s="102"/>
      <c r="D31" s="103"/>
      <c r="E31" s="104"/>
      <c r="F31" s="103"/>
      <c r="G31" s="94"/>
    </row>
    <row r="32" spans="1:8" ht="42" x14ac:dyDescent="0.4">
      <c r="A32" s="101" t="s">
        <v>130</v>
      </c>
      <c r="B32" s="102" t="s">
        <v>30</v>
      </c>
      <c r="C32" s="102"/>
      <c r="D32" s="113"/>
      <c r="E32" s="104"/>
      <c r="F32" s="103"/>
      <c r="G32" s="94"/>
    </row>
    <row r="33" spans="1:7" ht="21" x14ac:dyDescent="0.4">
      <c r="A33" s="101" t="s">
        <v>47</v>
      </c>
      <c r="B33" s="102" t="s">
        <v>30</v>
      </c>
      <c r="C33" s="102"/>
      <c r="D33" s="113"/>
      <c r="E33" s="104"/>
      <c r="F33" s="103"/>
      <c r="G33" s="94"/>
    </row>
    <row r="34" spans="1:7" ht="67.5" x14ac:dyDescent="0.4">
      <c r="A34" s="114" t="s">
        <v>431</v>
      </c>
      <c r="B34" s="102" t="s">
        <v>30</v>
      </c>
      <c r="C34" s="115" t="str">
        <f>IF(B34=0, -5, "0")</f>
        <v>0</v>
      </c>
      <c r="D34" s="113"/>
      <c r="E34" s="104"/>
      <c r="F34" s="103"/>
      <c r="G34" s="94"/>
    </row>
    <row r="35" spans="1:7" ht="45" x14ac:dyDescent="0.4">
      <c r="A35" s="114" t="s">
        <v>399</v>
      </c>
      <c r="B35" s="102" t="s">
        <v>30</v>
      </c>
      <c r="C35" s="115" t="str">
        <f>IF(B35=0, -5, "0")</f>
        <v>0</v>
      </c>
      <c r="D35" s="104"/>
      <c r="E35" s="104"/>
      <c r="F35" s="103"/>
      <c r="G35" s="94"/>
    </row>
    <row r="36" spans="1:7" ht="22.5" x14ac:dyDescent="0.4">
      <c r="A36" s="314" t="s">
        <v>395</v>
      </c>
      <c r="B36" s="102" t="s">
        <v>30</v>
      </c>
      <c r="C36" s="115" t="str">
        <f>IF(B36=0, -2, "0")</f>
        <v>0</v>
      </c>
      <c r="D36" s="118"/>
      <c r="E36" s="104"/>
      <c r="F36" s="103"/>
      <c r="G36" s="94"/>
    </row>
    <row r="37" spans="1:7" ht="21" x14ac:dyDescent="0.4">
      <c r="A37" s="101" t="s">
        <v>400</v>
      </c>
      <c r="B37" s="102" t="s">
        <v>30</v>
      </c>
      <c r="C37" s="102"/>
      <c r="D37" s="103"/>
      <c r="E37" s="104"/>
      <c r="F37" s="103"/>
      <c r="G37" s="94"/>
    </row>
    <row r="38" spans="1:7" ht="22.5" x14ac:dyDescent="0.4">
      <c r="A38" s="498" t="s">
        <v>310</v>
      </c>
      <c r="B38" s="499"/>
      <c r="C38" s="499"/>
      <c r="D38" s="499"/>
      <c r="E38" s="499"/>
      <c r="F38" s="499"/>
      <c r="G38" s="94"/>
    </row>
    <row r="39" spans="1:7" ht="21" x14ac:dyDescent="0.4">
      <c r="A39" s="105" t="s">
        <v>328</v>
      </c>
      <c r="B39" s="102" t="s">
        <v>30</v>
      </c>
      <c r="C39" s="102"/>
      <c r="D39" s="103"/>
      <c r="E39" s="104"/>
      <c r="F39" s="103"/>
      <c r="G39" s="94"/>
    </row>
    <row r="40" spans="1:7" ht="22.5" customHeight="1" x14ac:dyDescent="0.4">
      <c r="A40" s="101" t="s">
        <v>302</v>
      </c>
      <c r="B40" s="102" t="s">
        <v>30</v>
      </c>
      <c r="C40" s="102"/>
      <c r="D40" s="103"/>
      <c r="E40" s="104"/>
      <c r="F40" s="103"/>
      <c r="G40" s="94"/>
    </row>
    <row r="41" spans="1:7" ht="22.5" customHeight="1" x14ac:dyDescent="0.4">
      <c r="A41" s="101" t="s">
        <v>312</v>
      </c>
      <c r="B41" s="102" t="s">
        <v>30</v>
      </c>
      <c r="C41" s="102"/>
      <c r="D41" s="103"/>
      <c r="E41" s="104"/>
      <c r="F41" s="103"/>
      <c r="G41" s="94"/>
    </row>
    <row r="42" spans="1:7" ht="24.75" customHeight="1" x14ac:dyDescent="0.4">
      <c r="A42" s="105" t="s">
        <v>405</v>
      </c>
      <c r="B42" s="102" t="s">
        <v>30</v>
      </c>
      <c r="C42" s="102"/>
      <c r="D42" s="103"/>
      <c r="E42" s="104"/>
      <c r="F42" s="103"/>
      <c r="G42" s="94"/>
    </row>
    <row r="43" spans="1:7" ht="89.25" customHeight="1" x14ac:dyDescent="0.4">
      <c r="A43" s="101" t="s">
        <v>421</v>
      </c>
      <c r="B43" s="331" t="str">
        <f>IF(D43=1, 2, IF(AND(D43&lt;1,D43&gt;0), 1, IF(D43=0,"0","NA")))</f>
        <v>NA</v>
      </c>
      <c r="C43" s="102"/>
      <c r="D43" s="327" t="str">
        <f>IFERROR(E43/F43,"N.A")</f>
        <v>N.A</v>
      </c>
      <c r="E43" s="330">
        <f>COUNTIF('A3 Exploitation'!F21:F42,"ok")</f>
        <v>0</v>
      </c>
      <c r="F43" s="330">
        <f>COUNTA('A3 Exploitation'!F21:F42)</f>
        <v>0</v>
      </c>
      <c r="G43" s="94"/>
    </row>
    <row r="44" spans="1:7" ht="21" x14ac:dyDescent="0.4">
      <c r="A44" s="121" t="s">
        <v>34</v>
      </c>
      <c r="B44" s="121"/>
      <c r="C44" s="121"/>
      <c r="D44" s="121">
        <f>SUM(B30:C37,B39:C43)</f>
        <v>0</v>
      </c>
      <c r="E44" s="89"/>
      <c r="F44" s="94"/>
      <c r="G44" s="94"/>
    </row>
    <row r="45" spans="1:7" ht="21" x14ac:dyDescent="0.4">
      <c r="A45" s="106" t="s">
        <v>33</v>
      </c>
      <c r="B45" s="107"/>
      <c r="C45" s="108"/>
      <c r="D45" s="109" t="e">
        <f>D44/(COUNT(B30:C37,B39:C43)*2)</f>
        <v>#DIV/0!</v>
      </c>
      <c r="E45" s="89"/>
      <c r="F45" s="94"/>
      <c r="G45" s="94"/>
    </row>
    <row r="46" spans="1:7" ht="21" x14ac:dyDescent="0.4">
      <c r="A46" s="110"/>
      <c r="B46" s="94"/>
      <c r="C46" s="94"/>
      <c r="D46" s="94"/>
      <c r="E46" s="89"/>
      <c r="F46" s="94"/>
      <c r="G46" s="94"/>
    </row>
    <row r="47" spans="1:7" ht="22.5" x14ac:dyDescent="0.45">
      <c r="A47" s="122" t="s">
        <v>36</v>
      </c>
      <c r="B47" s="123"/>
      <c r="C47" s="124"/>
      <c r="D47" s="125">
        <f>SUM(D44,D26)</f>
        <v>0</v>
      </c>
      <c r="E47" s="89"/>
      <c r="F47" s="94"/>
      <c r="G47" s="94"/>
    </row>
    <row r="48" spans="1:7" ht="22.5" x14ac:dyDescent="0.45">
      <c r="A48" s="122" t="s">
        <v>168</v>
      </c>
      <c r="B48" s="123"/>
      <c r="C48" s="124"/>
      <c r="D48" s="126" t="e">
        <f>D47/(COUNT(B30:C37,B21:C25,B39:C43)*2)</f>
        <v>#DIV/0!</v>
      </c>
      <c r="E48" s="89"/>
      <c r="F48" s="94"/>
      <c r="G48" s="94"/>
    </row>
    <row r="49" spans="1:7" ht="21" x14ac:dyDescent="0.3">
      <c r="A49" s="380"/>
      <c r="B49" s="380"/>
      <c r="C49" s="380"/>
      <c r="D49" s="380"/>
      <c r="E49" s="380"/>
      <c r="F49" s="380"/>
      <c r="G49" s="380"/>
    </row>
    <row r="50" spans="1:7" ht="22.5" x14ac:dyDescent="0.45">
      <c r="A50" s="246" t="s">
        <v>107</v>
      </c>
      <c r="B50" s="246"/>
      <c r="C50" s="246"/>
      <c r="D50" s="246"/>
      <c r="E50" s="246"/>
      <c r="F50" s="246"/>
      <c r="G50" s="94"/>
    </row>
    <row r="51" spans="1:7" ht="21" x14ac:dyDescent="0.4">
      <c r="A51" s="128">
        <f>B11</f>
        <v>0</v>
      </c>
      <c r="B51" s="94"/>
      <c r="C51" s="94"/>
      <c r="D51" s="94"/>
      <c r="E51" s="89"/>
      <c r="F51" s="94"/>
      <c r="G51" s="94"/>
    </row>
    <row r="52" spans="1:7" ht="21" x14ac:dyDescent="0.4">
      <c r="A52" s="389" t="s">
        <v>28</v>
      </c>
      <c r="B52" s="390" t="s">
        <v>29</v>
      </c>
      <c r="C52" s="390"/>
      <c r="D52" s="390" t="s">
        <v>42</v>
      </c>
      <c r="E52" s="391" t="s">
        <v>266</v>
      </c>
      <c r="F52" s="391" t="s">
        <v>301</v>
      </c>
      <c r="G52" s="94"/>
    </row>
    <row r="53" spans="1:7" ht="21" x14ac:dyDescent="0.4">
      <c r="A53" s="389"/>
      <c r="B53" s="98" t="s">
        <v>32</v>
      </c>
      <c r="C53" s="98" t="s">
        <v>31</v>
      </c>
      <c r="D53" s="390"/>
      <c r="E53" s="391"/>
      <c r="F53" s="391"/>
      <c r="G53" s="94"/>
    </row>
    <row r="54" spans="1:7" ht="22.5" x14ac:dyDescent="0.4">
      <c r="A54" s="285"/>
      <c r="B54" s="286"/>
      <c r="C54" s="286"/>
      <c r="D54" s="286"/>
      <c r="E54" s="281"/>
      <c r="F54" s="281"/>
      <c r="G54" s="94"/>
    </row>
    <row r="55" spans="1:7" ht="22.5" x14ac:dyDescent="0.4">
      <c r="A55" s="111" t="s">
        <v>52</v>
      </c>
      <c r="B55" s="112"/>
      <c r="C55" s="112"/>
      <c r="D55" s="112"/>
      <c r="E55" s="112"/>
      <c r="F55" s="112"/>
      <c r="G55" s="94"/>
    </row>
    <row r="56" spans="1:7" ht="21" x14ac:dyDescent="0.4">
      <c r="A56" s="129" t="s">
        <v>86</v>
      </c>
      <c r="B56" s="102" t="s">
        <v>30</v>
      </c>
      <c r="C56" s="102"/>
      <c r="D56" s="130"/>
      <c r="E56" s="104"/>
      <c r="F56" s="103"/>
      <c r="G56" s="94"/>
    </row>
    <row r="57" spans="1:7" ht="42" x14ac:dyDescent="0.4">
      <c r="A57" s="131" t="s">
        <v>190</v>
      </c>
      <c r="B57" s="102" t="s">
        <v>30</v>
      </c>
      <c r="C57" s="102"/>
      <c r="D57" s="103"/>
      <c r="E57" s="104"/>
      <c r="F57" s="103"/>
      <c r="G57" s="94"/>
    </row>
    <row r="58" spans="1:7" ht="21" x14ac:dyDescent="0.4">
      <c r="A58" s="132" t="s">
        <v>303</v>
      </c>
      <c r="B58" s="102" t="s">
        <v>30</v>
      </c>
      <c r="C58" s="102"/>
      <c r="D58" s="130"/>
      <c r="E58" s="104"/>
      <c r="F58" s="103"/>
      <c r="G58" s="94"/>
    </row>
    <row r="59" spans="1:7" ht="21" x14ac:dyDescent="0.4">
      <c r="A59" s="129" t="s">
        <v>213</v>
      </c>
      <c r="B59" s="102" t="s">
        <v>30</v>
      </c>
      <c r="C59" s="102"/>
      <c r="D59" s="130"/>
      <c r="E59" s="104"/>
      <c r="F59" s="103"/>
      <c r="G59" s="94"/>
    </row>
    <row r="60" spans="1:7" ht="21" x14ac:dyDescent="0.4">
      <c r="A60" s="129" t="s">
        <v>331</v>
      </c>
      <c r="B60" s="102" t="s">
        <v>30</v>
      </c>
      <c r="C60" s="102"/>
      <c r="D60" s="130"/>
      <c r="E60" s="104"/>
      <c r="F60" s="103"/>
      <c r="G60" s="94"/>
    </row>
    <row r="61" spans="1:7" ht="21" x14ac:dyDescent="0.4">
      <c r="A61" s="131" t="s">
        <v>109</v>
      </c>
      <c r="B61" s="102" t="s">
        <v>30</v>
      </c>
      <c r="C61" s="102"/>
      <c r="D61" s="130"/>
      <c r="E61" s="104"/>
      <c r="F61" s="103"/>
      <c r="G61" s="94"/>
    </row>
    <row r="62" spans="1:7" ht="22.5" x14ac:dyDescent="0.45">
      <c r="A62" s="133" t="s">
        <v>7</v>
      </c>
      <c r="B62" s="102" t="s">
        <v>30</v>
      </c>
      <c r="C62" s="116" t="str">
        <f>IF(B62=0, -10, IF(B62=1, -5, "0"))</f>
        <v>0</v>
      </c>
      <c r="D62" s="104"/>
      <c r="E62" s="104"/>
      <c r="F62" s="103"/>
      <c r="G62" s="94"/>
    </row>
    <row r="63" spans="1:7" ht="21" x14ac:dyDescent="0.4">
      <c r="A63" s="129" t="s">
        <v>24</v>
      </c>
      <c r="B63" s="102" t="s">
        <v>30</v>
      </c>
      <c r="C63" s="102"/>
      <c r="D63" s="134"/>
      <c r="E63" s="104"/>
      <c r="F63" s="103"/>
      <c r="G63" s="94"/>
    </row>
    <row r="64" spans="1:7" ht="21" x14ac:dyDescent="0.3">
      <c r="A64" s="378"/>
      <c r="B64" s="379"/>
      <c r="C64" s="379"/>
      <c r="D64" s="379"/>
      <c r="E64" s="379"/>
      <c r="F64" s="379"/>
      <c r="G64" s="379"/>
    </row>
    <row r="65" spans="1:7" ht="43.5" customHeight="1" x14ac:dyDescent="0.4">
      <c r="A65" s="464" t="s">
        <v>350</v>
      </c>
      <c r="B65" s="464"/>
      <c r="C65" s="464"/>
      <c r="D65" s="464"/>
      <c r="E65" s="464"/>
      <c r="F65" s="464"/>
      <c r="G65" s="94"/>
    </row>
    <row r="66" spans="1:7" ht="45" x14ac:dyDescent="0.4">
      <c r="A66" s="146" t="s">
        <v>439</v>
      </c>
      <c r="B66" s="102" t="s">
        <v>30</v>
      </c>
      <c r="C66" s="116" t="str">
        <f>IF(B66=0, -10, "0")</f>
        <v>0</v>
      </c>
      <c r="D66" s="134"/>
      <c r="E66" s="104"/>
      <c r="F66" s="103"/>
      <c r="G66" s="94"/>
    </row>
    <row r="67" spans="1:7" ht="21" x14ac:dyDescent="0.4">
      <c r="A67" s="132" t="s">
        <v>110</v>
      </c>
      <c r="B67" s="102" t="s">
        <v>30</v>
      </c>
      <c r="C67" s="137"/>
      <c r="D67" s="134"/>
      <c r="E67" s="104"/>
      <c r="F67" s="210"/>
      <c r="G67" s="94"/>
    </row>
    <row r="68" spans="1:7" ht="21" x14ac:dyDescent="0.4">
      <c r="A68" s="132" t="s">
        <v>95</v>
      </c>
      <c r="B68" s="102" t="s">
        <v>30</v>
      </c>
      <c r="C68" s="137"/>
      <c r="D68" s="134"/>
      <c r="E68" s="104"/>
      <c r="F68" s="210"/>
      <c r="G68" s="94"/>
    </row>
    <row r="69" spans="1:7" ht="21" x14ac:dyDescent="0.4">
      <c r="A69" s="138" t="s">
        <v>323</v>
      </c>
      <c r="B69" s="102" t="s">
        <v>30</v>
      </c>
      <c r="C69" s="115" t="str">
        <f>IF(B69=0, -5, "0")</f>
        <v>0</v>
      </c>
      <c r="D69" s="104"/>
      <c r="E69" s="104"/>
      <c r="F69" s="210"/>
      <c r="G69" s="94"/>
    </row>
    <row r="70" spans="1:7" ht="42" x14ac:dyDescent="0.4">
      <c r="A70" s="138" t="s">
        <v>311</v>
      </c>
      <c r="B70" s="102" t="s">
        <v>30</v>
      </c>
      <c r="C70" s="115" t="str">
        <f>IF(B70=0, -5, "0")</f>
        <v>0</v>
      </c>
      <c r="D70" s="104"/>
      <c r="E70" s="104"/>
      <c r="F70" s="210"/>
      <c r="G70" s="94"/>
    </row>
    <row r="71" spans="1:7" ht="21" x14ac:dyDescent="0.4">
      <c r="A71" s="101" t="s">
        <v>432</v>
      </c>
      <c r="B71" s="102" t="s">
        <v>30</v>
      </c>
      <c r="C71" s="137"/>
      <c r="D71" s="134"/>
      <c r="E71" s="104"/>
      <c r="F71" s="210"/>
      <c r="G71" s="94"/>
    </row>
    <row r="72" spans="1:7" ht="21" x14ac:dyDescent="0.4">
      <c r="A72" s="230" t="s">
        <v>433</v>
      </c>
      <c r="B72" s="102" t="s">
        <v>30</v>
      </c>
      <c r="C72" s="115" t="str">
        <f>IF(B72=0, -2, "0")</f>
        <v>0</v>
      </c>
      <c r="D72" s="134"/>
      <c r="E72" s="104"/>
      <c r="F72" s="210"/>
      <c r="G72" s="94"/>
    </row>
    <row r="73" spans="1:7" ht="21" x14ac:dyDescent="0.4">
      <c r="A73" s="138" t="s">
        <v>434</v>
      </c>
      <c r="B73" s="102" t="s">
        <v>30</v>
      </c>
      <c r="C73" s="115" t="str">
        <f>IF(B73=0, -5, "0")</f>
        <v>0</v>
      </c>
      <c r="D73" s="104"/>
      <c r="E73" s="104"/>
      <c r="F73" s="210"/>
      <c r="G73" s="94"/>
    </row>
    <row r="74" spans="1:7" ht="21" x14ac:dyDescent="0.4">
      <c r="A74" s="101" t="s">
        <v>209</v>
      </c>
      <c r="B74" s="102" t="s">
        <v>30</v>
      </c>
      <c r="C74" s="137"/>
      <c r="D74" s="134"/>
      <c r="E74" s="104"/>
      <c r="F74" s="210"/>
      <c r="G74" s="94"/>
    </row>
    <row r="75" spans="1:7" ht="21" x14ac:dyDescent="0.4">
      <c r="A75" s="101" t="s">
        <v>335</v>
      </c>
      <c r="B75" s="102" t="s">
        <v>30</v>
      </c>
      <c r="C75" s="137"/>
      <c r="D75" s="134"/>
      <c r="E75" s="104"/>
      <c r="F75" s="210"/>
      <c r="G75" s="94"/>
    </row>
    <row r="76" spans="1:7" ht="21" x14ac:dyDescent="0.4">
      <c r="A76" s="101" t="s">
        <v>401</v>
      </c>
      <c r="B76" s="102" t="s">
        <v>30</v>
      </c>
      <c r="C76" s="137"/>
      <c r="D76" s="134"/>
      <c r="E76" s="104"/>
      <c r="F76" s="210"/>
      <c r="G76" s="94"/>
    </row>
    <row r="77" spans="1:7" ht="42" x14ac:dyDescent="0.4">
      <c r="A77" s="230" t="s">
        <v>404</v>
      </c>
      <c r="B77" s="102" t="s">
        <v>30</v>
      </c>
      <c r="C77" s="115" t="str">
        <f>IF(B77=0, -2, "0")</f>
        <v>0</v>
      </c>
      <c r="D77" s="134"/>
      <c r="E77" s="104"/>
      <c r="F77" s="210"/>
      <c r="G77" s="94"/>
    </row>
    <row r="78" spans="1:7" ht="21" x14ac:dyDescent="0.4">
      <c r="A78" s="230" t="s">
        <v>63</v>
      </c>
      <c r="B78" s="102" t="s">
        <v>30</v>
      </c>
      <c r="C78" s="115" t="str">
        <f>IF(B78=0, -2, "0")</f>
        <v>0</v>
      </c>
      <c r="D78" s="134"/>
      <c r="E78" s="134"/>
      <c r="F78" s="210"/>
      <c r="G78" s="94"/>
    </row>
    <row r="79" spans="1:7" ht="21" x14ac:dyDescent="0.4">
      <c r="A79" s="230" t="s">
        <v>330</v>
      </c>
      <c r="B79" s="102" t="s">
        <v>30</v>
      </c>
      <c r="C79" s="115" t="str">
        <f>IF(B79=0, -2, "0")</f>
        <v>0</v>
      </c>
      <c r="D79" s="134"/>
      <c r="E79" s="134"/>
      <c r="F79" s="210"/>
      <c r="G79" s="94"/>
    </row>
    <row r="80" spans="1:7" ht="42" x14ac:dyDescent="0.4">
      <c r="A80" s="101" t="s">
        <v>150</v>
      </c>
      <c r="B80" s="102" t="s">
        <v>30</v>
      </c>
      <c r="C80" s="139" t="str">
        <f>IF(B80=0, -5, "0")</f>
        <v>0</v>
      </c>
      <c r="D80" s="140"/>
      <c r="E80" s="103"/>
      <c r="F80" s="210"/>
      <c r="G80" s="94"/>
    </row>
    <row r="81" spans="1:7" ht="67.5" x14ac:dyDescent="0.4">
      <c r="A81" s="141" t="s">
        <v>315</v>
      </c>
      <c r="B81" s="102" t="s">
        <v>30</v>
      </c>
      <c r="C81" s="116" t="str">
        <f>IF(B81=0, -10, "0")</f>
        <v>0</v>
      </c>
      <c r="D81" s="134"/>
      <c r="E81" s="104"/>
      <c r="F81" s="210"/>
      <c r="G81" s="94"/>
    </row>
    <row r="82" spans="1:7" ht="21" x14ac:dyDescent="0.4">
      <c r="A82" s="161" t="s">
        <v>416</v>
      </c>
      <c r="B82" s="102" t="s">
        <v>30</v>
      </c>
      <c r="C82" s="102"/>
      <c r="D82" s="140"/>
      <c r="E82" s="104"/>
      <c r="F82" s="210"/>
      <c r="G82" s="94"/>
    </row>
    <row r="83" spans="1:7" ht="21" x14ac:dyDescent="0.4">
      <c r="A83" s="387"/>
      <c r="B83" s="387"/>
      <c r="C83" s="387"/>
      <c r="D83" s="387"/>
      <c r="E83" s="387"/>
      <c r="F83" s="387"/>
      <c r="G83" s="387"/>
    </row>
    <row r="84" spans="1:7" ht="45" customHeight="1" x14ac:dyDescent="0.45">
      <c r="A84" s="465" t="s">
        <v>351</v>
      </c>
      <c r="B84" s="465"/>
      <c r="C84" s="465"/>
      <c r="D84" s="465"/>
      <c r="E84" s="465"/>
      <c r="F84" s="465"/>
      <c r="G84" s="94"/>
    </row>
    <row r="85" spans="1:7" ht="21" x14ac:dyDescent="0.4">
      <c r="A85" s="279" t="s">
        <v>333</v>
      </c>
      <c r="B85" s="254" t="s">
        <v>30</v>
      </c>
      <c r="C85" s="278"/>
      <c r="D85" s="210"/>
      <c r="E85" s="257"/>
      <c r="F85" s="210"/>
      <c r="G85" s="94"/>
    </row>
    <row r="86" spans="1:7" ht="45" x14ac:dyDescent="0.4">
      <c r="A86" s="146" t="s">
        <v>439</v>
      </c>
      <c r="B86" s="254" t="s">
        <v>30</v>
      </c>
      <c r="C86" s="116" t="str">
        <f>IF(B86=0, -10, "0")</f>
        <v>0</v>
      </c>
      <c r="D86" s="134"/>
      <c r="E86" s="104"/>
      <c r="F86" s="210"/>
      <c r="G86" s="94"/>
    </row>
    <row r="87" spans="1:7" ht="21" x14ac:dyDescent="0.4">
      <c r="A87" s="101" t="s">
        <v>402</v>
      </c>
      <c r="B87" s="254" t="s">
        <v>30</v>
      </c>
      <c r="C87" s="116"/>
      <c r="D87" s="103"/>
      <c r="E87" s="104"/>
      <c r="F87" s="210"/>
      <c r="G87" s="94"/>
    </row>
    <row r="88" spans="1:7" ht="21" x14ac:dyDescent="0.4">
      <c r="A88" s="101" t="s">
        <v>403</v>
      </c>
      <c r="B88" s="254" t="s">
        <v>30</v>
      </c>
      <c r="C88" s="116"/>
      <c r="D88" s="103"/>
      <c r="E88" s="104"/>
      <c r="F88" s="210"/>
      <c r="G88" s="94"/>
    </row>
    <row r="89" spans="1:7" ht="21" x14ac:dyDescent="0.4">
      <c r="A89" s="101" t="s">
        <v>303</v>
      </c>
      <c r="B89" s="254" t="s">
        <v>30</v>
      </c>
      <c r="C89" s="116"/>
      <c r="D89" s="103"/>
      <c r="E89" s="104"/>
      <c r="F89" s="210"/>
      <c r="G89" s="94"/>
    </row>
    <row r="90" spans="1:7" ht="42" x14ac:dyDescent="0.4">
      <c r="A90" s="138" t="s">
        <v>311</v>
      </c>
      <c r="B90" s="254" t="s">
        <v>30</v>
      </c>
      <c r="C90" s="139" t="str">
        <f>IF(B90=0, -5, "0")</f>
        <v>0</v>
      </c>
      <c r="D90" s="103"/>
      <c r="E90" s="104"/>
      <c r="F90" s="210"/>
      <c r="G90" s="94"/>
    </row>
    <row r="91" spans="1:7" ht="21" x14ac:dyDescent="0.4">
      <c r="A91" s="101" t="s">
        <v>337</v>
      </c>
      <c r="B91" s="254" t="s">
        <v>30</v>
      </c>
      <c r="C91" s="116"/>
      <c r="D91" s="103"/>
      <c r="E91" s="104"/>
      <c r="F91" s="210"/>
      <c r="G91" s="94"/>
    </row>
    <row r="92" spans="1:7" ht="21" x14ac:dyDescent="0.4">
      <c r="A92" s="101" t="s">
        <v>142</v>
      </c>
      <c r="B92" s="254" t="s">
        <v>30</v>
      </c>
      <c r="C92" s="116"/>
      <c r="D92" s="103"/>
      <c r="E92" s="104"/>
      <c r="F92" s="210"/>
      <c r="G92" s="94"/>
    </row>
    <row r="93" spans="1:7" ht="42" x14ac:dyDescent="0.4">
      <c r="A93" s="138" t="s">
        <v>353</v>
      </c>
      <c r="B93" s="254" t="s">
        <v>30</v>
      </c>
      <c r="C93" s="139" t="str">
        <f>IF(B93=0, -2, "0")</f>
        <v>0</v>
      </c>
      <c r="D93" s="103"/>
      <c r="E93" s="104"/>
      <c r="F93" s="210"/>
      <c r="G93" s="94"/>
    </row>
    <row r="94" spans="1:7" ht="21" x14ac:dyDescent="0.4">
      <c r="A94" s="138" t="s">
        <v>63</v>
      </c>
      <c r="B94" s="254" t="s">
        <v>30</v>
      </c>
      <c r="C94" s="139" t="str">
        <f>IF(B94=0, -2, "0")</f>
        <v>0</v>
      </c>
      <c r="D94" s="103"/>
      <c r="E94" s="104"/>
      <c r="F94" s="210"/>
      <c r="G94" s="94"/>
    </row>
    <row r="95" spans="1:7" ht="21" x14ac:dyDescent="0.4">
      <c r="A95" s="138" t="s">
        <v>330</v>
      </c>
      <c r="B95" s="254" t="s">
        <v>30</v>
      </c>
      <c r="C95" s="139" t="str">
        <f>IF(B95=0, -2, "0")</f>
        <v>0</v>
      </c>
      <c r="D95" s="103"/>
      <c r="E95" s="104"/>
      <c r="F95" s="210"/>
      <c r="G95" s="94"/>
    </row>
    <row r="96" spans="1:7" ht="21" x14ac:dyDescent="0.4">
      <c r="A96" s="101" t="s">
        <v>401</v>
      </c>
      <c r="B96" s="254" t="s">
        <v>30</v>
      </c>
      <c r="C96" s="116"/>
      <c r="D96" s="103"/>
      <c r="E96" s="104"/>
      <c r="F96" s="210"/>
      <c r="G96" s="94"/>
    </row>
    <row r="97" spans="1:7" ht="42" x14ac:dyDescent="0.4">
      <c r="A97" s="101" t="s">
        <v>340</v>
      </c>
      <c r="B97" s="254" t="s">
        <v>30</v>
      </c>
      <c r="C97" s="116"/>
      <c r="D97" s="103"/>
      <c r="E97" s="104"/>
      <c r="F97" s="210"/>
      <c r="G97" s="94"/>
    </row>
    <row r="98" spans="1:7" ht="42" x14ac:dyDescent="0.4">
      <c r="A98" s="101" t="s">
        <v>374</v>
      </c>
      <c r="B98" s="254" t="s">
        <v>30</v>
      </c>
      <c r="C98" s="116"/>
      <c r="D98" s="103"/>
      <c r="E98" s="104"/>
      <c r="F98" s="210"/>
      <c r="G98" s="94"/>
    </row>
    <row r="99" spans="1:7" ht="42" x14ac:dyDescent="0.4">
      <c r="A99" s="101" t="s">
        <v>354</v>
      </c>
      <c r="B99" s="254" t="s">
        <v>30</v>
      </c>
      <c r="C99" s="116"/>
      <c r="D99" s="103"/>
      <c r="E99" s="104"/>
      <c r="F99" s="210"/>
      <c r="G99" s="94"/>
    </row>
    <row r="100" spans="1:7" ht="21" x14ac:dyDescent="0.4">
      <c r="A100" s="101" t="s">
        <v>435</v>
      </c>
      <c r="B100" s="254" t="s">
        <v>30</v>
      </c>
      <c r="C100" s="116"/>
      <c r="D100" s="103"/>
      <c r="E100" s="104"/>
      <c r="F100" s="210"/>
      <c r="G100" s="94"/>
    </row>
    <row r="101" spans="1:7" ht="21" x14ac:dyDescent="0.4">
      <c r="A101" s="138" t="s">
        <v>313</v>
      </c>
      <c r="B101" s="254" t="s">
        <v>30</v>
      </c>
      <c r="C101" s="139" t="str">
        <f>IF(B101=0, -5, "0")</f>
        <v>0</v>
      </c>
      <c r="D101" s="103"/>
      <c r="E101" s="104"/>
      <c r="F101" s="210"/>
      <c r="G101" s="94"/>
    </row>
    <row r="102" spans="1:7" ht="36.75" customHeight="1" x14ac:dyDescent="0.4">
      <c r="A102" s="138" t="s">
        <v>320</v>
      </c>
      <c r="B102" s="254" t="s">
        <v>30</v>
      </c>
      <c r="C102" s="139" t="str">
        <f>IF(B102=0, -5, "0")</f>
        <v>0</v>
      </c>
      <c r="D102" s="103"/>
      <c r="E102" s="103"/>
      <c r="F102" s="210"/>
      <c r="G102" s="94"/>
    </row>
    <row r="103" spans="1:7" ht="36.75" customHeight="1" x14ac:dyDescent="0.4">
      <c r="A103" s="383"/>
      <c r="B103" s="381"/>
      <c r="C103" s="381"/>
      <c r="D103" s="381"/>
      <c r="E103" s="381"/>
      <c r="F103" s="388"/>
      <c r="G103" s="94"/>
    </row>
    <row r="104" spans="1:7" ht="46.5" customHeight="1" x14ac:dyDescent="0.4">
      <c r="A104" s="464" t="s">
        <v>352</v>
      </c>
      <c r="B104" s="464"/>
      <c r="C104" s="464"/>
      <c r="D104" s="464"/>
      <c r="E104" s="464"/>
      <c r="F104" s="464"/>
      <c r="G104" s="94"/>
    </row>
    <row r="105" spans="1:7" ht="21" x14ac:dyDescent="0.4">
      <c r="A105" s="279" t="s">
        <v>83</v>
      </c>
      <c r="B105" s="254" t="s">
        <v>30</v>
      </c>
      <c r="C105" s="254"/>
      <c r="D105" s="280"/>
      <c r="E105" s="257"/>
      <c r="F105" s="210"/>
      <c r="G105" s="94"/>
    </row>
    <row r="106" spans="1:7" ht="22.5" x14ac:dyDescent="0.45">
      <c r="A106" s="133" t="s">
        <v>50</v>
      </c>
      <c r="B106" s="254" t="s">
        <v>30</v>
      </c>
      <c r="C106" s="116" t="str">
        <f>IF(B106=0, -10, IF(B106=1, -5, "0"))</f>
        <v>0</v>
      </c>
      <c r="D106" s="134"/>
      <c r="E106" s="104"/>
      <c r="F106" s="210"/>
      <c r="G106" s="94"/>
    </row>
    <row r="107" spans="1:7" ht="22.5" x14ac:dyDescent="0.45">
      <c r="A107" s="132" t="s">
        <v>183</v>
      </c>
      <c r="B107" s="254" t="s">
        <v>30</v>
      </c>
      <c r="C107" s="102"/>
      <c r="D107" s="143"/>
      <c r="E107" s="145"/>
      <c r="F107" s="210"/>
      <c r="G107" s="94"/>
    </row>
    <row r="108" spans="1:7" ht="22.5" x14ac:dyDescent="0.45">
      <c r="A108" s="146" t="s">
        <v>390</v>
      </c>
      <c r="B108" s="254" t="s">
        <v>30</v>
      </c>
      <c r="C108" s="116" t="str">
        <f>IF(B108=0, -10, "0")</f>
        <v>0</v>
      </c>
      <c r="D108" s="143"/>
      <c r="E108" s="145"/>
      <c r="F108" s="210"/>
      <c r="G108" s="94"/>
    </row>
    <row r="109" spans="1:7" ht="21" x14ac:dyDescent="0.4">
      <c r="A109" s="101" t="s">
        <v>314</v>
      </c>
      <c r="B109" s="254" t="s">
        <v>30</v>
      </c>
      <c r="C109" s="142"/>
      <c r="D109" s="134"/>
      <c r="E109" s="104"/>
      <c r="F109" s="210"/>
      <c r="G109" s="94"/>
    </row>
    <row r="110" spans="1:7" ht="21" x14ac:dyDescent="0.4">
      <c r="A110" s="101" t="s">
        <v>300</v>
      </c>
      <c r="B110" s="254" t="s">
        <v>30</v>
      </c>
      <c r="C110" s="102"/>
      <c r="D110" s="134"/>
      <c r="E110" s="104"/>
      <c r="F110" s="210"/>
      <c r="G110" s="94"/>
    </row>
    <row r="111" spans="1:7" ht="21" x14ac:dyDescent="0.4">
      <c r="A111" s="383"/>
      <c r="B111" s="381"/>
      <c r="C111" s="381"/>
      <c r="D111" s="381"/>
      <c r="E111" s="381"/>
      <c r="F111" s="388"/>
      <c r="G111" s="94"/>
    </row>
    <row r="112" spans="1:7" ht="39.75" customHeight="1" x14ac:dyDescent="0.4">
      <c r="A112" s="464" t="s">
        <v>389</v>
      </c>
      <c r="B112" s="464"/>
      <c r="C112" s="464"/>
      <c r="D112" s="464"/>
      <c r="E112" s="464"/>
      <c r="F112" s="464"/>
      <c r="G112" s="94"/>
    </row>
    <row r="113" spans="1:7" ht="21" x14ac:dyDescent="0.4">
      <c r="A113" s="279" t="s">
        <v>83</v>
      </c>
      <c r="B113" s="254" t="s">
        <v>30</v>
      </c>
      <c r="C113" s="254"/>
      <c r="D113" s="147"/>
      <c r="E113" s="210"/>
      <c r="F113" s="210"/>
      <c r="G113" s="94"/>
    </row>
    <row r="114" spans="1:7" ht="22.5" x14ac:dyDescent="0.45">
      <c r="A114" s="133" t="s">
        <v>50</v>
      </c>
      <c r="B114" s="254" t="s">
        <v>30</v>
      </c>
      <c r="C114" s="116" t="str">
        <f>IF(B114=0, -10, IF(B114=1, -5, "0"))</f>
        <v>0</v>
      </c>
      <c r="D114" s="134"/>
      <c r="E114" s="104"/>
      <c r="F114" s="210"/>
      <c r="G114" s="94"/>
    </row>
    <row r="115" spans="1:7" ht="21" x14ac:dyDescent="0.4">
      <c r="A115" s="132" t="s">
        <v>183</v>
      </c>
      <c r="B115" s="254" t="s">
        <v>30</v>
      </c>
      <c r="C115" s="102"/>
      <c r="D115" s="134"/>
      <c r="E115" s="104"/>
      <c r="F115" s="210"/>
      <c r="G115" s="94"/>
    </row>
    <row r="116" spans="1:7" ht="21" x14ac:dyDescent="0.4">
      <c r="A116" s="101" t="s">
        <v>117</v>
      </c>
      <c r="B116" s="254" t="s">
        <v>30</v>
      </c>
      <c r="C116" s="142"/>
      <c r="D116" s="134"/>
      <c r="E116" s="104"/>
      <c r="F116" s="210"/>
      <c r="G116" s="94"/>
    </row>
    <row r="117" spans="1:7" ht="21" x14ac:dyDescent="0.4">
      <c r="A117" s="101" t="s">
        <v>300</v>
      </c>
      <c r="B117" s="254" t="s">
        <v>30</v>
      </c>
      <c r="C117" s="102"/>
      <c r="D117" s="134"/>
      <c r="E117" s="104"/>
      <c r="F117" s="210"/>
      <c r="G117" s="94"/>
    </row>
    <row r="118" spans="1:7" ht="21" x14ac:dyDescent="0.4">
      <c r="A118" s="101" t="s">
        <v>342</v>
      </c>
      <c r="B118" s="254" t="s">
        <v>30</v>
      </c>
      <c r="C118" s="136"/>
      <c r="D118" s="134"/>
      <c r="E118" s="104"/>
      <c r="F118" s="210"/>
      <c r="G118" s="94"/>
    </row>
    <row r="119" spans="1:7" ht="21" x14ac:dyDescent="0.4">
      <c r="A119" s="101" t="s">
        <v>344</v>
      </c>
      <c r="B119" s="254" t="s">
        <v>30</v>
      </c>
      <c r="C119" s="102"/>
      <c r="D119" s="134"/>
      <c r="E119" s="104"/>
      <c r="F119" s="210"/>
      <c r="G119" s="94"/>
    </row>
    <row r="120" spans="1:7" ht="21" x14ac:dyDescent="0.4">
      <c r="A120" s="381"/>
      <c r="B120" s="381"/>
      <c r="C120" s="381"/>
      <c r="D120" s="381"/>
      <c r="E120" s="381"/>
      <c r="F120" s="381"/>
      <c r="G120" s="94"/>
    </row>
    <row r="121" spans="1:7" ht="22.5" x14ac:dyDescent="0.4">
      <c r="A121" s="464" t="s">
        <v>310</v>
      </c>
      <c r="B121" s="464"/>
      <c r="C121" s="464"/>
      <c r="D121" s="464"/>
      <c r="E121" s="464"/>
      <c r="F121" s="464"/>
      <c r="G121" s="94"/>
    </row>
    <row r="122" spans="1:7" ht="31.5" customHeight="1" x14ac:dyDescent="0.4">
      <c r="A122" s="148" t="s">
        <v>328</v>
      </c>
      <c r="B122" s="254" t="s">
        <v>30</v>
      </c>
      <c r="C122" s="149"/>
      <c r="D122" s="150"/>
      <c r="E122" s="257"/>
      <c r="F122" s="210"/>
      <c r="G122" s="94"/>
    </row>
    <row r="123" spans="1:7" ht="37.5" customHeight="1" x14ac:dyDescent="0.4">
      <c r="A123" s="148" t="s">
        <v>302</v>
      </c>
      <c r="B123" s="254" t="s">
        <v>30</v>
      </c>
      <c r="C123" s="149"/>
      <c r="D123" s="150"/>
      <c r="E123" s="104"/>
      <c r="F123" s="210"/>
      <c r="G123" s="94"/>
    </row>
    <row r="124" spans="1:7" ht="31.5" customHeight="1" x14ac:dyDescent="0.4">
      <c r="A124" s="105" t="s">
        <v>375</v>
      </c>
      <c r="B124" s="254" t="s">
        <v>30</v>
      </c>
      <c r="C124" s="136"/>
      <c r="D124" s="143"/>
      <c r="E124" s="104"/>
      <c r="F124" s="210"/>
      <c r="G124" s="94"/>
    </row>
    <row r="125" spans="1:7" ht="37.5" customHeight="1" x14ac:dyDescent="0.4">
      <c r="A125" s="151" t="s">
        <v>376</v>
      </c>
      <c r="B125" s="254" t="s">
        <v>30</v>
      </c>
      <c r="C125" s="136"/>
      <c r="D125" s="143"/>
      <c r="E125" s="104"/>
      <c r="F125" s="210"/>
      <c r="G125" s="94"/>
    </row>
    <row r="126" spans="1:7" ht="24" customHeight="1" x14ac:dyDescent="0.4">
      <c r="A126" s="151" t="s">
        <v>317</v>
      </c>
      <c r="B126" s="254" t="s">
        <v>30</v>
      </c>
      <c r="C126" s="136"/>
      <c r="D126" s="143"/>
      <c r="E126" s="104"/>
      <c r="F126" s="210"/>
      <c r="G126" s="94"/>
    </row>
    <row r="127" spans="1:7" ht="24" customHeight="1" x14ac:dyDescent="0.4">
      <c r="A127" s="151" t="s">
        <v>327</v>
      </c>
      <c r="B127" s="254" t="s">
        <v>30</v>
      </c>
      <c r="C127" s="136"/>
      <c r="D127" s="143"/>
      <c r="E127" s="104"/>
      <c r="F127" s="210"/>
      <c r="G127" s="94"/>
    </row>
    <row r="128" spans="1:7" ht="24" customHeight="1" x14ac:dyDescent="0.4">
      <c r="A128" s="105" t="s">
        <v>405</v>
      </c>
      <c r="B128" s="254" t="s">
        <v>30</v>
      </c>
      <c r="C128" s="136"/>
      <c r="D128" s="143"/>
      <c r="E128" s="104"/>
      <c r="F128" s="210"/>
      <c r="G128" s="94"/>
    </row>
    <row r="129" spans="1:16384" ht="78.75" customHeight="1" x14ac:dyDescent="0.4">
      <c r="A129" s="151" t="s">
        <v>421</v>
      </c>
      <c r="B129" s="331" t="str">
        <f>IF(D129=1, 2, IF(AND(D129&lt;1,D129&gt;0), 1, IF(D129=0,"0","NA")))</f>
        <v>NA</v>
      </c>
      <c r="C129" s="136"/>
      <c r="D129" s="327" t="str">
        <f>IFERROR(E129/F129,"N.A")</f>
        <v>N.A</v>
      </c>
      <c r="E129" s="330">
        <f>COUNTIF('A3 Exploitation'!F56:F128,"ok")</f>
        <v>0</v>
      </c>
      <c r="F129" s="330">
        <f>COUNTA('A3 Exploitation'!F56:F128)</f>
        <v>0</v>
      </c>
      <c r="G129" s="94"/>
    </row>
    <row r="130" spans="1:16384" ht="22.5" x14ac:dyDescent="0.4">
      <c r="A130" s="232" t="s">
        <v>54</v>
      </c>
      <c r="B130" s="219"/>
      <c r="C130" s="219"/>
      <c r="D130" s="245">
        <f>SUM(B105:C110,B122:C129,B113:C119,B85:C102,B66:C82,B56:C63)</f>
        <v>0</v>
      </c>
      <c r="E130" s="89"/>
      <c r="F130" s="94"/>
      <c r="G130" s="94"/>
    </row>
    <row r="131" spans="1:16384" ht="22.5" x14ac:dyDescent="0.4">
      <c r="A131" s="232" t="s">
        <v>169</v>
      </c>
      <c r="B131" s="220"/>
      <c r="C131" s="221"/>
      <c r="D131" s="222" t="e">
        <f>D130/(COUNT(B105:C110,B122:C129,B113:C119,B85:C102,B66:C82,B56:C63)*2)</f>
        <v>#DIV/0!</v>
      </c>
      <c r="E131" s="89"/>
      <c r="F131" s="94"/>
      <c r="G131" s="94"/>
    </row>
    <row r="132" spans="1:16384" ht="22.5" x14ac:dyDescent="0.4">
      <c r="A132" s="382"/>
      <c r="B132" s="382"/>
      <c r="C132" s="382"/>
      <c r="D132" s="382"/>
      <c r="E132" s="382"/>
      <c r="F132" s="382"/>
      <c r="G132" s="94"/>
    </row>
    <row r="133" spans="1:16384" ht="22.5" customHeight="1" x14ac:dyDescent="0.4">
      <c r="A133" s="466" t="s">
        <v>423</v>
      </c>
      <c r="B133" s="466"/>
      <c r="C133" s="466"/>
      <c r="D133" s="466"/>
      <c r="E133" s="466"/>
      <c r="F133" s="466"/>
      <c r="G133" s="94"/>
    </row>
    <row r="134" spans="1:16384" ht="22.5" customHeight="1" x14ac:dyDescent="0.4">
      <c r="A134" s="467"/>
      <c r="B134" s="467"/>
      <c r="C134" s="467"/>
      <c r="D134" s="467"/>
      <c r="E134" s="467"/>
      <c r="F134" s="467"/>
      <c r="G134" s="94"/>
    </row>
    <row r="135" spans="1:16384" s="260" customFormat="1" ht="22.5" customHeight="1" x14ac:dyDescent="0.25">
      <c r="A135" s="389" t="s">
        <v>28</v>
      </c>
      <c r="B135" s="390" t="s">
        <v>29</v>
      </c>
      <c r="C135" s="390"/>
      <c r="D135" s="390" t="s">
        <v>42</v>
      </c>
      <c r="E135" s="391" t="s">
        <v>266</v>
      </c>
      <c r="F135" s="391" t="s">
        <v>301</v>
      </c>
    </row>
    <row r="136" spans="1:16384" s="260" customFormat="1" ht="22.5" customHeight="1" x14ac:dyDescent="0.25">
      <c r="A136" s="389"/>
      <c r="B136" s="98" t="s">
        <v>32</v>
      </c>
      <c r="C136" s="98" t="s">
        <v>31</v>
      </c>
      <c r="D136" s="390"/>
      <c r="E136" s="391"/>
      <c r="F136" s="391"/>
    </row>
    <row r="137" spans="1:16384" ht="22.5" customHeight="1" x14ac:dyDescent="0.3">
      <c r="A137" s="128" t="str">
        <f>B92</f>
        <v>NA</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68" t="s">
        <v>460</v>
      </c>
      <c r="B139" s="468"/>
      <c r="C139" s="468"/>
      <c r="D139" s="468"/>
      <c r="E139" s="468"/>
      <c r="F139" s="468"/>
      <c r="G139" s="94"/>
    </row>
    <row r="140" spans="1:16384" ht="22.5" x14ac:dyDescent="0.45">
      <c r="A140" s="277" t="s">
        <v>50</v>
      </c>
      <c r="B140" s="102" t="s">
        <v>30</v>
      </c>
      <c r="C140" s="116" t="str">
        <f>IF(B140=0, -10, IF(B140=1, -5, "0"))</f>
        <v>0</v>
      </c>
      <c r="D140" s="322"/>
      <c r="E140" s="211"/>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416" t="s">
        <v>349</v>
      </c>
      <c r="B147" s="416"/>
      <c r="C147" s="416"/>
      <c r="D147" s="416"/>
      <c r="E147" s="416"/>
      <c r="F147" s="416"/>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383"/>
      <c r="B165" s="381"/>
      <c r="C165" s="381"/>
      <c r="D165" s="381"/>
      <c r="E165" s="381"/>
      <c r="F165" s="381"/>
      <c r="G165" s="94"/>
    </row>
    <row r="166" spans="1:7" ht="32.25" customHeight="1" x14ac:dyDescent="0.4">
      <c r="A166" s="468" t="s">
        <v>461</v>
      </c>
      <c r="B166" s="468"/>
      <c r="C166" s="468"/>
      <c r="D166" s="468"/>
      <c r="E166" s="468"/>
      <c r="F166" s="468"/>
      <c r="G166" s="94"/>
    </row>
    <row r="167" spans="1:7" ht="63" x14ac:dyDescent="0.4">
      <c r="A167" s="320" t="s">
        <v>315</v>
      </c>
      <c r="B167" s="102" t="s">
        <v>30</v>
      </c>
      <c r="C167" s="116" t="str">
        <f>IF(B167=0, -10, "0")</f>
        <v>0</v>
      </c>
      <c r="D167" s="228"/>
      <c r="E167" s="228"/>
      <c r="F167" s="103"/>
      <c r="G167" s="94"/>
    </row>
    <row r="168" spans="1:7" ht="21" x14ac:dyDescent="0.4">
      <c r="A168" s="105" t="s">
        <v>341</v>
      </c>
      <c r="B168" s="102" t="s">
        <v>30</v>
      </c>
      <c r="C168" s="105"/>
      <c r="D168" s="105"/>
      <c r="E168" s="104"/>
      <c r="F168" s="210"/>
      <c r="G168" s="94"/>
    </row>
    <row r="169" spans="1:7" ht="21" x14ac:dyDescent="0.4">
      <c r="A169" s="105" t="s">
        <v>396</v>
      </c>
      <c r="B169" s="102" t="s">
        <v>30</v>
      </c>
      <c r="C169" s="105"/>
      <c r="D169" s="105"/>
      <c r="E169" s="104"/>
      <c r="F169" s="210"/>
      <c r="G169" s="94"/>
    </row>
    <row r="170" spans="1:7" ht="21" x14ac:dyDescent="0.4">
      <c r="A170" s="105" t="s">
        <v>342</v>
      </c>
      <c r="B170" s="102" t="s">
        <v>30</v>
      </c>
      <c r="C170" s="105"/>
      <c r="D170" s="105"/>
      <c r="E170" s="104"/>
      <c r="F170" s="210"/>
      <c r="G170" s="94"/>
    </row>
    <row r="171" spans="1:7" ht="21" x14ac:dyDescent="0.4">
      <c r="A171" s="235" t="s">
        <v>378</v>
      </c>
      <c r="B171" s="102" t="s">
        <v>30</v>
      </c>
      <c r="C171" s="116" t="str">
        <f>IF(B171=0, -10, "0")</f>
        <v>0</v>
      </c>
      <c r="D171" s="105"/>
      <c r="E171" s="104"/>
      <c r="F171" s="210"/>
      <c r="G171" s="94"/>
    </row>
    <row r="172" spans="1:7" ht="21" x14ac:dyDescent="0.4">
      <c r="A172" s="105" t="s">
        <v>408</v>
      </c>
      <c r="B172" s="102" t="s">
        <v>30</v>
      </c>
      <c r="C172" s="105"/>
      <c r="D172" s="105"/>
      <c r="E172" s="104"/>
      <c r="F172" s="210"/>
      <c r="G172" s="94"/>
    </row>
    <row r="173" spans="1:7" ht="21" x14ac:dyDescent="0.4">
      <c r="A173" s="105" t="s">
        <v>344</v>
      </c>
      <c r="B173" s="102" t="s">
        <v>30</v>
      </c>
      <c r="C173" s="105"/>
      <c r="D173" s="105"/>
      <c r="E173" s="104"/>
      <c r="F173" s="210"/>
      <c r="G173" s="94"/>
    </row>
    <row r="174" spans="1:7" ht="21" x14ac:dyDescent="0.4">
      <c r="A174" s="105" t="s">
        <v>345</v>
      </c>
      <c r="B174" s="102" t="s">
        <v>30</v>
      </c>
      <c r="C174" s="105"/>
      <c r="D174" s="105"/>
      <c r="E174" s="104"/>
      <c r="F174" s="210"/>
      <c r="G174" s="94"/>
    </row>
    <row r="175" spans="1:7" ht="21" x14ac:dyDescent="0.4">
      <c r="A175" s="161" t="s">
        <v>409</v>
      </c>
      <c r="B175" s="102" t="s">
        <v>30</v>
      </c>
      <c r="C175" s="105"/>
      <c r="D175" s="105"/>
      <c r="E175" s="104"/>
      <c r="F175" s="210"/>
      <c r="G175" s="94"/>
    </row>
    <row r="176" spans="1:7" ht="21" x14ac:dyDescent="0.4">
      <c r="A176" s="384"/>
      <c r="B176" s="385"/>
      <c r="C176" s="385"/>
      <c r="D176" s="385"/>
      <c r="E176" s="385"/>
      <c r="F176" s="385"/>
      <c r="G176" s="94"/>
    </row>
    <row r="177" spans="1:7" ht="32.25" customHeight="1" x14ac:dyDescent="0.4">
      <c r="A177" s="468" t="s">
        <v>310</v>
      </c>
      <c r="B177" s="468"/>
      <c r="C177" s="468"/>
      <c r="D177" s="468"/>
      <c r="E177" s="468"/>
      <c r="F177" s="468"/>
      <c r="G177" s="94"/>
    </row>
    <row r="178" spans="1:7" ht="21" x14ac:dyDescent="0.4">
      <c r="A178" s="101" t="s">
        <v>347</v>
      </c>
      <c r="B178" s="102" t="s">
        <v>30</v>
      </c>
      <c r="C178" s="101"/>
      <c r="D178" s="101"/>
      <c r="E178" s="101"/>
      <c r="F178" s="103"/>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391</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80.25" customHeight="1" x14ac:dyDescent="0.4">
      <c r="A185" s="105" t="s">
        <v>421</v>
      </c>
      <c r="B185" s="102" t="str">
        <f>IF(D185=1, 2, IF(AND(D185&lt;1,D185&gt;0), 1, IF(D185=0,"0","NA")))</f>
        <v>NA</v>
      </c>
      <c r="C185" s="101"/>
      <c r="D185" s="327" t="str">
        <f>IFERROR(E185/F185,"N.A")</f>
        <v>N.A</v>
      </c>
      <c r="E185" s="330">
        <f>COUNTIF('A3 Exploitation'!F141:F184,"ok")</f>
        <v>0</v>
      </c>
      <c r="F185" s="330">
        <f>COUNTA('A3 Exploitation'!F141:F184)</f>
        <v>0</v>
      </c>
      <c r="G185" s="94"/>
    </row>
    <row r="186" spans="1:7" ht="22.5" x14ac:dyDescent="0.4">
      <c r="A186" s="232" t="s">
        <v>437</v>
      </c>
      <c r="B186" s="417"/>
      <c r="C186" s="418"/>
      <c r="D186" s="245">
        <f>SUM(B148:C164,B178:C185,B167:C175,B140:C145)</f>
        <v>0</v>
      </c>
      <c r="E186" s="89"/>
      <c r="F186" s="94"/>
      <c r="G186" s="94"/>
    </row>
    <row r="187" spans="1:7" ht="22.5" x14ac:dyDescent="0.4">
      <c r="A187" s="232" t="s">
        <v>438</v>
      </c>
      <c r="B187" s="220"/>
      <c r="C187" s="221"/>
      <c r="D187" s="222" t="e">
        <f>D186/(COUNT(B140:C145,B148:C164,B167:C175,B178:C185)*2)</f>
        <v>#DIV/0!</v>
      </c>
      <c r="E187" s="89"/>
      <c r="F187" s="94"/>
      <c r="G187" s="94"/>
    </row>
    <row r="188" spans="1:7" ht="21" x14ac:dyDescent="0.4">
      <c r="A188" s="386"/>
      <c r="B188" s="386"/>
      <c r="C188" s="386"/>
      <c r="D188" s="386"/>
      <c r="E188" s="386"/>
      <c r="F188" s="386"/>
      <c r="G188" s="94"/>
    </row>
    <row r="189" spans="1:7" ht="22.5" x14ac:dyDescent="0.45">
      <c r="A189" s="95" t="s">
        <v>100</v>
      </c>
      <c r="B189" s="95"/>
      <c r="C189" s="95"/>
      <c r="D189" s="95"/>
      <c r="E189" s="95"/>
      <c r="F189" s="95"/>
      <c r="G189" s="94"/>
    </row>
    <row r="190" spans="1:7" ht="21" x14ac:dyDescent="0.4">
      <c r="A190" s="128">
        <f>B11</f>
        <v>0</v>
      </c>
      <c r="B190" s="94"/>
      <c r="C190" s="94"/>
      <c r="D190" s="94"/>
      <c r="E190" s="89"/>
      <c r="F190" s="94"/>
      <c r="G190" s="94"/>
    </row>
    <row r="191" spans="1:7" ht="21" x14ac:dyDescent="0.4">
      <c r="A191" s="389" t="s">
        <v>28</v>
      </c>
      <c r="B191" s="390" t="s">
        <v>29</v>
      </c>
      <c r="C191" s="390"/>
      <c r="D191" s="390" t="s">
        <v>42</v>
      </c>
      <c r="E191" s="391" t="s">
        <v>266</v>
      </c>
      <c r="F191" s="391" t="s">
        <v>301</v>
      </c>
      <c r="G191" s="94"/>
    </row>
    <row r="192" spans="1:7" ht="21" x14ac:dyDescent="0.4">
      <c r="A192" s="389"/>
      <c r="B192" s="98" t="s">
        <v>32</v>
      </c>
      <c r="C192" s="98" t="s">
        <v>31</v>
      </c>
      <c r="D192" s="390"/>
      <c r="E192" s="391"/>
      <c r="F192" s="391"/>
      <c r="G192" s="94"/>
    </row>
    <row r="193" spans="1:7" ht="22.5" x14ac:dyDescent="0.4">
      <c r="A193" s="285"/>
      <c r="B193" s="286"/>
      <c r="C193" s="286"/>
      <c r="D193" s="286"/>
      <c r="E193" s="281"/>
      <c r="F193" s="281"/>
      <c r="G193" s="94"/>
    </row>
    <row r="194" spans="1:7" ht="32.25" customHeight="1" x14ac:dyDescent="0.4">
      <c r="A194" s="111" t="s">
        <v>52</v>
      </c>
      <c r="B194" s="112"/>
      <c r="C194" s="112"/>
      <c r="D194" s="112"/>
      <c r="E194" s="112"/>
      <c r="F194" s="112"/>
      <c r="G194" s="94"/>
    </row>
    <row r="195" spans="1:7" ht="21" x14ac:dyDescent="0.4">
      <c r="A195" s="129" t="s">
        <v>49</v>
      </c>
      <c r="B195" s="102" t="s">
        <v>30</v>
      </c>
      <c r="C195" s="102"/>
      <c r="D195" s="103"/>
      <c r="E195" s="103"/>
      <c r="F195" s="103"/>
      <c r="G195" s="94"/>
    </row>
    <row r="196" spans="1:7" ht="21" x14ac:dyDescent="0.4">
      <c r="A196" s="129" t="s">
        <v>213</v>
      </c>
      <c r="B196" s="102" t="s">
        <v>30</v>
      </c>
      <c r="C196" s="102"/>
      <c r="D196" s="103"/>
      <c r="E196" s="104"/>
      <c r="F196" s="103"/>
      <c r="G196" s="94"/>
    </row>
    <row r="197" spans="1:7" ht="21" x14ac:dyDescent="0.4">
      <c r="A197" s="129" t="s">
        <v>78</v>
      </c>
      <c r="B197" s="102" t="s">
        <v>30</v>
      </c>
      <c r="C197" s="102"/>
      <c r="D197" s="103"/>
      <c r="E197" s="104"/>
      <c r="F197" s="103"/>
      <c r="G197" s="94"/>
    </row>
    <row r="198" spans="1:7" ht="22.5" x14ac:dyDescent="0.4">
      <c r="A198" s="129" t="s">
        <v>331</v>
      </c>
      <c r="B198" s="102" t="s">
        <v>30</v>
      </c>
      <c r="C198" s="102"/>
      <c r="D198" s="118"/>
      <c r="E198" s="104"/>
      <c r="F198" s="103"/>
      <c r="G198" s="94"/>
    </row>
    <row r="199" spans="1:7" ht="22.5" x14ac:dyDescent="0.4">
      <c r="A199" s="315" t="s">
        <v>379</v>
      </c>
      <c r="B199" s="102" t="s">
        <v>30</v>
      </c>
      <c r="C199" s="115" t="str">
        <f>IF(B199=0, -2, "0")</f>
        <v>0</v>
      </c>
      <c r="D199" s="118"/>
      <c r="E199" s="104"/>
      <c r="F199" s="103"/>
      <c r="G199" s="94"/>
    </row>
    <row r="200" spans="1:7" ht="21" x14ac:dyDescent="0.4">
      <c r="A200" s="129" t="s">
        <v>134</v>
      </c>
      <c r="B200" s="102" t="s">
        <v>30</v>
      </c>
      <c r="C200" s="102"/>
      <c r="D200" s="117"/>
      <c r="E200" s="104"/>
      <c r="F200" s="103"/>
      <c r="G200" s="94"/>
    </row>
    <row r="201" spans="1:7" ht="22.5" x14ac:dyDescent="0.45">
      <c r="A201" s="133" t="s">
        <v>50</v>
      </c>
      <c r="B201" s="102" t="s">
        <v>30</v>
      </c>
      <c r="C201" s="116" t="str">
        <f>IF(B201=0, -10, IF(B201=1, -5, "0"))</f>
        <v>0</v>
      </c>
      <c r="D201" s="103"/>
      <c r="E201" s="104"/>
      <c r="F201" s="103"/>
      <c r="G201" s="94"/>
    </row>
    <row r="202" spans="1:7" ht="21" x14ac:dyDescent="0.4">
      <c r="A202" s="129" t="s">
        <v>102</v>
      </c>
      <c r="B202" s="102" t="s">
        <v>30</v>
      </c>
      <c r="C202" s="135"/>
      <c r="D202" s="103"/>
      <c r="E202" s="104"/>
      <c r="F202" s="103"/>
      <c r="G202" s="94"/>
    </row>
    <row r="203" spans="1:7" ht="21" x14ac:dyDescent="0.4">
      <c r="A203" s="403" t="s">
        <v>34</v>
      </c>
      <c r="B203" s="404"/>
      <c r="C203" s="405"/>
      <c r="D203" s="106">
        <f>SUM(B195:C202)</f>
        <v>0</v>
      </c>
      <c r="E203" s="89"/>
      <c r="F203" s="94"/>
      <c r="G203" s="94"/>
    </row>
    <row r="204" spans="1:7" ht="21" x14ac:dyDescent="0.4">
      <c r="A204" s="106" t="s">
        <v>33</v>
      </c>
      <c r="B204" s="107"/>
      <c r="C204" s="108"/>
      <c r="D204" s="109" t="e">
        <f>D203/(COUNT(B195:C202)*2)</f>
        <v>#DIV/0!</v>
      </c>
      <c r="E204" s="89"/>
      <c r="F204" s="94"/>
      <c r="G204" s="94"/>
    </row>
    <row r="205" spans="1:7" ht="21" x14ac:dyDescent="0.4">
      <c r="A205" s="380"/>
      <c r="B205" s="380"/>
      <c r="C205" s="380"/>
      <c r="D205" s="380"/>
      <c r="E205" s="380"/>
      <c r="F205" s="380"/>
      <c r="G205" s="94"/>
    </row>
    <row r="206" spans="1:7" ht="22.5" x14ac:dyDescent="0.4">
      <c r="A206" s="111" t="s">
        <v>104</v>
      </c>
      <c r="B206" s="154"/>
      <c r="C206" s="112"/>
      <c r="D206" s="112"/>
      <c r="E206" s="112"/>
      <c r="F206" s="112"/>
      <c r="G206" s="94"/>
    </row>
    <row r="207" spans="1:7" ht="21" x14ac:dyDescent="0.4">
      <c r="A207" s="101" t="s">
        <v>210</v>
      </c>
      <c r="B207" s="102" t="s">
        <v>30</v>
      </c>
      <c r="C207" s="102"/>
      <c r="D207" s="140"/>
      <c r="E207" s="140"/>
      <c r="F207" s="103"/>
      <c r="G207" s="94"/>
    </row>
    <row r="208" spans="1:7" ht="21" x14ac:dyDescent="0.4">
      <c r="A208" s="101" t="s">
        <v>57</v>
      </c>
      <c r="B208" s="102" t="s">
        <v>30</v>
      </c>
      <c r="C208" s="102"/>
      <c r="D208" s="140"/>
      <c r="E208" s="104"/>
      <c r="F208" s="103"/>
      <c r="G208" s="94"/>
    </row>
    <row r="209" spans="1:7" ht="21" x14ac:dyDescent="0.4">
      <c r="A209" s="101" t="s">
        <v>211</v>
      </c>
      <c r="B209" s="102" t="s">
        <v>30</v>
      </c>
      <c r="C209" s="102"/>
      <c r="D209" s="155"/>
      <c r="E209" s="104"/>
      <c r="F209" s="103"/>
      <c r="G209" s="94"/>
    </row>
    <row r="210" spans="1:7" ht="21" x14ac:dyDescent="0.4">
      <c r="A210" s="101" t="s">
        <v>53</v>
      </c>
      <c r="B210" s="102" t="s">
        <v>30</v>
      </c>
      <c r="C210" s="102"/>
      <c r="D210" s="156"/>
      <c r="E210" s="103"/>
      <c r="F210" s="103"/>
      <c r="G210" s="94"/>
    </row>
    <row r="211" spans="1:7" ht="45.75" customHeight="1" x14ac:dyDescent="0.4">
      <c r="A211" s="231" t="s">
        <v>439</v>
      </c>
      <c r="B211" s="102" t="s">
        <v>30</v>
      </c>
      <c r="C211" s="116" t="str">
        <f>IF(B211=0, -10, "0")</f>
        <v>0</v>
      </c>
      <c r="D211" s="156"/>
      <c r="E211" s="104"/>
      <c r="F211" s="103"/>
      <c r="G211" s="94"/>
    </row>
    <row r="212" spans="1:7" ht="21" x14ac:dyDescent="0.4">
      <c r="A212" s="101" t="s">
        <v>209</v>
      </c>
      <c r="B212" s="102" t="s">
        <v>30</v>
      </c>
      <c r="C212" s="102"/>
      <c r="D212" s="156"/>
      <c r="E212" s="104"/>
      <c r="F212" s="103"/>
      <c r="G212" s="94"/>
    </row>
    <row r="213" spans="1:7" ht="21" x14ac:dyDescent="0.4">
      <c r="A213" s="237" t="s">
        <v>336</v>
      </c>
      <c r="B213" s="102" t="s">
        <v>30</v>
      </c>
      <c r="C213" s="136"/>
      <c r="D213" s="156"/>
      <c r="E213" s="104"/>
      <c r="F213" s="103"/>
      <c r="G213" s="94"/>
    </row>
    <row r="214" spans="1:7" ht="21" x14ac:dyDescent="0.4">
      <c r="A214" s="238" t="s">
        <v>410</v>
      </c>
      <c r="B214" s="102" t="s">
        <v>30</v>
      </c>
      <c r="C214" s="136"/>
      <c r="D214" s="103"/>
      <c r="E214" s="104"/>
      <c r="F214" s="103"/>
      <c r="G214" s="94"/>
    </row>
    <row r="215" spans="1:7" ht="21" x14ac:dyDescent="0.4">
      <c r="A215" s="101" t="s">
        <v>142</v>
      </c>
      <c r="B215" s="102" t="s">
        <v>30</v>
      </c>
      <c r="C215" s="102"/>
      <c r="D215" s="103"/>
      <c r="E215" s="104"/>
      <c r="F215" s="103"/>
      <c r="G215" s="94"/>
    </row>
    <row r="216" spans="1:7" ht="24.75" customHeight="1" x14ac:dyDescent="0.4">
      <c r="A216" s="157" t="s">
        <v>411</v>
      </c>
      <c r="B216" s="102" t="s">
        <v>30</v>
      </c>
      <c r="C216" s="158" t="str">
        <f>IF(B216=0, -5, "0")</f>
        <v>0</v>
      </c>
      <c r="D216" s="103"/>
      <c r="E216" s="103"/>
      <c r="F216" s="103"/>
      <c r="G216" s="94"/>
    </row>
    <row r="217" spans="1:7" ht="22.5" x14ac:dyDescent="0.4">
      <c r="A217" s="101" t="s">
        <v>201</v>
      </c>
      <c r="B217" s="102" t="s">
        <v>30</v>
      </c>
      <c r="C217" s="102"/>
      <c r="D217" s="118"/>
      <c r="E217" s="104"/>
      <c r="F217" s="103"/>
      <c r="G217" s="94"/>
    </row>
    <row r="218" spans="1:7" ht="42" x14ac:dyDescent="0.4">
      <c r="A218" s="138" t="s">
        <v>392</v>
      </c>
      <c r="B218" s="102" t="s">
        <v>30</v>
      </c>
      <c r="C218" s="158" t="str">
        <f>IF(B218=0, -5, "0")</f>
        <v>0</v>
      </c>
      <c r="D218" s="103"/>
      <c r="E218" s="103"/>
      <c r="F218" s="103"/>
      <c r="G218" s="94"/>
    </row>
    <row r="219" spans="1:7" ht="21" x14ac:dyDescent="0.4">
      <c r="A219" s="159" t="s">
        <v>133</v>
      </c>
      <c r="B219" s="102" t="s">
        <v>30</v>
      </c>
      <c r="C219" s="116" t="str">
        <f>IF(B219=0, -5, "0")</f>
        <v>0</v>
      </c>
      <c r="D219" s="144"/>
      <c r="E219" s="103"/>
      <c r="F219" s="103"/>
      <c r="G219" s="94"/>
    </row>
    <row r="220" spans="1:7" ht="40.5" customHeight="1" x14ac:dyDescent="0.45">
      <c r="A220" s="230" t="s">
        <v>353</v>
      </c>
      <c r="B220" s="102" t="s">
        <v>30</v>
      </c>
      <c r="C220" s="115" t="str">
        <f>IF(B220=0, -2, "0")</f>
        <v>0</v>
      </c>
      <c r="D220" s="103"/>
      <c r="E220" s="145"/>
      <c r="F220" s="103"/>
      <c r="G220" s="94"/>
    </row>
    <row r="221" spans="1:7" ht="18" customHeight="1" x14ac:dyDescent="0.45">
      <c r="A221" s="230" t="s">
        <v>63</v>
      </c>
      <c r="B221" s="102" t="s">
        <v>30</v>
      </c>
      <c r="C221" s="115" t="str">
        <f>IF(B221=0, -2, "0")</f>
        <v>0</v>
      </c>
      <c r="D221" s="103"/>
      <c r="E221" s="145"/>
      <c r="F221" s="103"/>
      <c r="G221" s="94"/>
    </row>
    <row r="222" spans="1:7" ht="21" x14ac:dyDescent="0.4">
      <c r="A222" s="230" t="s">
        <v>330</v>
      </c>
      <c r="B222" s="102" t="s">
        <v>30</v>
      </c>
      <c r="C222" s="115" t="str">
        <f>IF(B222=0, -2, "0")</f>
        <v>0</v>
      </c>
      <c r="D222" s="103"/>
      <c r="E222" s="104"/>
      <c r="F222" s="103"/>
      <c r="G222" s="94"/>
    </row>
    <row r="223" spans="1:7" ht="21" x14ac:dyDescent="0.4">
      <c r="A223" s="101" t="s">
        <v>401</v>
      </c>
      <c r="B223" s="102" t="s">
        <v>30</v>
      </c>
      <c r="C223" s="166"/>
      <c r="D223" s="103"/>
      <c r="E223" s="104"/>
      <c r="F223" s="103"/>
      <c r="G223" s="94"/>
    </row>
    <row r="224" spans="1:7" ht="40.5" customHeight="1" x14ac:dyDescent="0.4">
      <c r="A224" s="101" t="s">
        <v>150</v>
      </c>
      <c r="B224" s="102" t="s">
        <v>30</v>
      </c>
      <c r="C224" s="102"/>
      <c r="D224" s="103"/>
      <c r="E224" s="104"/>
      <c r="F224" s="103"/>
      <c r="G224" s="94"/>
    </row>
    <row r="225" spans="1:7" ht="21" x14ac:dyDescent="0.4">
      <c r="A225" s="161" t="s">
        <v>425</v>
      </c>
      <c r="B225" s="102" t="s">
        <v>30</v>
      </c>
      <c r="C225" s="102"/>
      <c r="D225" s="161"/>
      <c r="E225" s="103"/>
      <c r="F225" s="103"/>
      <c r="G225" s="94"/>
    </row>
    <row r="226" spans="1:7" ht="67.5" x14ac:dyDescent="0.4">
      <c r="A226" s="162" t="s">
        <v>315</v>
      </c>
      <c r="B226" s="102" t="s">
        <v>30</v>
      </c>
      <c r="C226" s="116" t="str">
        <f>IF(B226=0, -10, "0")</f>
        <v>0</v>
      </c>
      <c r="D226" s="103"/>
      <c r="E226" s="54"/>
      <c r="F226" s="103"/>
      <c r="G226" s="94"/>
    </row>
    <row r="227" spans="1:7" ht="21" x14ac:dyDescent="0.4">
      <c r="A227" s="403" t="s">
        <v>34</v>
      </c>
      <c r="B227" s="404"/>
      <c r="C227" s="405"/>
      <c r="D227" s="121">
        <f>SUM(B207:C226)</f>
        <v>0</v>
      </c>
      <c r="E227" s="89"/>
      <c r="F227" s="94"/>
      <c r="G227" s="94"/>
    </row>
    <row r="228" spans="1:7" ht="21" x14ac:dyDescent="0.4">
      <c r="A228" s="106" t="s">
        <v>33</v>
      </c>
      <c r="B228" s="107"/>
      <c r="C228" s="108"/>
      <c r="D228" s="109" t="e">
        <f>D227/(COUNT(B207:C226)*2)</f>
        <v>#DIV/0!</v>
      </c>
      <c r="E228" s="89"/>
      <c r="F228" s="94"/>
      <c r="G228" s="94"/>
    </row>
    <row r="229" spans="1:7" ht="21" x14ac:dyDescent="0.4">
      <c r="A229" s="380"/>
      <c r="B229" s="380"/>
      <c r="C229" s="380"/>
      <c r="D229" s="380"/>
      <c r="E229" s="380"/>
      <c r="F229" s="380"/>
      <c r="G229" s="94"/>
    </row>
    <row r="230" spans="1:7" ht="32.25" customHeight="1" x14ac:dyDescent="0.4">
      <c r="A230" s="111" t="s">
        <v>59</v>
      </c>
      <c r="B230" s="112"/>
      <c r="C230" s="112"/>
      <c r="D230" s="112"/>
      <c r="E230" s="112"/>
      <c r="F230" s="112"/>
      <c r="G230" s="94"/>
    </row>
    <row r="231" spans="1:7" ht="22.5" x14ac:dyDescent="0.45">
      <c r="A231" s="133" t="s">
        <v>378</v>
      </c>
      <c r="B231" s="102" t="s">
        <v>30</v>
      </c>
      <c r="C231" s="116" t="str">
        <f>IF(B231=0, -10, "0")</f>
        <v>0</v>
      </c>
      <c r="D231" s="147"/>
      <c r="E231" s="104"/>
      <c r="F231" s="103"/>
      <c r="G231" s="94"/>
    </row>
    <row r="232" spans="1:7" ht="21" x14ac:dyDescent="0.4">
      <c r="A232" s="101" t="s">
        <v>112</v>
      </c>
      <c r="B232" s="102" t="s">
        <v>30</v>
      </c>
      <c r="C232" s="102"/>
      <c r="D232" s="140"/>
      <c r="E232" s="104"/>
      <c r="F232" s="103"/>
      <c r="G232" s="94"/>
    </row>
    <row r="233" spans="1:7" ht="22.5" x14ac:dyDescent="0.45">
      <c r="A233" s="133" t="s">
        <v>50</v>
      </c>
      <c r="B233" s="102" t="s">
        <v>30</v>
      </c>
      <c r="C233" s="116" t="str">
        <f>IF(B233=0, -10, IF(B233=1, -5, "0"))</f>
        <v>0</v>
      </c>
      <c r="D233" s="103"/>
      <c r="E233" s="103"/>
      <c r="F233" s="103"/>
      <c r="G233" s="94"/>
    </row>
    <row r="234" spans="1:7" ht="21" x14ac:dyDescent="0.4">
      <c r="A234" s="163" t="s">
        <v>117</v>
      </c>
      <c r="B234" s="102" t="s">
        <v>30</v>
      </c>
      <c r="C234" s="116"/>
      <c r="D234" s="164"/>
      <c r="E234" s="103"/>
      <c r="F234" s="103"/>
      <c r="G234" s="94"/>
    </row>
    <row r="235" spans="1:7" ht="21" x14ac:dyDescent="0.4">
      <c r="A235" s="157" t="s">
        <v>412</v>
      </c>
      <c r="B235" s="102" t="s">
        <v>30</v>
      </c>
      <c r="C235" s="116" t="str">
        <f>IF(B235=0, -10, IF(B235=1, -5, "0"))</f>
        <v>0</v>
      </c>
      <c r="D235" s="165"/>
      <c r="E235" s="103"/>
      <c r="F235" s="103"/>
      <c r="G235" s="94"/>
    </row>
    <row r="236" spans="1:7" ht="20.25" customHeight="1" x14ac:dyDescent="0.45">
      <c r="A236" s="460" t="s">
        <v>310</v>
      </c>
      <c r="B236" s="461"/>
      <c r="C236" s="461"/>
      <c r="D236" s="462"/>
      <c r="E236" s="103"/>
      <c r="F236" s="103"/>
      <c r="G236" s="94"/>
    </row>
    <row r="237" spans="1:7" ht="18" customHeight="1" x14ac:dyDescent="0.4">
      <c r="A237" s="105" t="s">
        <v>328</v>
      </c>
      <c r="B237" s="102" t="s">
        <v>30</v>
      </c>
      <c r="C237" s="166"/>
      <c r="D237" s="103"/>
      <c r="E237" s="103"/>
      <c r="F237" s="103"/>
      <c r="G237" s="94"/>
    </row>
    <row r="238" spans="1:7" ht="36" customHeight="1" x14ac:dyDescent="0.4">
      <c r="A238" s="105" t="s">
        <v>302</v>
      </c>
      <c r="B238" s="102" t="s">
        <v>30</v>
      </c>
      <c r="C238" s="166"/>
      <c r="D238" s="103"/>
      <c r="E238" s="103"/>
      <c r="F238" s="103"/>
      <c r="G238" s="94"/>
    </row>
    <row r="239" spans="1:7" ht="21" x14ac:dyDescent="0.4">
      <c r="A239" s="105" t="s">
        <v>375</v>
      </c>
      <c r="B239" s="102" t="s">
        <v>30</v>
      </c>
      <c r="C239" s="166"/>
      <c r="D239" s="167"/>
      <c r="E239" s="103"/>
      <c r="F239" s="103"/>
      <c r="G239" s="94"/>
    </row>
    <row r="240" spans="1:7" ht="21" x14ac:dyDescent="0.4">
      <c r="A240" s="151" t="s">
        <v>376</v>
      </c>
      <c r="B240" s="102" t="s">
        <v>30</v>
      </c>
      <c r="C240" s="166"/>
      <c r="D240" s="103"/>
      <c r="E240" s="103"/>
      <c r="F240" s="103"/>
      <c r="G240" s="94"/>
    </row>
    <row r="241" spans="1:7" ht="21" x14ac:dyDescent="0.4">
      <c r="A241" s="151" t="s">
        <v>317</v>
      </c>
      <c r="B241" s="102" t="s">
        <v>30</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t="s">
        <v>30</v>
      </c>
      <c r="C243" s="166"/>
      <c r="D243" s="103"/>
      <c r="E243" s="103"/>
      <c r="F243" s="103"/>
      <c r="G243" s="94"/>
    </row>
    <row r="244" spans="1:7" ht="78.75" customHeight="1" x14ac:dyDescent="0.4">
      <c r="A244" s="105" t="s">
        <v>421</v>
      </c>
      <c r="B244" s="102" t="str">
        <f>IF(D244=1, 2, IF(AND(D244&lt;1,D244&gt;0), 1, IF(D244=0,"0","NA")))</f>
        <v>NA</v>
      </c>
      <c r="C244" s="136"/>
      <c r="D244" s="327" t="str">
        <f>IFERROR(#REF!/F244,"N.A")</f>
        <v>N.A</v>
      </c>
      <c r="E244" s="330">
        <f>COUNTIF('A3 Exploitation'!F195:F244,"ok")</f>
        <v>0</v>
      </c>
      <c r="F244" s="330">
        <f>COUNTA('A3 Exploitation'!F195:F243)</f>
        <v>0</v>
      </c>
      <c r="G244" s="94"/>
    </row>
    <row r="245" spans="1:7" ht="21" x14ac:dyDescent="0.4">
      <c r="A245" s="403" t="s">
        <v>34</v>
      </c>
      <c r="B245" s="404"/>
      <c r="C245" s="405"/>
      <c r="D245" s="106">
        <f>SUM(B231:C235,B237:C244)</f>
        <v>0</v>
      </c>
      <c r="E245" s="89"/>
      <c r="F245" s="94"/>
      <c r="G245" s="94"/>
    </row>
    <row r="246" spans="1:7" ht="21" x14ac:dyDescent="0.4">
      <c r="A246" s="106" t="s">
        <v>33</v>
      </c>
      <c r="B246" s="107"/>
      <c r="C246" s="108"/>
      <c r="D246" s="109" t="e">
        <f>D245/(COUNT(B231:C235,B237:C244)*2)</f>
        <v>#DIV/0!</v>
      </c>
      <c r="E246" s="89"/>
      <c r="F246" s="94"/>
      <c r="G246" s="94"/>
    </row>
    <row r="247" spans="1:7" ht="21" x14ac:dyDescent="0.4">
      <c r="A247" s="127"/>
      <c r="B247" s="94"/>
      <c r="C247" s="94"/>
      <c r="D247" s="94"/>
      <c r="E247" s="89"/>
      <c r="F247" s="94"/>
      <c r="G247" s="94"/>
    </row>
    <row r="248" spans="1:7" ht="22.5" x14ac:dyDescent="0.45">
      <c r="A248" s="122" t="s">
        <v>440</v>
      </c>
      <c r="B248" s="152"/>
      <c r="C248" s="153"/>
      <c r="D248" s="125">
        <f>SUM(D245,D203,D227)</f>
        <v>0</v>
      </c>
      <c r="E248" s="89"/>
      <c r="F248" s="94"/>
      <c r="G248" s="94"/>
    </row>
    <row r="249" spans="1:7" ht="22.5" x14ac:dyDescent="0.45">
      <c r="A249" s="122" t="s">
        <v>441</v>
      </c>
      <c r="B249" s="152"/>
      <c r="C249" s="153"/>
      <c r="D249" s="126" t="e">
        <f>D248/(COUNT(B231:C235,B195:C202,B207:C226,B237:C244)*2)</f>
        <v>#DIV/0!</v>
      </c>
      <c r="E249" s="89"/>
      <c r="F249" s="94"/>
      <c r="G249" s="94"/>
    </row>
    <row r="250" spans="1:7" ht="21" x14ac:dyDescent="0.4">
      <c r="A250" s="380"/>
      <c r="B250" s="380"/>
      <c r="C250" s="380"/>
      <c r="D250" s="380"/>
      <c r="E250" s="380"/>
      <c r="F250" s="380"/>
      <c r="G250" s="94"/>
    </row>
    <row r="251" spans="1:7" ht="22.5" x14ac:dyDescent="0.45">
      <c r="A251" s="95" t="s">
        <v>101</v>
      </c>
      <c r="B251" s="95"/>
      <c r="C251" s="95"/>
      <c r="D251" s="95"/>
      <c r="E251" s="95"/>
      <c r="F251" s="95"/>
      <c r="G251" s="94"/>
    </row>
    <row r="252" spans="1:7" ht="21" x14ac:dyDescent="0.4">
      <c r="A252" s="128">
        <f>B11</f>
        <v>0</v>
      </c>
      <c r="B252" s="94"/>
      <c r="C252" s="94"/>
      <c r="D252" s="94"/>
      <c r="E252" s="89"/>
      <c r="F252" s="94"/>
      <c r="G252" s="94"/>
    </row>
    <row r="253" spans="1:7" ht="21" x14ac:dyDescent="0.4">
      <c r="A253" s="389" t="s">
        <v>28</v>
      </c>
      <c r="B253" s="390" t="s">
        <v>29</v>
      </c>
      <c r="C253" s="390"/>
      <c r="D253" s="390" t="s">
        <v>42</v>
      </c>
      <c r="E253" s="391" t="s">
        <v>266</v>
      </c>
      <c r="F253" s="391" t="s">
        <v>301</v>
      </c>
      <c r="G253" s="94"/>
    </row>
    <row r="254" spans="1:7" ht="21" x14ac:dyDescent="0.4">
      <c r="A254" s="389"/>
      <c r="B254" s="98" t="s">
        <v>32</v>
      </c>
      <c r="C254" s="98" t="s">
        <v>31</v>
      </c>
      <c r="D254" s="390"/>
      <c r="E254" s="391"/>
      <c r="F254" s="391"/>
      <c r="G254" s="94"/>
    </row>
    <row r="255" spans="1:7" ht="22.5" x14ac:dyDescent="0.4">
      <c r="A255" s="285"/>
      <c r="B255" s="286"/>
      <c r="C255" s="286"/>
      <c r="D255" s="286"/>
      <c r="E255" s="281"/>
      <c r="F255" s="281"/>
      <c r="G255" s="94"/>
    </row>
    <row r="256" spans="1:7" ht="27.75" customHeight="1" x14ac:dyDescent="0.4">
      <c r="A256" s="111" t="s">
        <v>52</v>
      </c>
      <c r="B256" s="112"/>
      <c r="C256" s="112"/>
      <c r="D256" s="112"/>
      <c r="E256" s="112"/>
      <c r="F256" s="112"/>
      <c r="G256" s="94"/>
    </row>
    <row r="257" spans="1:7" ht="21" x14ac:dyDescent="0.4">
      <c r="A257" s="129" t="s">
        <v>103</v>
      </c>
      <c r="B257" s="102" t="s">
        <v>30</v>
      </c>
      <c r="C257" s="102"/>
      <c r="D257" s="103"/>
      <c r="E257" s="104"/>
      <c r="F257" s="103"/>
      <c r="G257" s="94"/>
    </row>
    <row r="258" spans="1:7" ht="21" x14ac:dyDescent="0.4">
      <c r="A258" s="129" t="s">
        <v>213</v>
      </c>
      <c r="B258" s="102" t="s">
        <v>30</v>
      </c>
      <c r="C258" s="102"/>
      <c r="D258" s="103"/>
      <c r="E258" s="104"/>
      <c r="F258" s="103"/>
      <c r="G258" s="94"/>
    </row>
    <row r="259" spans="1:7" ht="21" x14ac:dyDescent="0.4">
      <c r="A259" s="129" t="s">
        <v>56</v>
      </c>
      <c r="B259" s="102" t="s">
        <v>30</v>
      </c>
      <c r="C259" s="103"/>
      <c r="D259" s="103"/>
      <c r="E259" s="104"/>
      <c r="F259" s="103"/>
      <c r="G259" s="94"/>
    </row>
    <row r="260" spans="1:7" ht="22.5" x14ac:dyDescent="0.4">
      <c r="A260" s="129" t="s">
        <v>385</v>
      </c>
      <c r="B260" s="102" t="s">
        <v>30</v>
      </c>
      <c r="C260" s="102"/>
      <c r="D260" s="118"/>
      <c r="E260" s="104"/>
      <c r="F260" s="103"/>
      <c r="G260" s="94"/>
    </row>
    <row r="261" spans="1:7" ht="22.5" x14ac:dyDescent="0.4">
      <c r="A261" s="236" t="s">
        <v>329</v>
      </c>
      <c r="B261" s="102" t="s">
        <v>30</v>
      </c>
      <c r="C261" s="102"/>
      <c r="D261" s="118"/>
      <c r="E261" s="104"/>
      <c r="F261" s="103"/>
      <c r="G261" s="94"/>
    </row>
    <row r="262" spans="1:7" ht="21" x14ac:dyDescent="0.4">
      <c r="A262" s="129" t="s">
        <v>143</v>
      </c>
      <c r="B262" s="102" t="s">
        <v>30</v>
      </c>
      <c r="C262" s="102"/>
      <c r="D262" s="103"/>
      <c r="E262" s="104"/>
      <c r="F262" s="103"/>
      <c r="G262" s="94"/>
    </row>
    <row r="263" spans="1:7" ht="22.5" x14ac:dyDescent="0.45">
      <c r="A263" s="133" t="s">
        <v>50</v>
      </c>
      <c r="B263" s="102" t="s">
        <v>30</v>
      </c>
      <c r="C263" s="116" t="str">
        <f>IF(B263=0, -10, IF(B263=1, -5, "0"))</f>
        <v>0</v>
      </c>
      <c r="D263" s="103"/>
      <c r="E263" s="104"/>
      <c r="F263" s="103"/>
      <c r="G263" s="94"/>
    </row>
    <row r="264" spans="1:7" ht="21" x14ac:dyDescent="0.4">
      <c r="A264" s="129" t="s">
        <v>113</v>
      </c>
      <c r="B264" s="102" t="s">
        <v>30</v>
      </c>
      <c r="C264" s="135"/>
      <c r="D264" s="103"/>
      <c r="E264" s="104"/>
      <c r="F264" s="103"/>
      <c r="G264" s="94"/>
    </row>
    <row r="265" spans="1:7" ht="21" x14ac:dyDescent="0.4">
      <c r="A265" s="403" t="s">
        <v>34</v>
      </c>
      <c r="B265" s="404"/>
      <c r="C265" s="405"/>
      <c r="D265" s="202">
        <f>SUM(B257:C264)</f>
        <v>0</v>
      </c>
      <c r="E265" s="89"/>
      <c r="F265" s="94"/>
      <c r="G265" s="94"/>
    </row>
    <row r="266" spans="1:7" ht="21" x14ac:dyDescent="0.4">
      <c r="A266" s="106" t="s">
        <v>33</v>
      </c>
      <c r="B266" s="107"/>
      <c r="C266" s="108"/>
      <c r="D266" s="109" t="e">
        <f>D265/(COUNT(B257:C264)*2)</f>
        <v>#DIV/0!</v>
      </c>
      <c r="E266" s="89"/>
      <c r="F266" s="94"/>
      <c r="G266" s="94"/>
    </row>
    <row r="267" spans="1:7" ht="21" x14ac:dyDescent="0.4">
      <c r="A267" s="127"/>
      <c r="B267" s="94"/>
      <c r="C267" s="94"/>
      <c r="D267" s="94"/>
      <c r="E267" s="89"/>
      <c r="F267" s="94"/>
      <c r="G267" s="94"/>
    </row>
    <row r="268" spans="1:7" ht="22.5" x14ac:dyDescent="0.4">
      <c r="A268" s="111" t="s">
        <v>105</v>
      </c>
      <c r="B268" s="112"/>
      <c r="C268" s="112"/>
      <c r="D268" s="112"/>
      <c r="E268" s="112"/>
      <c r="F268" s="112"/>
      <c r="G268" s="94"/>
    </row>
    <row r="269" spans="1:7" ht="21" x14ac:dyDescent="0.4">
      <c r="A269" s="101" t="s">
        <v>80</v>
      </c>
      <c r="B269" s="102" t="s">
        <v>30</v>
      </c>
      <c r="C269" s="102"/>
      <c r="D269" s="140"/>
      <c r="E269" s="104"/>
      <c r="F269" s="103"/>
      <c r="G269" s="94"/>
    </row>
    <row r="270" spans="1:7" ht="21" x14ac:dyDescent="0.4">
      <c r="A270" s="101" t="s">
        <v>106</v>
      </c>
      <c r="B270" s="102" t="s">
        <v>30</v>
      </c>
      <c r="C270" s="102"/>
      <c r="D270" s="140"/>
      <c r="E270" s="104"/>
      <c r="F270" s="103"/>
      <c r="G270" s="94"/>
    </row>
    <row r="271" spans="1:7" ht="21" x14ac:dyDescent="0.4">
      <c r="A271" s="101" t="s">
        <v>53</v>
      </c>
      <c r="B271" s="102" t="s">
        <v>30</v>
      </c>
      <c r="C271" s="102"/>
      <c r="D271" s="156"/>
      <c r="E271" s="104"/>
      <c r="F271" s="103"/>
      <c r="G271" s="94"/>
    </row>
    <row r="272" spans="1:7" ht="21" x14ac:dyDescent="0.4">
      <c r="A272" s="101" t="s">
        <v>202</v>
      </c>
      <c r="B272" s="102" t="s">
        <v>30</v>
      </c>
      <c r="C272" s="102"/>
      <c r="D272" s="156"/>
      <c r="E272" s="104"/>
      <c r="F272" s="103"/>
      <c r="G272" s="94"/>
    </row>
    <row r="273" spans="1:7" ht="22.5" x14ac:dyDescent="0.4">
      <c r="A273" s="101" t="s">
        <v>212</v>
      </c>
      <c r="B273" s="102" t="s">
        <v>30</v>
      </c>
      <c r="C273" s="102"/>
      <c r="D273" s="118"/>
      <c r="E273" s="104"/>
      <c r="F273" s="103"/>
      <c r="G273" s="94"/>
    </row>
    <row r="274" spans="1:7" ht="22.5" x14ac:dyDescent="0.45">
      <c r="A274" s="133" t="s">
        <v>390</v>
      </c>
      <c r="B274" s="102" t="s">
        <v>30</v>
      </c>
      <c r="C274" s="116" t="str">
        <f>IF(B274=0, -10, "0")</f>
        <v>0</v>
      </c>
      <c r="D274" s="147"/>
      <c r="E274" s="104"/>
      <c r="F274" s="103"/>
      <c r="G274" s="94"/>
    </row>
    <row r="275" spans="1:7" ht="22.5" x14ac:dyDescent="0.45">
      <c r="A275" s="133" t="s">
        <v>184</v>
      </c>
      <c r="B275" s="102" t="s">
        <v>30</v>
      </c>
      <c r="C275" s="116" t="str">
        <f>IF(B275=0, -10, IF(B275=1, -5, "0"))</f>
        <v>0</v>
      </c>
      <c r="D275" s="156"/>
      <c r="E275" s="103"/>
      <c r="F275" s="103"/>
      <c r="G275" s="94"/>
    </row>
    <row r="276" spans="1:7" ht="45" x14ac:dyDescent="0.4">
      <c r="A276" s="231" t="s">
        <v>439</v>
      </c>
      <c r="B276" s="102" t="s">
        <v>30</v>
      </c>
      <c r="C276" s="116" t="str">
        <f>IF(B276=0, -10, "0")</f>
        <v>0</v>
      </c>
      <c r="D276" s="156"/>
      <c r="E276" s="103"/>
      <c r="F276" s="103"/>
      <c r="G276" s="94"/>
    </row>
    <row r="277" spans="1:7" ht="21" x14ac:dyDescent="0.4">
      <c r="A277" s="316" t="s">
        <v>393</v>
      </c>
      <c r="B277" s="102" t="s">
        <v>30</v>
      </c>
      <c r="C277" s="115" t="str">
        <f>IF(B277=0, -2, "0")</f>
        <v>0</v>
      </c>
      <c r="D277" s="156"/>
      <c r="E277" s="103"/>
      <c r="F277" s="103"/>
      <c r="G277" s="94"/>
    </row>
    <row r="278" spans="1:7" ht="22.5" x14ac:dyDescent="0.4">
      <c r="A278" s="101" t="s">
        <v>117</v>
      </c>
      <c r="B278" s="102" t="s">
        <v>30</v>
      </c>
      <c r="C278" s="102"/>
      <c r="D278" s="118"/>
      <c r="E278" s="104"/>
      <c r="F278" s="103"/>
      <c r="G278" s="94"/>
    </row>
    <row r="279" spans="1:7" ht="43.5" customHeight="1" x14ac:dyDescent="0.4">
      <c r="A279" s="168" t="s">
        <v>371</v>
      </c>
      <c r="B279" s="102" t="s">
        <v>30</v>
      </c>
      <c r="C279" s="139" t="str">
        <f>IF(B279=0, -5, "0")</f>
        <v>0</v>
      </c>
      <c r="D279" s="212"/>
      <c r="E279" s="104"/>
      <c r="F279" s="103"/>
      <c r="G279" s="94"/>
    </row>
    <row r="280" spans="1:7" ht="28.5" customHeight="1" x14ac:dyDescent="0.4">
      <c r="A280" s="168" t="s">
        <v>372</v>
      </c>
      <c r="B280" s="102" t="s">
        <v>30</v>
      </c>
      <c r="C280" s="139" t="str">
        <f>IF(B280=0, -5, "0")</f>
        <v>0</v>
      </c>
      <c r="D280" s="212"/>
      <c r="E280" s="104"/>
      <c r="F280" s="103"/>
      <c r="G280" s="94"/>
    </row>
    <row r="281" spans="1:7" ht="21" x14ac:dyDescent="0.4">
      <c r="A281" s="101" t="s">
        <v>209</v>
      </c>
      <c r="B281" s="102" t="s">
        <v>30</v>
      </c>
      <c r="C281" s="102"/>
      <c r="D281" s="103"/>
      <c r="E281" s="104"/>
      <c r="F281" s="103"/>
      <c r="G281" s="94"/>
    </row>
    <row r="282" spans="1:7" ht="21" customHeight="1" x14ac:dyDescent="0.4">
      <c r="A282" s="101" t="s">
        <v>142</v>
      </c>
      <c r="B282" s="102" t="s">
        <v>30</v>
      </c>
      <c r="C282" s="102"/>
      <c r="D282" s="103"/>
      <c r="E282" s="103"/>
      <c r="F282" s="103"/>
      <c r="G282" s="94"/>
    </row>
    <row r="283" spans="1:7" ht="21" customHeight="1" x14ac:dyDescent="0.45">
      <c r="A283" s="230" t="s">
        <v>353</v>
      </c>
      <c r="B283" s="102" t="s">
        <v>30</v>
      </c>
      <c r="C283" s="115" t="str">
        <f>IF(B283=0, -2, "0")</f>
        <v>0</v>
      </c>
      <c r="D283" s="103"/>
      <c r="E283" s="145"/>
      <c r="F283" s="103"/>
      <c r="G283" s="94"/>
    </row>
    <row r="284" spans="1:7" ht="21" customHeight="1" x14ac:dyDescent="0.45">
      <c r="A284" s="230" t="s">
        <v>63</v>
      </c>
      <c r="B284" s="102" t="s">
        <v>30</v>
      </c>
      <c r="C284" s="115" t="str">
        <f>IF(B284=0, -2, "0")</f>
        <v>0</v>
      </c>
      <c r="D284" s="103"/>
      <c r="E284" s="145"/>
      <c r="F284" s="103"/>
      <c r="G284" s="94"/>
    </row>
    <row r="285" spans="1:7" ht="21" customHeight="1" x14ac:dyDescent="0.45">
      <c r="A285" s="230" t="s">
        <v>330</v>
      </c>
      <c r="B285" s="102" t="s">
        <v>30</v>
      </c>
      <c r="C285" s="115" t="str">
        <f>IF(B285=0, -2, "0")</f>
        <v>0</v>
      </c>
      <c r="D285" s="103"/>
      <c r="E285" s="145"/>
      <c r="F285" s="103"/>
      <c r="G285" s="94"/>
    </row>
    <row r="286" spans="1:7" ht="21" x14ac:dyDescent="0.4">
      <c r="A286" s="101" t="s">
        <v>401</v>
      </c>
      <c r="B286" s="102" t="s">
        <v>30</v>
      </c>
      <c r="C286" s="166"/>
      <c r="D286" s="103"/>
      <c r="E286" s="104"/>
      <c r="F286" s="103"/>
      <c r="G286" s="94"/>
    </row>
    <row r="287" spans="1:7" ht="39" customHeight="1" x14ac:dyDescent="0.4">
      <c r="A287" s="101" t="s">
        <v>150</v>
      </c>
      <c r="B287" s="102" t="s">
        <v>30</v>
      </c>
      <c r="C287" s="102"/>
      <c r="D287" s="103"/>
      <c r="E287" s="104"/>
      <c r="F287" s="103"/>
      <c r="G287" s="94"/>
    </row>
    <row r="288" spans="1:7" ht="21.75" customHeight="1" x14ac:dyDescent="0.4">
      <c r="A288" s="161" t="s">
        <v>425</v>
      </c>
      <c r="B288" s="102" t="s">
        <v>30</v>
      </c>
      <c r="C288" s="102"/>
      <c r="D288" s="161"/>
      <c r="E288" s="104"/>
      <c r="F288" s="103"/>
      <c r="G288" s="94"/>
    </row>
    <row r="289" spans="1:7" ht="77.25" customHeight="1" x14ac:dyDescent="0.4">
      <c r="A289" s="146" t="s">
        <v>315</v>
      </c>
      <c r="B289" s="102" t="s">
        <v>30</v>
      </c>
      <c r="C289" s="116" t="str">
        <f>IF(B289=0, -10, "0")</f>
        <v>0</v>
      </c>
      <c r="D289" s="103"/>
      <c r="E289" s="104"/>
      <c r="F289" s="103"/>
      <c r="G289" s="94"/>
    </row>
    <row r="290" spans="1:7" ht="26.25" customHeight="1" x14ac:dyDescent="0.4">
      <c r="A290" s="411"/>
      <c r="B290" s="411"/>
      <c r="C290" s="411"/>
      <c r="D290" s="411"/>
      <c r="E290" s="411"/>
      <c r="F290" s="411"/>
      <c r="G290" s="94"/>
    </row>
    <row r="291" spans="1:7" ht="31.5" customHeight="1" x14ac:dyDescent="0.4">
      <c r="A291" s="463" t="s">
        <v>310</v>
      </c>
      <c r="B291" s="463"/>
      <c r="C291" s="463"/>
      <c r="D291" s="463"/>
      <c r="E291" s="463"/>
      <c r="F291" s="463"/>
      <c r="G291" s="94"/>
    </row>
    <row r="292" spans="1:7" ht="20.25" customHeight="1" x14ac:dyDescent="0.4">
      <c r="A292" s="105" t="s">
        <v>328</v>
      </c>
      <c r="B292" s="102" t="s">
        <v>30</v>
      </c>
      <c r="C292" s="102"/>
      <c r="D292" s="103"/>
      <c r="E292" s="104"/>
      <c r="F292" s="103"/>
      <c r="G292" s="94"/>
    </row>
    <row r="293" spans="1:7" ht="35.25" customHeight="1" x14ac:dyDescent="0.4">
      <c r="A293" s="101" t="s">
        <v>302</v>
      </c>
      <c r="B293" s="102" t="s">
        <v>30</v>
      </c>
      <c r="C293" s="102"/>
      <c r="D293" s="103"/>
      <c r="E293" s="104"/>
      <c r="F293" s="103"/>
      <c r="G293" s="94"/>
    </row>
    <row r="294" spans="1:7" ht="39.75" customHeight="1" x14ac:dyDescent="0.4">
      <c r="A294" s="101" t="s">
        <v>375</v>
      </c>
      <c r="B294" s="102" t="s">
        <v>30</v>
      </c>
      <c r="C294" s="102"/>
      <c r="D294" s="167"/>
      <c r="E294" s="104"/>
      <c r="F294" s="103"/>
      <c r="G294" s="94"/>
    </row>
    <row r="295" spans="1:7" ht="33" customHeight="1" x14ac:dyDescent="0.4">
      <c r="A295" s="129" t="s">
        <v>376</v>
      </c>
      <c r="B295" s="102" t="s">
        <v>30</v>
      </c>
      <c r="C295" s="102"/>
      <c r="D295" s="103"/>
      <c r="E295" s="104"/>
      <c r="F295" s="103"/>
      <c r="G295" s="94"/>
    </row>
    <row r="296" spans="1:7" ht="22.5" customHeight="1" x14ac:dyDescent="0.4">
      <c r="A296" s="129" t="s">
        <v>317</v>
      </c>
      <c r="B296" s="102" t="s">
        <v>30</v>
      </c>
      <c r="C296" s="116"/>
      <c r="D296" s="103"/>
      <c r="E296" s="104"/>
      <c r="F296" s="103"/>
      <c r="G296" s="94"/>
    </row>
    <row r="297" spans="1:7" ht="22.5" customHeight="1" x14ac:dyDescent="0.4">
      <c r="A297" s="151" t="s">
        <v>327</v>
      </c>
      <c r="B297" s="102" t="s">
        <v>30</v>
      </c>
      <c r="C297" s="116"/>
      <c r="D297" s="103"/>
      <c r="E297" s="104"/>
      <c r="F297" s="103"/>
      <c r="G297" s="94"/>
    </row>
    <row r="298" spans="1:7" ht="22.5" customHeight="1" x14ac:dyDescent="0.4">
      <c r="A298" s="105" t="s">
        <v>405</v>
      </c>
      <c r="B298" s="102" t="s">
        <v>30</v>
      </c>
      <c r="C298" s="116"/>
      <c r="D298" s="103"/>
      <c r="E298" s="104"/>
      <c r="F298" s="103"/>
      <c r="G298" s="94"/>
    </row>
    <row r="299" spans="1:7" ht="86.25" customHeight="1" x14ac:dyDescent="0.4">
      <c r="A299" s="101" t="s">
        <v>421</v>
      </c>
      <c r="B299" s="102" t="str">
        <f>IF(D299=1, 2, IF(AND(D299&lt;1,D299&gt;0), 1, IF(D299=0,"0","NA")))</f>
        <v>NA</v>
      </c>
      <c r="C299" s="102"/>
      <c r="D299" s="327" t="str">
        <f>IFERROR(E299/F299,"N.A")</f>
        <v>N.A</v>
      </c>
      <c r="E299" s="330">
        <f>COUNTIF('A3 Exploitation'!F257:F298,"ok")</f>
        <v>0</v>
      </c>
      <c r="F299" s="330">
        <f>COUNTA('A3 Exploitation'!F257:F298)</f>
        <v>0</v>
      </c>
      <c r="G299" s="94"/>
    </row>
    <row r="300" spans="1:7" ht="21" x14ac:dyDescent="0.4">
      <c r="A300" s="121" t="s">
        <v>34</v>
      </c>
      <c r="B300" s="121"/>
      <c r="C300" s="121"/>
      <c r="D300" s="121">
        <f>SUM(B269:C289,B292:C299)</f>
        <v>0</v>
      </c>
      <c r="E300" s="89"/>
      <c r="F300" s="94"/>
      <c r="G300" s="94"/>
    </row>
    <row r="301" spans="1:7" ht="21" x14ac:dyDescent="0.4">
      <c r="A301" s="106" t="s">
        <v>33</v>
      </c>
      <c r="B301" s="107"/>
      <c r="C301" s="108"/>
      <c r="D301" s="109" t="e">
        <f>D300/(COUNT(B269:C289,B292:C299)*2)</f>
        <v>#DIV/0!</v>
      </c>
      <c r="E301" s="89"/>
      <c r="F301" s="94"/>
      <c r="G301" s="94"/>
    </row>
    <row r="302" spans="1:7" ht="21" x14ac:dyDescent="0.4">
      <c r="A302" s="127"/>
      <c r="B302" s="94"/>
      <c r="C302" s="94"/>
      <c r="D302" s="94"/>
      <c r="E302" s="89"/>
      <c r="F302" s="94"/>
      <c r="G302" s="94"/>
    </row>
    <row r="303" spans="1:7" ht="22.5" x14ac:dyDescent="0.45">
      <c r="A303" s="122" t="s">
        <v>442</v>
      </c>
      <c r="B303" s="152"/>
      <c r="C303" s="153"/>
      <c r="D303" s="125">
        <f>SUM(D265,D300)</f>
        <v>0</v>
      </c>
      <c r="E303" s="89"/>
      <c r="F303" s="94"/>
      <c r="G303" s="94"/>
    </row>
    <row r="304" spans="1:7" ht="22.5" x14ac:dyDescent="0.45">
      <c r="A304" s="122" t="s">
        <v>443</v>
      </c>
      <c r="B304" s="152"/>
      <c r="C304" s="153"/>
      <c r="D304" s="126" t="e">
        <f>D303/(COUNT(B257:C264,B269:C289,B292:C299)*2)</f>
        <v>#DIV/0!</v>
      </c>
      <c r="E304" s="89"/>
      <c r="F304" s="94"/>
      <c r="G304" s="94"/>
    </row>
    <row r="305" spans="1:7" ht="21" x14ac:dyDescent="0.4">
      <c r="A305" s="127"/>
      <c r="B305" s="94"/>
      <c r="C305" s="94"/>
      <c r="D305" s="94"/>
      <c r="E305" s="89"/>
      <c r="F305" s="94"/>
      <c r="G305" s="94"/>
    </row>
    <row r="306" spans="1:7" ht="22.5" x14ac:dyDescent="0.45">
      <c r="A306" s="95" t="s">
        <v>131</v>
      </c>
      <c r="B306" s="95"/>
      <c r="C306" s="95"/>
      <c r="D306" s="95"/>
      <c r="E306" s="95"/>
      <c r="F306" s="95"/>
      <c r="G306" s="94"/>
    </row>
    <row r="307" spans="1:7" ht="21" x14ac:dyDescent="0.4">
      <c r="A307" s="128">
        <f>B11</f>
        <v>0</v>
      </c>
      <c r="B307" s="94"/>
      <c r="C307" s="94"/>
      <c r="D307" s="94"/>
      <c r="E307" s="89"/>
      <c r="F307" s="94"/>
      <c r="G307" s="94"/>
    </row>
    <row r="308" spans="1:7" ht="21" x14ac:dyDescent="0.4">
      <c r="A308" s="389" t="s">
        <v>28</v>
      </c>
      <c r="B308" s="390" t="s">
        <v>29</v>
      </c>
      <c r="C308" s="390"/>
      <c r="D308" s="390" t="s">
        <v>42</v>
      </c>
      <c r="E308" s="391" t="s">
        <v>266</v>
      </c>
      <c r="F308" s="391" t="s">
        <v>301</v>
      </c>
      <c r="G308" s="94"/>
    </row>
    <row r="309" spans="1:7" ht="21" x14ac:dyDescent="0.4">
      <c r="A309" s="389"/>
      <c r="B309" s="98" t="s">
        <v>32</v>
      </c>
      <c r="C309" s="98" t="s">
        <v>31</v>
      </c>
      <c r="D309" s="390"/>
      <c r="E309" s="391"/>
      <c r="F309" s="391"/>
      <c r="G309" s="94"/>
    </row>
    <row r="310" spans="1:7" ht="22.5" x14ac:dyDescent="0.4">
      <c r="A310" s="285"/>
      <c r="B310" s="286"/>
      <c r="C310" s="286"/>
      <c r="D310" s="286"/>
      <c r="E310" s="281"/>
      <c r="F310" s="281"/>
      <c r="G310" s="94"/>
    </row>
    <row r="311" spans="1:7" ht="24.75" x14ac:dyDescent="0.4">
      <c r="A311" s="287" t="s">
        <v>123</v>
      </c>
      <c r="B311" s="112"/>
      <c r="C311" s="112"/>
      <c r="D311" s="112"/>
      <c r="E311" s="112"/>
      <c r="F311" s="112"/>
      <c r="G311" s="94"/>
    </row>
    <row r="312" spans="1:7" ht="21" x14ac:dyDescent="0.4">
      <c r="A312" s="129" t="s">
        <v>49</v>
      </c>
      <c r="B312" s="102" t="s">
        <v>30</v>
      </c>
      <c r="C312" s="102"/>
      <c r="D312" s="103"/>
      <c r="E312" s="104"/>
      <c r="F312" s="103"/>
      <c r="G312" s="94"/>
    </row>
    <row r="313" spans="1:7" ht="21" x14ac:dyDescent="0.4">
      <c r="A313" s="129" t="s">
        <v>213</v>
      </c>
      <c r="B313" s="102" t="s">
        <v>30</v>
      </c>
      <c r="C313" s="102"/>
      <c r="D313" s="103"/>
      <c r="E313" s="104"/>
      <c r="F313" s="103"/>
      <c r="G313" s="94"/>
    </row>
    <row r="314" spans="1:7" ht="21" x14ac:dyDescent="0.4">
      <c r="A314" s="129" t="s">
        <v>78</v>
      </c>
      <c r="B314" s="102" t="s">
        <v>30</v>
      </c>
      <c r="C314" s="102"/>
      <c r="D314" s="103"/>
      <c r="E314" s="104"/>
      <c r="F314" s="103"/>
      <c r="G314" s="94"/>
    </row>
    <row r="315" spans="1:7" ht="21" x14ac:dyDescent="0.4">
      <c r="A315" s="129" t="s">
        <v>119</v>
      </c>
      <c r="B315" s="102" t="s">
        <v>30</v>
      </c>
      <c r="C315" s="102"/>
      <c r="D315" s="103"/>
      <c r="E315" s="104"/>
      <c r="F315" s="103"/>
      <c r="G315" s="94"/>
    </row>
    <row r="316" spans="1:7" ht="21" x14ac:dyDescent="0.4">
      <c r="A316" s="129" t="s">
        <v>331</v>
      </c>
      <c r="B316" s="102" t="s">
        <v>30</v>
      </c>
      <c r="C316" s="102"/>
      <c r="D316" s="103"/>
      <c r="E316" s="104"/>
      <c r="F316" s="103"/>
      <c r="G316" s="94"/>
    </row>
    <row r="317" spans="1:7" ht="22.5" x14ac:dyDescent="0.4">
      <c r="A317" s="129" t="s">
        <v>120</v>
      </c>
      <c r="B317" s="102" t="s">
        <v>30</v>
      </c>
      <c r="C317" s="102"/>
      <c r="D317" s="118"/>
      <c r="E317" s="104"/>
      <c r="F317" s="103"/>
      <c r="G317" s="94"/>
    </row>
    <row r="318" spans="1:7" ht="21" x14ac:dyDescent="0.4">
      <c r="A318" s="168" t="s">
        <v>269</v>
      </c>
      <c r="B318" s="102" t="s">
        <v>30</v>
      </c>
      <c r="C318" s="116" t="str">
        <f>IF(B318=0, -5, "0")</f>
        <v>0</v>
      </c>
      <c r="D318" s="103"/>
      <c r="E318" s="104"/>
      <c r="F318" s="103"/>
      <c r="G318" s="94"/>
    </row>
    <row r="319" spans="1:7" ht="21" x14ac:dyDescent="0.4">
      <c r="A319" s="169" t="s">
        <v>113</v>
      </c>
      <c r="B319" s="102" t="s">
        <v>30</v>
      </c>
      <c r="C319" s="102"/>
      <c r="D319" s="103"/>
      <c r="E319" s="104"/>
      <c r="F319" s="103"/>
      <c r="G319" s="94"/>
    </row>
    <row r="320" spans="1:7" ht="21" x14ac:dyDescent="0.4">
      <c r="A320" s="106" t="s">
        <v>34</v>
      </c>
      <c r="B320" s="106"/>
      <c r="C320" s="106"/>
      <c r="D320" s="106">
        <f>SUM(B312:C319)</f>
        <v>0</v>
      </c>
      <c r="E320" s="89"/>
      <c r="F320" s="94"/>
      <c r="G320" s="94"/>
    </row>
    <row r="321" spans="1:7" ht="21" x14ac:dyDescent="0.4">
      <c r="A321" s="106" t="s">
        <v>33</v>
      </c>
      <c r="B321" s="107"/>
      <c r="C321" s="108"/>
      <c r="D321" s="109" t="e">
        <f>D320/(COUNT(B312:C319)*2)</f>
        <v>#DIV/0!</v>
      </c>
      <c r="E321" s="89"/>
      <c r="F321" s="94"/>
      <c r="G321" s="94"/>
    </row>
    <row r="322" spans="1:7" ht="21" x14ac:dyDescent="0.4">
      <c r="A322" s="127"/>
      <c r="B322" s="94"/>
      <c r="C322" s="94"/>
      <c r="D322" s="94"/>
      <c r="E322" s="89"/>
      <c r="F322" s="94"/>
      <c r="G322" s="94"/>
    </row>
    <row r="323" spans="1:7" ht="24.75" x14ac:dyDescent="0.4">
      <c r="A323" s="287" t="s">
        <v>60</v>
      </c>
      <c r="B323" s="112"/>
      <c r="C323" s="112"/>
      <c r="D323" s="112"/>
      <c r="E323" s="112"/>
      <c r="F323" s="112"/>
      <c r="G323" s="94"/>
    </row>
    <row r="324" spans="1:7" ht="21" x14ac:dyDescent="0.4">
      <c r="A324" s="101" t="s">
        <v>145</v>
      </c>
      <c r="B324" s="102" t="s">
        <v>30</v>
      </c>
      <c r="C324" s="116"/>
      <c r="D324" s="140"/>
      <c r="E324" s="104"/>
      <c r="F324" s="103"/>
      <c r="G324" s="94"/>
    </row>
    <row r="325" spans="1:7" ht="42" x14ac:dyDescent="0.4">
      <c r="A325" s="101" t="s">
        <v>135</v>
      </c>
      <c r="B325" s="102" t="s">
        <v>30</v>
      </c>
      <c r="C325" s="116"/>
      <c r="D325" s="140"/>
      <c r="E325" s="103"/>
      <c r="F325" s="103"/>
      <c r="G325" s="94"/>
    </row>
    <row r="326" spans="1:7" ht="67.5" x14ac:dyDescent="0.45">
      <c r="A326" s="170" t="s">
        <v>315</v>
      </c>
      <c r="B326" s="102" t="s">
        <v>30</v>
      </c>
      <c r="C326" s="116" t="str">
        <f>IF(B326=0, -10, "0")</f>
        <v>0</v>
      </c>
      <c r="D326" s="155"/>
      <c r="E326" s="104"/>
      <c r="F326" s="103"/>
      <c r="G326" s="94"/>
    </row>
    <row r="327" spans="1:7" ht="22.5" x14ac:dyDescent="0.4">
      <c r="A327" s="101" t="s">
        <v>53</v>
      </c>
      <c r="B327" s="102" t="s">
        <v>30</v>
      </c>
      <c r="C327" s="102"/>
      <c r="D327" s="118"/>
      <c r="E327" s="104"/>
      <c r="F327" s="103"/>
      <c r="G327" s="94"/>
    </row>
    <row r="328" spans="1:7" ht="45" x14ac:dyDescent="0.4">
      <c r="A328" s="231" t="s">
        <v>439</v>
      </c>
      <c r="B328" s="102" t="s">
        <v>30</v>
      </c>
      <c r="C328" s="116" t="str">
        <f>IF(B328=0, -10, IF(B328=1, -5, "0"))</f>
        <v>0</v>
      </c>
      <c r="D328" s="156" t="s">
        <v>398</v>
      </c>
      <c r="E328" s="103"/>
      <c r="F328" s="103"/>
      <c r="G328" s="94"/>
    </row>
    <row r="329" spans="1:7" ht="21" x14ac:dyDescent="0.4">
      <c r="A329" s="101" t="s">
        <v>209</v>
      </c>
      <c r="B329" s="102" t="s">
        <v>30</v>
      </c>
      <c r="C329" s="102"/>
      <c r="D329" s="156"/>
      <c r="E329" s="104"/>
      <c r="F329" s="103"/>
      <c r="G329" s="94"/>
    </row>
    <row r="330" spans="1:7" ht="21" x14ac:dyDescent="0.4">
      <c r="A330" s="101" t="s">
        <v>142</v>
      </c>
      <c r="B330" s="102" t="s">
        <v>30</v>
      </c>
      <c r="C330" s="102"/>
      <c r="D330" s="103"/>
      <c r="E330" s="104"/>
      <c r="F330" s="103"/>
      <c r="G330" s="94"/>
    </row>
    <row r="331" spans="1:7" ht="21" x14ac:dyDescent="0.4">
      <c r="A331" s="157" t="s">
        <v>136</v>
      </c>
      <c r="B331" s="102" t="s">
        <v>30</v>
      </c>
      <c r="C331" s="116" t="str">
        <f>IF(B331=0, -5, "0")</f>
        <v>0</v>
      </c>
      <c r="D331" s="171"/>
      <c r="E331" s="103"/>
      <c r="F331" s="103"/>
      <c r="G331" s="94"/>
    </row>
    <row r="332" spans="1:7" ht="22.5" x14ac:dyDescent="0.4">
      <c r="A332" s="101" t="s">
        <v>122</v>
      </c>
      <c r="B332" s="102" t="s">
        <v>30</v>
      </c>
      <c r="C332" s="102"/>
      <c r="D332" s="118"/>
      <c r="E332" s="104"/>
      <c r="F332" s="103"/>
      <c r="G332" s="94"/>
    </row>
    <row r="333" spans="1:7" ht="22.5" x14ac:dyDescent="0.4">
      <c r="A333" s="101" t="s">
        <v>413</v>
      </c>
      <c r="B333" s="102" t="s">
        <v>30</v>
      </c>
      <c r="C333" s="102"/>
      <c r="D333" s="118"/>
      <c r="E333" s="104"/>
      <c r="F333" s="103"/>
      <c r="G333" s="94"/>
    </row>
    <row r="334" spans="1:7" ht="22.5" x14ac:dyDescent="0.4">
      <c r="A334" s="131" t="s">
        <v>118</v>
      </c>
      <c r="B334" s="102" t="s">
        <v>30</v>
      </c>
      <c r="C334" s="102"/>
      <c r="D334" s="118"/>
      <c r="E334" s="104"/>
      <c r="F334" s="103"/>
      <c r="G334" s="94"/>
    </row>
    <row r="335" spans="1:7" ht="42" x14ac:dyDescent="0.4">
      <c r="A335" s="164" t="s">
        <v>356</v>
      </c>
      <c r="B335" s="102" t="s">
        <v>30</v>
      </c>
      <c r="C335" s="102"/>
      <c r="D335" s="130"/>
      <c r="E335" s="104"/>
      <c r="F335" s="103"/>
      <c r="G335" s="94"/>
    </row>
    <row r="336" spans="1:7" ht="21" customHeight="1" x14ac:dyDescent="0.4">
      <c r="A336" s="132" t="s">
        <v>124</v>
      </c>
      <c r="B336" s="102" t="s">
        <v>30</v>
      </c>
      <c r="C336" s="102"/>
      <c r="D336" s="103"/>
      <c r="E336" s="104"/>
      <c r="F336" s="103"/>
      <c r="G336" s="94"/>
    </row>
    <row r="337" spans="1:7" ht="21" x14ac:dyDescent="0.4">
      <c r="A337" s="138" t="s">
        <v>58</v>
      </c>
      <c r="B337" s="102" t="s">
        <v>30</v>
      </c>
      <c r="C337" s="116" t="str">
        <f>IF(B337=0, -5, "0")</f>
        <v>0</v>
      </c>
      <c r="D337" s="172"/>
      <c r="E337" s="104"/>
      <c r="F337" s="103"/>
      <c r="G337" s="94"/>
    </row>
    <row r="338" spans="1:7" ht="19.5" customHeight="1" x14ac:dyDescent="0.45">
      <c r="A338" s="230" t="s">
        <v>353</v>
      </c>
      <c r="B338" s="102" t="s">
        <v>30</v>
      </c>
      <c r="C338" s="115" t="str">
        <f>IF(B338=0, -2, "0")</f>
        <v>0</v>
      </c>
      <c r="D338" s="103"/>
      <c r="E338" s="145"/>
      <c r="F338" s="103"/>
      <c r="G338" s="94"/>
    </row>
    <row r="339" spans="1:7" ht="19.5" customHeight="1" x14ac:dyDescent="0.45">
      <c r="A339" s="230" t="s">
        <v>63</v>
      </c>
      <c r="B339" s="102" t="s">
        <v>30</v>
      </c>
      <c r="C339" s="115" t="str">
        <f>IF(B339=0, -2, "0")</f>
        <v>0</v>
      </c>
      <c r="D339" s="103"/>
      <c r="E339" s="145"/>
      <c r="F339" s="103"/>
      <c r="G339" s="94"/>
    </row>
    <row r="340" spans="1:7" ht="19.5" customHeight="1" x14ac:dyDescent="0.45">
      <c r="A340" s="230" t="s">
        <v>330</v>
      </c>
      <c r="B340" s="102" t="s">
        <v>30</v>
      </c>
      <c r="C340" s="115" t="str">
        <f>IF(B340=0, -2, "0")</f>
        <v>0</v>
      </c>
      <c r="D340" s="103"/>
      <c r="E340" s="145"/>
      <c r="F340" s="103"/>
      <c r="G340" s="94"/>
    </row>
    <row r="341" spans="1:7" ht="21" x14ac:dyDescent="0.4">
      <c r="A341" s="101" t="s">
        <v>401</v>
      </c>
      <c r="B341" s="102" t="s">
        <v>30</v>
      </c>
      <c r="C341" s="166"/>
      <c r="D341" s="103"/>
      <c r="E341" s="104"/>
      <c r="F341" s="103"/>
      <c r="G341" s="94"/>
    </row>
    <row r="342" spans="1:7" ht="65.25" customHeight="1" x14ac:dyDescent="0.4">
      <c r="A342" s="101" t="s">
        <v>380</v>
      </c>
      <c r="B342" s="102" t="s">
        <v>30</v>
      </c>
      <c r="C342" s="102"/>
      <c r="D342" s="104"/>
      <c r="E342" s="104"/>
      <c r="F342" s="103"/>
      <c r="G342" s="94"/>
    </row>
    <row r="343" spans="1:7" ht="21" x14ac:dyDescent="0.4">
      <c r="A343" s="161" t="s">
        <v>425</v>
      </c>
      <c r="B343" s="102" t="s">
        <v>30</v>
      </c>
      <c r="C343" s="102"/>
      <c r="D343" s="89"/>
      <c r="E343" s="104"/>
      <c r="F343" s="103"/>
      <c r="G343" s="94"/>
    </row>
    <row r="344" spans="1:7" ht="21" x14ac:dyDescent="0.4">
      <c r="A344" s="106" t="s">
        <v>34</v>
      </c>
      <c r="B344" s="106"/>
      <c r="C344" s="106"/>
      <c r="D344" s="106">
        <f>SUM(B324:C343)</f>
        <v>0</v>
      </c>
      <c r="E344" s="89"/>
      <c r="F344" s="94"/>
      <c r="G344" s="94"/>
    </row>
    <row r="345" spans="1:7" ht="21" x14ac:dyDescent="0.4">
      <c r="A345" s="106" t="s">
        <v>33</v>
      </c>
      <c r="B345" s="107"/>
      <c r="C345" s="108"/>
      <c r="D345" s="109" t="e">
        <f>D344/(COUNT(B324:C343)*2)</f>
        <v>#DIV/0!</v>
      </c>
      <c r="E345" s="89"/>
      <c r="F345" s="94"/>
      <c r="G345" s="94"/>
    </row>
    <row r="346" spans="1:7" ht="21" x14ac:dyDescent="0.4">
      <c r="A346" s="127"/>
      <c r="B346" s="94"/>
      <c r="C346" s="94"/>
      <c r="D346" s="94"/>
      <c r="E346" s="89"/>
      <c r="F346" s="94"/>
      <c r="G346" s="94"/>
    </row>
    <row r="347" spans="1:7" ht="24.75" x14ac:dyDescent="0.4">
      <c r="A347" s="287" t="s">
        <v>144</v>
      </c>
      <c r="B347" s="112"/>
      <c r="C347" s="112"/>
      <c r="D347" s="112"/>
      <c r="E347" s="112"/>
      <c r="F347" s="112"/>
      <c r="G347" s="94"/>
    </row>
    <row r="348" spans="1:7" ht="21" x14ac:dyDescent="0.4">
      <c r="A348" s="101" t="s">
        <v>153</v>
      </c>
      <c r="B348" s="102" t="s">
        <v>30</v>
      </c>
      <c r="C348" s="102"/>
      <c r="D348" s="113"/>
      <c r="E348" s="104"/>
      <c r="F348" s="103"/>
      <c r="G348" s="94"/>
    </row>
    <row r="349" spans="1:7" ht="22.5" x14ac:dyDescent="0.4">
      <c r="A349" s="173" t="s">
        <v>50</v>
      </c>
      <c r="B349" s="102" t="s">
        <v>30</v>
      </c>
      <c r="C349" s="116" t="str">
        <f>IF(B349=0, -10, IF(B349=1, -5, "0"))</f>
        <v>0</v>
      </c>
      <c r="D349" s="134"/>
      <c r="E349" s="104"/>
      <c r="F349" s="103"/>
      <c r="G349" s="94"/>
    </row>
    <row r="350" spans="1:7" ht="22.5" x14ac:dyDescent="0.4">
      <c r="A350" s="173" t="s">
        <v>390</v>
      </c>
      <c r="B350" s="102" t="s">
        <v>30</v>
      </c>
      <c r="C350" s="116" t="str">
        <f>IF(B350=0, -10, "0")</f>
        <v>0</v>
      </c>
      <c r="D350" s="147"/>
      <c r="E350" s="104"/>
      <c r="F350" s="103"/>
      <c r="G350" s="94"/>
    </row>
    <row r="351" spans="1:7" ht="30" customHeight="1" x14ac:dyDescent="0.4">
      <c r="A351" s="174" t="s">
        <v>381</v>
      </c>
      <c r="B351" s="102" t="s">
        <v>30</v>
      </c>
      <c r="C351" s="116" t="str">
        <f>IF(B351=0, -5, "0")</f>
        <v>0</v>
      </c>
      <c r="D351" s="134"/>
      <c r="E351" s="104"/>
      <c r="F351" s="103"/>
      <c r="G351" s="94"/>
    </row>
    <row r="352" spans="1:7" ht="21" x14ac:dyDescent="0.4">
      <c r="A352" s="101" t="s">
        <v>185</v>
      </c>
      <c r="B352" s="102" t="s">
        <v>30</v>
      </c>
      <c r="C352" s="102"/>
      <c r="D352" s="134"/>
      <c r="E352" s="104"/>
      <c r="F352" s="103"/>
      <c r="G352" s="94"/>
    </row>
    <row r="353" spans="1:7" ht="21" x14ac:dyDescent="0.4">
      <c r="A353" s="101" t="s">
        <v>214</v>
      </c>
      <c r="B353" s="102" t="s">
        <v>30</v>
      </c>
      <c r="C353" s="102"/>
      <c r="D353" s="175"/>
      <c r="E353" s="104"/>
      <c r="F353" s="103"/>
      <c r="G353" s="94"/>
    </row>
    <row r="354" spans="1:7" ht="21" x14ac:dyDescent="0.4">
      <c r="A354" s="230" t="s">
        <v>330</v>
      </c>
      <c r="B354" s="102" t="s">
        <v>30</v>
      </c>
      <c r="C354" s="115" t="str">
        <f>IF(B354=0, -2, "0")</f>
        <v>0</v>
      </c>
      <c r="D354" s="175"/>
      <c r="E354" s="104"/>
      <c r="F354" s="103"/>
      <c r="G354" s="94"/>
    </row>
    <row r="355" spans="1:7" ht="21" x14ac:dyDescent="0.4">
      <c r="A355" s="230" t="s">
        <v>395</v>
      </c>
      <c r="B355" s="102" t="s">
        <v>30</v>
      </c>
      <c r="C355" s="115" t="str">
        <f>IF(B355=0, -2, "0")</f>
        <v>0</v>
      </c>
      <c r="D355" s="175"/>
      <c r="E355" s="104"/>
      <c r="F355" s="103"/>
      <c r="G355" s="94"/>
    </row>
    <row r="356" spans="1:7" ht="21" x14ac:dyDescent="0.4">
      <c r="A356" s="101" t="s">
        <v>121</v>
      </c>
      <c r="B356" s="102" t="s">
        <v>30</v>
      </c>
      <c r="C356" s="102"/>
      <c r="D356" s="130"/>
      <c r="E356" s="104"/>
      <c r="F356" s="103"/>
      <c r="G356" s="94"/>
    </row>
    <row r="357" spans="1:7" ht="21" x14ac:dyDescent="0.3">
      <c r="A357" s="402"/>
      <c r="B357" s="402"/>
      <c r="C357" s="402"/>
      <c r="D357" s="402"/>
      <c r="E357" s="402"/>
      <c r="F357" s="402"/>
      <c r="G357" s="402"/>
    </row>
    <row r="358" spans="1:7" ht="32.25" customHeight="1" x14ac:dyDescent="0.4">
      <c r="A358" s="446" t="s">
        <v>310</v>
      </c>
      <c r="B358" s="446"/>
      <c r="C358" s="446"/>
      <c r="D358" s="446"/>
      <c r="E358" s="446"/>
      <c r="F358" s="446"/>
      <c r="G358" s="94"/>
    </row>
    <row r="359" spans="1:7" ht="21" x14ac:dyDescent="0.4">
      <c r="A359" s="105" t="s">
        <v>328</v>
      </c>
      <c r="B359" s="102" t="s">
        <v>30</v>
      </c>
      <c r="C359" s="243"/>
      <c r="D359" s="243"/>
      <c r="E359" s="243"/>
      <c r="F359" s="103"/>
      <c r="G359" s="94"/>
    </row>
    <row r="360" spans="1:7" ht="22.5" x14ac:dyDescent="0.4">
      <c r="A360" s="105" t="s">
        <v>302</v>
      </c>
      <c r="B360" s="102" t="s">
        <v>30</v>
      </c>
      <c r="C360" s="176"/>
      <c r="D360" s="176"/>
      <c r="E360" s="176"/>
      <c r="F360" s="103"/>
      <c r="G360" s="94"/>
    </row>
    <row r="361" spans="1:7" ht="21" x14ac:dyDescent="0.4">
      <c r="A361" s="105" t="s">
        <v>375</v>
      </c>
      <c r="B361" s="102" t="s">
        <v>30</v>
      </c>
      <c r="C361" s="102"/>
      <c r="D361" s="167"/>
      <c r="E361" s="104"/>
      <c r="F361" s="103"/>
      <c r="G361" s="94"/>
    </row>
    <row r="362" spans="1:7" ht="21" x14ac:dyDescent="0.4">
      <c r="A362" s="151" t="s">
        <v>376</v>
      </c>
      <c r="B362" s="102" t="s">
        <v>30</v>
      </c>
      <c r="C362" s="102"/>
      <c r="D362" s="130"/>
      <c r="E362" s="104"/>
      <c r="F362" s="103"/>
      <c r="G362" s="94"/>
    </row>
    <row r="363" spans="1:7" ht="21" x14ac:dyDescent="0.4">
      <c r="A363" s="151" t="s">
        <v>317</v>
      </c>
      <c r="B363" s="102" t="s">
        <v>30</v>
      </c>
      <c r="C363" s="102"/>
      <c r="D363" s="130"/>
      <c r="E363" s="104"/>
      <c r="F363" s="103"/>
      <c r="G363" s="94"/>
    </row>
    <row r="364" spans="1:7" ht="21" x14ac:dyDescent="0.4">
      <c r="A364" s="151" t="s">
        <v>327</v>
      </c>
      <c r="B364" s="102" t="s">
        <v>30</v>
      </c>
      <c r="C364" s="136"/>
      <c r="D364" s="130"/>
      <c r="E364" s="104"/>
      <c r="F364" s="103"/>
      <c r="G364" s="94"/>
    </row>
    <row r="365" spans="1:7" ht="21" x14ac:dyDescent="0.4">
      <c r="A365" s="105" t="s">
        <v>414</v>
      </c>
      <c r="B365" s="102" t="s">
        <v>30</v>
      </c>
      <c r="C365" s="136"/>
      <c r="D365" s="130"/>
      <c r="E365" s="104"/>
      <c r="F365" s="103"/>
      <c r="G365" s="94"/>
    </row>
    <row r="366" spans="1:7" ht="63" x14ac:dyDescent="0.4">
      <c r="A366" s="105" t="s">
        <v>208</v>
      </c>
      <c r="B366" s="102" t="str">
        <f>IF(D366=1, 2, IF(AND(D366&lt;1,D366&gt;0), 1, IF(D366=0,"0","NA")))</f>
        <v>NA</v>
      </c>
      <c r="C366" s="136"/>
      <c r="D366" s="327" t="str">
        <f>IFERROR(E366/F366,"N.A")</f>
        <v>N.A</v>
      </c>
      <c r="E366" s="330">
        <f>COUNTIF('A3 Exploitation'!F312:F365,"ok")</f>
        <v>0</v>
      </c>
      <c r="F366" s="330">
        <f>COUNTA('A3 Exploitation'!F312:F365)</f>
        <v>0</v>
      </c>
      <c r="G366" s="94"/>
    </row>
    <row r="367" spans="1:7" ht="21" x14ac:dyDescent="0.4">
      <c r="A367" s="106" t="s">
        <v>34</v>
      </c>
      <c r="B367" s="106"/>
      <c r="C367" s="106"/>
      <c r="D367" s="106">
        <f>SUM(B348:C356,B359:C366)</f>
        <v>0</v>
      </c>
      <c r="E367" s="89"/>
      <c r="F367" s="94"/>
      <c r="G367" s="94"/>
    </row>
    <row r="368" spans="1:7" ht="21" x14ac:dyDescent="0.4">
      <c r="A368" s="106" t="s">
        <v>33</v>
      </c>
      <c r="B368" s="107"/>
      <c r="C368" s="108"/>
      <c r="D368" s="109" t="e">
        <f>D367/(COUNT(B348:C356,B359:C366)*2)</f>
        <v>#DIV/0!</v>
      </c>
      <c r="E368" s="89"/>
      <c r="F368" s="94"/>
      <c r="G368" s="94"/>
    </row>
    <row r="369" spans="1:7" ht="21" x14ac:dyDescent="0.4">
      <c r="A369" s="127"/>
      <c r="B369" s="94"/>
      <c r="C369" s="94"/>
      <c r="D369" s="94"/>
      <c r="E369" s="89"/>
      <c r="F369" s="94"/>
      <c r="G369" s="94"/>
    </row>
    <row r="370" spans="1:7" ht="22.5" x14ac:dyDescent="0.45">
      <c r="A370" s="122" t="s">
        <v>444</v>
      </c>
      <c r="B370" s="152"/>
      <c r="C370" s="153"/>
      <c r="D370" s="125">
        <f>SUM(D367,D320,D344)</f>
        <v>0</v>
      </c>
      <c r="E370" s="89"/>
      <c r="F370" s="94"/>
      <c r="G370" s="94"/>
    </row>
    <row r="371" spans="1:7" ht="22.5" x14ac:dyDescent="0.45">
      <c r="A371" s="177" t="s">
        <v>445</v>
      </c>
      <c r="B371" s="178"/>
      <c r="C371" s="179"/>
      <c r="D371" s="180" t="e">
        <f>D370/(COUNT(B324:C343,B348:C356,B312:C319,B359:C366)*2)</f>
        <v>#DIV/0!</v>
      </c>
      <c r="E371" s="89"/>
      <c r="F371" s="94"/>
      <c r="G371" s="94"/>
    </row>
    <row r="372" spans="1:7" ht="22.5" x14ac:dyDescent="0.45">
      <c r="A372" s="181"/>
      <c r="B372" s="182"/>
      <c r="C372" s="182"/>
      <c r="D372" s="183"/>
      <c r="E372" s="89"/>
      <c r="F372" s="94"/>
      <c r="G372" s="94"/>
    </row>
    <row r="373" spans="1:7" ht="24.75" x14ac:dyDescent="0.5">
      <c r="A373" s="288" t="s">
        <v>61</v>
      </c>
      <c r="B373" s="95"/>
      <c r="C373" s="95"/>
      <c r="D373" s="95"/>
      <c r="E373" s="95"/>
      <c r="F373" s="95"/>
      <c r="G373" s="94"/>
    </row>
    <row r="374" spans="1:7" ht="21" x14ac:dyDescent="0.4">
      <c r="A374" s="128">
        <f>B11</f>
        <v>0</v>
      </c>
      <c r="B374" s="94"/>
      <c r="C374" s="94"/>
      <c r="D374" s="94"/>
      <c r="E374" s="89"/>
      <c r="F374" s="94"/>
      <c r="G374" s="94"/>
    </row>
    <row r="375" spans="1:7" ht="21" x14ac:dyDescent="0.4">
      <c r="A375" s="389" t="s">
        <v>28</v>
      </c>
      <c r="B375" s="390" t="s">
        <v>29</v>
      </c>
      <c r="C375" s="390"/>
      <c r="D375" s="390" t="s">
        <v>42</v>
      </c>
      <c r="E375" s="391" t="s">
        <v>266</v>
      </c>
      <c r="F375" s="391" t="s">
        <v>301</v>
      </c>
      <c r="G375" s="94"/>
    </row>
    <row r="376" spans="1:7" ht="21" x14ac:dyDescent="0.4">
      <c r="A376" s="389"/>
      <c r="B376" s="98" t="s">
        <v>32</v>
      </c>
      <c r="C376" s="98" t="s">
        <v>31</v>
      </c>
      <c r="D376" s="390"/>
      <c r="E376" s="391"/>
      <c r="F376" s="391"/>
      <c r="G376" s="94"/>
    </row>
    <row r="377" spans="1:7" ht="22.5" x14ac:dyDescent="0.4">
      <c r="A377" s="285"/>
      <c r="B377" s="286"/>
      <c r="C377" s="286"/>
      <c r="D377" s="286"/>
      <c r="E377" s="281"/>
      <c r="F377" s="281"/>
      <c r="G377" s="94"/>
    </row>
    <row r="378" spans="1:7" ht="35.25" customHeight="1" x14ac:dyDescent="0.4">
      <c r="A378" s="287" t="s">
        <v>62</v>
      </c>
      <c r="B378" s="112"/>
      <c r="C378" s="112"/>
      <c r="D378" s="112"/>
      <c r="E378" s="112"/>
      <c r="F378" s="112"/>
      <c r="G378" s="94"/>
    </row>
    <row r="379" spans="1:7" ht="21" x14ac:dyDescent="0.4">
      <c r="A379" s="129" t="s">
        <v>116</v>
      </c>
      <c r="B379" s="102" t="s">
        <v>30</v>
      </c>
      <c r="C379" s="102"/>
      <c r="D379" s="130"/>
      <c r="E379" s="104"/>
      <c r="F379" s="103"/>
      <c r="G379" s="94"/>
    </row>
    <row r="380" spans="1:7" ht="22.5" x14ac:dyDescent="0.4">
      <c r="A380" s="129" t="s">
        <v>215</v>
      </c>
      <c r="B380" s="102" t="s">
        <v>30</v>
      </c>
      <c r="C380" s="102"/>
      <c r="D380" s="118"/>
      <c r="E380" s="104"/>
      <c r="F380" s="103"/>
      <c r="G380" s="94"/>
    </row>
    <row r="381" spans="1:7" ht="21" x14ac:dyDescent="0.4">
      <c r="A381" s="129" t="s">
        <v>216</v>
      </c>
      <c r="B381" s="102" t="s">
        <v>30</v>
      </c>
      <c r="C381" s="102"/>
      <c r="D381" s="103"/>
      <c r="E381" s="104"/>
      <c r="F381" s="103"/>
      <c r="G381" s="94"/>
    </row>
    <row r="382" spans="1:7" ht="22.5" x14ac:dyDescent="0.4">
      <c r="A382" s="129" t="s">
        <v>331</v>
      </c>
      <c r="B382" s="102" t="s">
        <v>30</v>
      </c>
      <c r="C382" s="102"/>
      <c r="D382" s="118"/>
      <c r="E382" s="104"/>
      <c r="F382" s="103"/>
      <c r="G382" s="94"/>
    </row>
    <row r="383" spans="1:7" ht="21" x14ac:dyDescent="0.4">
      <c r="A383" s="174" t="s">
        <v>126</v>
      </c>
      <c r="B383" s="102" t="s">
        <v>30</v>
      </c>
      <c r="C383" s="116" t="str">
        <f>IF(B383=0, -5, "0")</f>
        <v>0</v>
      </c>
      <c r="D383" s="104"/>
      <c r="E383" s="104"/>
      <c r="F383" s="103"/>
      <c r="G383" s="94"/>
    </row>
    <row r="384" spans="1:7" ht="42" x14ac:dyDescent="0.4">
      <c r="A384" s="129" t="s">
        <v>146</v>
      </c>
      <c r="B384" s="102" t="s">
        <v>30</v>
      </c>
      <c r="C384" s="102"/>
      <c r="D384" s="104"/>
      <c r="E384" s="104"/>
      <c r="F384" s="103"/>
      <c r="G384" s="94"/>
    </row>
    <row r="385" spans="1:7" ht="21" x14ac:dyDescent="0.4">
      <c r="A385" s="129" t="s">
        <v>125</v>
      </c>
      <c r="B385" s="102" t="s">
        <v>30</v>
      </c>
      <c r="C385" s="116"/>
      <c r="D385" s="104"/>
      <c r="E385" s="104"/>
      <c r="F385" s="103"/>
      <c r="G385" s="94"/>
    </row>
    <row r="386" spans="1:7" ht="21" x14ac:dyDescent="0.4">
      <c r="A386" s="129" t="s">
        <v>55</v>
      </c>
      <c r="B386" s="102" t="s">
        <v>30</v>
      </c>
      <c r="C386" s="102"/>
      <c r="D386" s="104"/>
      <c r="E386" s="104"/>
      <c r="F386" s="103"/>
      <c r="G386" s="94"/>
    </row>
    <row r="387" spans="1:7" ht="22.5" x14ac:dyDescent="0.45">
      <c r="A387" s="184" t="s">
        <v>50</v>
      </c>
      <c r="B387" s="102" t="s">
        <v>30</v>
      </c>
      <c r="C387" s="116" t="str">
        <f>IF(B387=0, -10, IF(B387=1, -5, "0"))</f>
        <v>0</v>
      </c>
      <c r="D387" s="103"/>
      <c r="E387" s="104"/>
      <c r="F387" s="103"/>
      <c r="G387" s="94"/>
    </row>
    <row r="388" spans="1:7" ht="21" x14ac:dyDescent="0.4">
      <c r="A388" s="129" t="s">
        <v>113</v>
      </c>
      <c r="B388" s="102" t="s">
        <v>30</v>
      </c>
      <c r="C388" s="102"/>
      <c r="D388" s="103"/>
      <c r="E388" s="104"/>
      <c r="F388" s="103"/>
      <c r="G388" s="94"/>
    </row>
    <row r="389" spans="1:7" ht="21" x14ac:dyDescent="0.4">
      <c r="A389" s="129" t="s">
        <v>118</v>
      </c>
      <c r="B389" s="102" t="s">
        <v>30</v>
      </c>
      <c r="C389" s="102"/>
      <c r="D389" s="185"/>
      <c r="E389" s="104"/>
      <c r="F389" s="103"/>
      <c r="G389" s="94"/>
    </row>
    <row r="390" spans="1:7" ht="21" x14ac:dyDescent="0.4">
      <c r="A390" s="106" t="s">
        <v>34</v>
      </c>
      <c r="B390" s="106"/>
      <c r="C390" s="106"/>
      <c r="D390" s="106">
        <f>SUM(B379:C389)</f>
        <v>0</v>
      </c>
      <c r="E390" s="89"/>
      <c r="F390" s="94"/>
      <c r="G390" s="94"/>
    </row>
    <row r="391" spans="1:7" ht="21" x14ac:dyDescent="0.4">
      <c r="A391" s="106" t="s">
        <v>33</v>
      </c>
      <c r="B391" s="107"/>
      <c r="C391" s="108"/>
      <c r="D391" s="109" t="e">
        <f>D390/(COUNT(B379:C389)*2)</f>
        <v>#DIV/0!</v>
      </c>
      <c r="E391" s="89"/>
      <c r="F391" s="94"/>
      <c r="G391" s="94"/>
    </row>
    <row r="392" spans="1:7" ht="21" x14ac:dyDescent="0.4">
      <c r="A392" s="127"/>
      <c r="B392" s="94"/>
      <c r="C392" s="94"/>
      <c r="D392" s="94"/>
      <c r="E392" s="89"/>
      <c r="F392" s="94"/>
      <c r="G392" s="94"/>
    </row>
    <row r="393" spans="1:7" ht="24.75" x14ac:dyDescent="0.4">
      <c r="A393" s="287" t="s">
        <v>358</v>
      </c>
      <c r="B393" s="112"/>
      <c r="C393" s="112"/>
      <c r="D393" s="112"/>
      <c r="E393" s="112"/>
      <c r="F393" s="112"/>
      <c r="G393" s="94"/>
    </row>
    <row r="394" spans="1:7" ht="21.75" customHeight="1" x14ac:dyDescent="0.4">
      <c r="A394" s="134" t="s">
        <v>367</v>
      </c>
      <c r="B394" s="102" t="s">
        <v>30</v>
      </c>
      <c r="C394" s="102"/>
      <c r="D394" s="89"/>
      <c r="E394" s="104"/>
      <c r="F394" s="103"/>
      <c r="G394" s="94"/>
    </row>
    <row r="395" spans="1:7" ht="21" x14ac:dyDescent="0.4">
      <c r="A395" s="101" t="s">
        <v>154</v>
      </c>
      <c r="B395" s="102" t="s">
        <v>30</v>
      </c>
      <c r="C395" s="102"/>
      <c r="D395" s="155"/>
      <c r="E395" s="104"/>
      <c r="F395" s="103"/>
      <c r="G395" s="94"/>
    </row>
    <row r="396" spans="1:7" ht="22.5" x14ac:dyDescent="0.4">
      <c r="A396" s="173" t="s">
        <v>324</v>
      </c>
      <c r="B396" s="102" t="s">
        <v>30</v>
      </c>
      <c r="C396" s="116" t="str">
        <f>IF(B396=0, -10, "0")</f>
        <v>0</v>
      </c>
      <c r="D396" s="186"/>
      <c r="E396" s="104"/>
      <c r="F396" s="103"/>
      <c r="G396" s="94"/>
    </row>
    <row r="397" spans="1:7" ht="21" x14ac:dyDescent="0.4">
      <c r="A397" s="101" t="s">
        <v>224</v>
      </c>
      <c r="B397" s="102" t="s">
        <v>30</v>
      </c>
      <c r="C397" s="102"/>
      <c r="D397" s="155"/>
      <c r="E397" s="104"/>
      <c r="F397" s="103"/>
      <c r="G397" s="94"/>
    </row>
    <row r="398" spans="1:7" ht="21" x14ac:dyDescent="0.4">
      <c r="A398" s="101" t="s">
        <v>117</v>
      </c>
      <c r="B398" s="102" t="s">
        <v>30</v>
      </c>
      <c r="C398" s="102"/>
      <c r="D398" s="155"/>
      <c r="E398" s="104"/>
      <c r="F398" s="103"/>
      <c r="G398" s="94"/>
    </row>
    <row r="399" spans="1:7" ht="22.5" x14ac:dyDescent="0.45">
      <c r="A399" s="184" t="s">
        <v>7</v>
      </c>
      <c r="B399" s="102" t="s">
        <v>30</v>
      </c>
      <c r="C399" s="116" t="str">
        <f>IF(B399=0, -10, IF(B399=1, -5, "0"))</f>
        <v>0</v>
      </c>
      <c r="D399" s="155"/>
      <c r="E399" s="104"/>
      <c r="F399" s="103"/>
      <c r="G399" s="94"/>
    </row>
    <row r="400" spans="1:7" ht="22.5" x14ac:dyDescent="0.4">
      <c r="A400" s="173" t="s">
        <v>390</v>
      </c>
      <c r="B400" s="102" t="s">
        <v>30</v>
      </c>
      <c r="C400" s="116" t="str">
        <f>IF(B400=0, -10, "0")</f>
        <v>0</v>
      </c>
      <c r="D400" s="147"/>
      <c r="E400" s="104"/>
      <c r="F400" s="103"/>
      <c r="G400" s="94"/>
    </row>
    <row r="401" spans="1:7" ht="21" x14ac:dyDescent="0.4">
      <c r="A401" s="101" t="s">
        <v>186</v>
      </c>
      <c r="B401" s="102" t="s">
        <v>30</v>
      </c>
      <c r="C401" s="102"/>
      <c r="D401" s="155"/>
      <c r="E401" s="104"/>
      <c r="F401" s="103"/>
      <c r="G401" s="94"/>
    </row>
    <row r="402" spans="1:7" ht="67.5" x14ac:dyDescent="0.4">
      <c r="A402" s="187" t="s">
        <v>315</v>
      </c>
      <c r="B402" s="102" t="s">
        <v>30</v>
      </c>
      <c r="C402" s="116" t="str">
        <f>IF(B402=0, -10, "0")</f>
        <v>0</v>
      </c>
      <c r="D402" s="155"/>
      <c r="E402" s="103"/>
      <c r="F402" s="103"/>
      <c r="G402" s="94"/>
    </row>
    <row r="403" spans="1:7" ht="21" x14ac:dyDescent="0.4">
      <c r="A403" s="101" t="s">
        <v>217</v>
      </c>
      <c r="B403" s="102" t="s">
        <v>30</v>
      </c>
      <c r="C403" s="102"/>
      <c r="D403" s="155"/>
      <c r="E403" s="104"/>
      <c r="F403" s="103"/>
      <c r="G403" s="94"/>
    </row>
    <row r="404" spans="1:7" ht="21" x14ac:dyDescent="0.4">
      <c r="A404" s="101" t="s">
        <v>142</v>
      </c>
      <c r="B404" s="102" t="s">
        <v>30</v>
      </c>
      <c r="C404" s="102"/>
      <c r="D404" s="155"/>
      <c r="E404" s="103"/>
      <c r="F404" s="103"/>
      <c r="G404" s="94"/>
    </row>
    <row r="405" spans="1:7" ht="21" x14ac:dyDescent="0.4">
      <c r="A405" s="101" t="s">
        <v>309</v>
      </c>
      <c r="B405" s="102" t="s">
        <v>30</v>
      </c>
      <c r="C405" s="188"/>
      <c r="D405" s="156"/>
      <c r="E405" s="103"/>
      <c r="F405" s="103"/>
      <c r="G405" s="94"/>
    </row>
    <row r="406" spans="1:7" ht="21" x14ac:dyDescent="0.4">
      <c r="A406" s="101" t="s">
        <v>415</v>
      </c>
      <c r="B406" s="102" t="s">
        <v>30</v>
      </c>
      <c r="C406" s="102"/>
      <c r="D406" s="155"/>
      <c r="E406" s="104"/>
      <c r="F406" s="103"/>
      <c r="G406" s="94"/>
    </row>
    <row r="407" spans="1:7" ht="21" x14ac:dyDescent="0.4">
      <c r="A407" s="138" t="s">
        <v>133</v>
      </c>
      <c r="B407" s="102" t="s">
        <v>30</v>
      </c>
      <c r="C407" s="116" t="str">
        <f>IF(B407=0, -5, "0")</f>
        <v>0</v>
      </c>
      <c r="D407" s="155"/>
      <c r="E407" s="104"/>
      <c r="F407" s="103"/>
      <c r="G407" s="94"/>
    </row>
    <row r="408" spans="1:7" ht="18" customHeight="1" x14ac:dyDescent="0.45">
      <c r="A408" s="230" t="s">
        <v>353</v>
      </c>
      <c r="B408" s="102" t="s">
        <v>30</v>
      </c>
      <c r="C408" s="115" t="str">
        <f>IF(B408=0, -2, "0")</f>
        <v>0</v>
      </c>
      <c r="D408" s="155"/>
      <c r="E408" s="145"/>
      <c r="F408" s="103"/>
      <c r="G408" s="94"/>
    </row>
    <row r="409" spans="1:7" ht="18" customHeight="1" x14ac:dyDescent="0.45">
      <c r="A409" s="230" t="s">
        <v>63</v>
      </c>
      <c r="B409" s="102" t="s">
        <v>30</v>
      </c>
      <c r="C409" s="115" t="str">
        <f>IF(B409=0, -2, "0")</f>
        <v>0</v>
      </c>
      <c r="D409" s="155"/>
      <c r="E409" s="145"/>
      <c r="F409" s="103"/>
      <c r="G409" s="94"/>
    </row>
    <row r="410" spans="1:7" ht="18" customHeight="1" x14ac:dyDescent="0.45">
      <c r="A410" s="230" t="s">
        <v>330</v>
      </c>
      <c r="B410" s="102" t="s">
        <v>30</v>
      </c>
      <c r="C410" s="115" t="str">
        <f>IF(B410=0, -2, "0")</f>
        <v>0</v>
      </c>
      <c r="D410" s="155"/>
      <c r="E410" s="145"/>
      <c r="F410" s="103"/>
      <c r="G410" s="94"/>
    </row>
    <row r="411" spans="1:7" ht="21" x14ac:dyDescent="0.4">
      <c r="A411" s="101" t="s">
        <v>401</v>
      </c>
      <c r="B411" s="102" t="s">
        <v>30</v>
      </c>
      <c r="C411" s="166"/>
      <c r="D411" s="155"/>
      <c r="E411" s="104"/>
      <c r="F411" s="103"/>
      <c r="G411" s="94"/>
    </row>
    <row r="412" spans="1:7" ht="42" x14ac:dyDescent="0.4">
      <c r="A412" s="101" t="s">
        <v>150</v>
      </c>
      <c r="B412" s="102" t="s">
        <v>30</v>
      </c>
      <c r="C412" s="102"/>
      <c r="D412" s="155"/>
      <c r="E412" s="104"/>
      <c r="F412" s="103"/>
      <c r="G412" s="94"/>
    </row>
    <row r="413" spans="1:7" ht="21" x14ac:dyDescent="0.4">
      <c r="A413" s="105" t="s">
        <v>359</v>
      </c>
      <c r="B413" s="102" t="s">
        <v>30</v>
      </c>
      <c r="C413" s="102"/>
      <c r="D413" s="189"/>
      <c r="E413" s="104"/>
      <c r="F413" s="103"/>
      <c r="G413" s="94"/>
    </row>
    <row r="414" spans="1:7" ht="21" x14ac:dyDescent="0.4">
      <c r="A414" s="161" t="s">
        <v>425</v>
      </c>
      <c r="B414" s="102" t="s">
        <v>30</v>
      </c>
      <c r="C414" s="102"/>
      <c r="D414" s="161"/>
      <c r="E414" s="104"/>
      <c r="F414" s="103"/>
      <c r="G414" s="94"/>
    </row>
    <row r="415" spans="1:7" ht="21" x14ac:dyDescent="0.4">
      <c r="A415" s="444"/>
      <c r="B415" s="387"/>
      <c r="C415" s="387"/>
      <c r="D415" s="387"/>
      <c r="E415" s="387"/>
      <c r="F415" s="387"/>
      <c r="G415" s="387"/>
    </row>
    <row r="416" spans="1:7" ht="24.75" x14ac:dyDescent="0.4">
      <c r="A416" s="449" t="s">
        <v>319</v>
      </c>
      <c r="B416" s="449"/>
      <c r="C416" s="449"/>
      <c r="D416" s="449"/>
      <c r="E416" s="449"/>
      <c r="F416" s="449"/>
      <c r="G416" s="94"/>
    </row>
    <row r="417" spans="1:7" ht="22.5" x14ac:dyDescent="0.4">
      <c r="A417" s="101" t="s">
        <v>328</v>
      </c>
      <c r="B417" s="102" t="s">
        <v>30</v>
      </c>
      <c r="C417" s="265"/>
      <c r="D417" s="265"/>
      <c r="E417" s="265"/>
      <c r="F417" s="103"/>
      <c r="G417" s="94"/>
    </row>
    <row r="418" spans="1:7" ht="21" x14ac:dyDescent="0.4">
      <c r="A418" s="148" t="s">
        <v>302</v>
      </c>
      <c r="B418" s="102" t="s">
        <v>30</v>
      </c>
      <c r="C418" s="254"/>
      <c r="D418" s="156"/>
      <c r="E418" s="257"/>
      <c r="F418" s="103"/>
      <c r="G418" s="94"/>
    </row>
    <row r="419" spans="1:7" ht="21" x14ac:dyDescent="0.4">
      <c r="A419" s="105" t="s">
        <v>375</v>
      </c>
      <c r="B419" s="102" t="s">
        <v>30</v>
      </c>
      <c r="C419" s="102"/>
      <c r="D419" s="155"/>
      <c r="E419" s="104"/>
      <c r="F419" s="103"/>
      <c r="G419" s="94"/>
    </row>
    <row r="420" spans="1:7" ht="21" x14ac:dyDescent="0.4">
      <c r="A420" s="151" t="s">
        <v>376</v>
      </c>
      <c r="B420" s="102" t="s">
        <v>30</v>
      </c>
      <c r="C420" s="102"/>
      <c r="D420" s="155"/>
      <c r="E420" s="104"/>
      <c r="F420" s="103"/>
      <c r="G420" s="94"/>
    </row>
    <row r="421" spans="1:7" ht="21" x14ac:dyDescent="0.4">
      <c r="A421" s="264" t="s">
        <v>414</v>
      </c>
      <c r="B421" s="102" t="s">
        <v>30</v>
      </c>
      <c r="C421" s="102"/>
      <c r="D421" s="155"/>
      <c r="E421" s="104"/>
      <c r="F421" s="103"/>
      <c r="G421" s="94"/>
    </row>
    <row r="422" spans="1:7" ht="21" x14ac:dyDescent="0.4">
      <c r="A422" s="151" t="s">
        <v>317</v>
      </c>
      <c r="B422" s="102" t="s">
        <v>30</v>
      </c>
      <c r="C422" s="102"/>
      <c r="D422" s="155"/>
      <c r="E422" s="104"/>
      <c r="F422" s="103"/>
      <c r="G422" s="94"/>
    </row>
    <row r="423" spans="1:7" ht="21" x14ac:dyDescent="0.4">
      <c r="A423" s="151" t="s">
        <v>327</v>
      </c>
      <c r="B423" s="102" t="s">
        <v>30</v>
      </c>
      <c r="C423" s="102"/>
      <c r="D423" s="155"/>
      <c r="E423" s="104"/>
      <c r="F423" s="103"/>
      <c r="G423" s="94"/>
    </row>
    <row r="424" spans="1:7" ht="86.25" customHeight="1" x14ac:dyDescent="0.4">
      <c r="A424" s="190" t="s">
        <v>446</v>
      </c>
      <c r="B424" s="102" t="str">
        <f>IF(D424=1, 2, IF(AND(D424&lt;1,D424&gt;0), 1, IF(D424=0,"0","NA")))</f>
        <v>NA</v>
      </c>
      <c r="C424" s="102"/>
      <c r="D424" s="327" t="str">
        <f>IFERROR(E424/F424,"N.A")</f>
        <v>N.A</v>
      </c>
      <c r="E424" s="330">
        <f>COUNTIF('A3 Exploitation'!F379:F423,"ok")</f>
        <v>0</v>
      </c>
      <c r="F424" s="330">
        <f>COUNTA('A3 Exploitation'!F379:F423)</f>
        <v>0</v>
      </c>
      <c r="G424" s="94"/>
    </row>
    <row r="425" spans="1:7" ht="21" x14ac:dyDescent="0.4">
      <c r="A425" s="106" t="s">
        <v>34</v>
      </c>
      <c r="B425" s="106"/>
      <c r="C425" s="106"/>
      <c r="D425" s="106">
        <f>SUM(B394:C414,B417:C424)</f>
        <v>0</v>
      </c>
      <c r="E425" s="89"/>
      <c r="F425" s="94"/>
      <c r="G425" s="94"/>
    </row>
    <row r="426" spans="1:7" ht="21" x14ac:dyDescent="0.4">
      <c r="A426" s="106" t="s">
        <v>33</v>
      </c>
      <c r="B426" s="107"/>
      <c r="C426" s="108"/>
      <c r="D426" s="109" t="e">
        <f>D425/(COUNT(B394:C414,B417:C424)*2)</f>
        <v>#DIV/0!</v>
      </c>
      <c r="E426" s="89"/>
      <c r="F426" s="94"/>
      <c r="G426" s="94"/>
    </row>
    <row r="427" spans="1:7" ht="21" x14ac:dyDescent="0.4">
      <c r="A427" s="127"/>
      <c r="B427" s="94"/>
      <c r="C427" s="94"/>
      <c r="D427" s="94"/>
      <c r="E427" s="89"/>
      <c r="F427" s="94"/>
      <c r="G427" s="94"/>
    </row>
    <row r="428" spans="1:7" ht="22.5" x14ac:dyDescent="0.45">
      <c r="A428" s="122" t="s">
        <v>447</v>
      </c>
      <c r="B428" s="152"/>
      <c r="C428" s="153"/>
      <c r="D428" s="125">
        <f>SUM(D425,D390)</f>
        <v>0</v>
      </c>
      <c r="E428" s="89"/>
      <c r="F428" s="94"/>
      <c r="G428" s="94"/>
    </row>
    <row r="429" spans="1:7" ht="22.5" x14ac:dyDescent="0.45">
      <c r="A429" s="122" t="s">
        <v>448</v>
      </c>
      <c r="B429" s="152"/>
      <c r="C429" s="153"/>
      <c r="D429" s="126" t="e">
        <f>D428/(COUNT(B379:C389,B394:C414,B417:C424)*2)</f>
        <v>#DIV/0!</v>
      </c>
      <c r="E429" s="89"/>
      <c r="F429" s="94"/>
      <c r="G429" s="94"/>
    </row>
    <row r="430" spans="1:7" ht="22.5" x14ac:dyDescent="0.45">
      <c r="A430" s="181"/>
      <c r="B430" s="182"/>
      <c r="C430" s="182"/>
      <c r="D430" s="183"/>
      <c r="E430" s="89"/>
      <c r="F430" s="94"/>
      <c r="G430" s="94"/>
    </row>
    <row r="431" spans="1:7" ht="24.75" x14ac:dyDescent="0.5">
      <c r="A431" s="288" t="s">
        <v>449</v>
      </c>
      <c r="B431" s="95"/>
      <c r="C431" s="95"/>
      <c r="D431" s="95"/>
      <c r="E431" s="95"/>
      <c r="F431" s="95"/>
      <c r="G431" s="94"/>
    </row>
    <row r="432" spans="1:7" ht="21" x14ac:dyDescent="0.4">
      <c r="A432" s="191">
        <f>B11</f>
        <v>0</v>
      </c>
      <c r="B432" s="94"/>
      <c r="C432" s="94"/>
      <c r="D432" s="94"/>
      <c r="E432" s="89"/>
      <c r="F432" s="94"/>
      <c r="G432" s="94"/>
    </row>
    <row r="433" spans="1:7" ht="21" x14ac:dyDescent="0.4">
      <c r="A433" s="389" t="s">
        <v>28</v>
      </c>
      <c r="B433" s="390" t="s">
        <v>29</v>
      </c>
      <c r="C433" s="390"/>
      <c r="D433" s="390" t="s">
        <v>42</v>
      </c>
      <c r="E433" s="391" t="s">
        <v>266</v>
      </c>
      <c r="F433" s="391" t="s">
        <v>301</v>
      </c>
      <c r="G433" s="94"/>
    </row>
    <row r="434" spans="1:7" ht="21" x14ac:dyDescent="0.4">
      <c r="A434" s="389"/>
      <c r="B434" s="98" t="s">
        <v>32</v>
      </c>
      <c r="C434" s="98" t="s">
        <v>31</v>
      </c>
      <c r="D434" s="390"/>
      <c r="E434" s="391"/>
      <c r="F434" s="391"/>
      <c r="G434" s="94"/>
    </row>
    <row r="435" spans="1:7" ht="22.5" x14ac:dyDescent="0.4">
      <c r="A435" s="285"/>
      <c r="B435" s="286"/>
      <c r="C435" s="286"/>
      <c r="D435" s="286"/>
      <c r="E435" s="281"/>
      <c r="F435" s="281"/>
      <c r="G435" s="94"/>
    </row>
    <row r="436" spans="1:7" ht="24.75" x14ac:dyDescent="0.4">
      <c r="A436" s="287" t="s">
        <v>17</v>
      </c>
      <c r="B436" s="112"/>
      <c r="C436" s="112"/>
      <c r="D436" s="112"/>
      <c r="E436" s="112"/>
      <c r="F436" s="112"/>
      <c r="G436" s="94"/>
    </row>
    <row r="437" spans="1:7" ht="21" x14ac:dyDescent="0.4">
      <c r="A437" s="192" t="s">
        <v>6</v>
      </c>
      <c r="B437" s="102" t="s">
        <v>30</v>
      </c>
      <c r="C437" s="102"/>
      <c r="D437" s="103"/>
      <c r="E437" s="104"/>
      <c r="F437" s="103"/>
      <c r="G437" s="94"/>
    </row>
    <row r="438" spans="1:7" ht="21" x14ac:dyDescent="0.4">
      <c r="A438" s="193" t="s">
        <v>213</v>
      </c>
      <c r="B438" s="102" t="s">
        <v>30</v>
      </c>
      <c r="C438" s="102"/>
      <c r="D438" s="103"/>
      <c r="E438" s="104"/>
      <c r="F438" s="103"/>
      <c r="G438" s="94"/>
    </row>
    <row r="439" spans="1:7" ht="22.5" x14ac:dyDescent="0.4">
      <c r="A439" s="192" t="s">
        <v>18</v>
      </c>
      <c r="B439" s="102" t="s">
        <v>30</v>
      </c>
      <c r="C439" s="102"/>
      <c r="D439" s="118"/>
      <c r="E439" s="104"/>
      <c r="F439" s="103"/>
      <c r="G439" s="94"/>
    </row>
    <row r="440" spans="1:7" ht="18.75" customHeight="1" x14ac:dyDescent="0.4">
      <c r="A440" s="192" t="s">
        <v>35</v>
      </c>
      <c r="B440" s="102" t="s">
        <v>30</v>
      </c>
      <c r="C440" s="102"/>
      <c r="D440" s="103"/>
      <c r="E440" s="104"/>
      <c r="F440" s="103"/>
      <c r="G440" s="94"/>
    </row>
    <row r="441" spans="1:7" ht="21" x14ac:dyDescent="0.4">
      <c r="A441" s="192" t="s">
        <v>304</v>
      </c>
      <c r="B441" s="102" t="s">
        <v>30</v>
      </c>
      <c r="C441" s="102"/>
      <c r="D441" s="103"/>
      <c r="E441" s="104"/>
      <c r="F441" s="103"/>
      <c r="G441" s="94"/>
    </row>
    <row r="442" spans="1:7" ht="21" x14ac:dyDescent="0.4">
      <c r="A442" s="192" t="s">
        <v>44</v>
      </c>
      <c r="B442" s="102" t="s">
        <v>30</v>
      </c>
      <c r="C442" s="102"/>
      <c r="D442" s="130"/>
      <c r="E442" s="104"/>
      <c r="F442" s="103"/>
      <c r="G442" s="94"/>
    </row>
    <row r="443" spans="1:7" ht="22.5" x14ac:dyDescent="0.45">
      <c r="A443" s="184" t="s">
        <v>48</v>
      </c>
      <c r="B443" s="102" t="s">
        <v>30</v>
      </c>
      <c r="C443" s="116" t="str">
        <f>IF(B443=0, -10, IF(B443=1, -5, "0"))</f>
        <v>0</v>
      </c>
      <c r="D443" s="103"/>
      <c r="E443" s="104"/>
      <c r="F443" s="103"/>
      <c r="G443" s="94"/>
    </row>
    <row r="444" spans="1:7" ht="21" x14ac:dyDescent="0.4">
      <c r="A444" s="192" t="s">
        <v>113</v>
      </c>
      <c r="B444" s="102" t="s">
        <v>30</v>
      </c>
      <c r="C444" s="102"/>
      <c r="D444" s="103"/>
      <c r="E444" s="104"/>
      <c r="F444" s="103"/>
      <c r="G444" s="94"/>
    </row>
    <row r="445" spans="1:7" ht="21" x14ac:dyDescent="0.4">
      <c r="A445" s="106" t="s">
        <v>34</v>
      </c>
      <c r="B445" s="106"/>
      <c r="C445" s="106"/>
      <c r="D445" s="106">
        <f>SUM(B437:C444)</f>
        <v>0</v>
      </c>
      <c r="E445" s="89"/>
      <c r="F445" s="94"/>
      <c r="G445" s="94"/>
    </row>
    <row r="446" spans="1:7" ht="21" x14ac:dyDescent="0.4">
      <c r="A446" s="106" t="s">
        <v>33</v>
      </c>
      <c r="B446" s="107"/>
      <c r="C446" s="108"/>
      <c r="D446" s="109" t="e">
        <f>D445/(COUNT(B437:C444)*2)</f>
        <v>#DIV/0!</v>
      </c>
      <c r="E446" s="89"/>
      <c r="F446" s="94"/>
      <c r="G446" s="94"/>
    </row>
    <row r="447" spans="1:7" ht="21" x14ac:dyDescent="0.4">
      <c r="A447" s="194"/>
      <c r="B447" s="94"/>
      <c r="C447" s="94"/>
      <c r="D447" s="94"/>
      <c r="E447" s="89"/>
      <c r="F447" s="94"/>
      <c r="G447" s="94"/>
    </row>
    <row r="448" spans="1:7" ht="24.75" x14ac:dyDescent="0.4">
      <c r="A448" s="287" t="s">
        <v>94</v>
      </c>
      <c r="B448" s="112"/>
      <c r="C448" s="112"/>
      <c r="D448" s="112"/>
      <c r="E448" s="112"/>
      <c r="F448" s="112"/>
      <c r="G448" s="94"/>
    </row>
    <row r="449" spans="1:7" ht="21" x14ac:dyDescent="0.4">
      <c r="A449" s="101" t="s">
        <v>218</v>
      </c>
      <c r="B449" s="102" t="s">
        <v>30</v>
      </c>
      <c r="C449" s="102"/>
      <c r="D449" s="103"/>
      <c r="E449" s="104"/>
      <c r="F449" s="103"/>
      <c r="G449" s="94"/>
    </row>
    <row r="450" spans="1:7" ht="21" x14ac:dyDescent="0.4">
      <c r="A450" s="101" t="s">
        <v>274</v>
      </c>
      <c r="B450" s="102" t="s">
        <v>30</v>
      </c>
      <c r="C450" s="102"/>
      <c r="D450" s="103"/>
      <c r="E450" s="104"/>
      <c r="F450" s="103"/>
      <c r="G450" s="94"/>
    </row>
    <row r="451" spans="1:7" ht="21" x14ac:dyDescent="0.4">
      <c r="A451" s="101" t="s">
        <v>5</v>
      </c>
      <c r="B451" s="102" t="s">
        <v>30</v>
      </c>
      <c r="C451" s="102"/>
      <c r="D451" s="134"/>
      <c r="E451" s="104"/>
      <c r="F451" s="103"/>
      <c r="G451" s="94"/>
    </row>
    <row r="452" spans="1:7" ht="22.5" x14ac:dyDescent="0.45">
      <c r="A452" s="174" t="s">
        <v>360</v>
      </c>
      <c r="B452" s="102" t="s">
        <v>30</v>
      </c>
      <c r="C452" s="116" t="str">
        <f>IF(B452=0, -5, "0")</f>
        <v>0</v>
      </c>
      <c r="D452" s="195"/>
      <c r="E452" s="104"/>
      <c r="F452" s="103"/>
      <c r="G452" s="94"/>
    </row>
    <row r="453" spans="1:7" ht="22.5" x14ac:dyDescent="0.45">
      <c r="A453" s="174" t="s">
        <v>361</v>
      </c>
      <c r="B453" s="102" t="s">
        <v>30</v>
      </c>
      <c r="C453" s="139" t="str">
        <f>IF(B453=0, -5, "0")</f>
        <v>0</v>
      </c>
      <c r="D453" s="195"/>
      <c r="E453" s="104"/>
      <c r="F453" s="103"/>
      <c r="G453" s="94"/>
    </row>
    <row r="454" spans="1:7" ht="21" x14ac:dyDescent="0.4">
      <c r="A454" s="101" t="s">
        <v>85</v>
      </c>
      <c r="B454" s="102" t="s">
        <v>30</v>
      </c>
      <c r="C454" s="102"/>
      <c r="D454" s="130"/>
      <c r="E454" s="103"/>
      <c r="F454" s="103"/>
      <c r="G454" s="94"/>
    </row>
    <row r="455" spans="1:7" ht="22.5" x14ac:dyDescent="0.45">
      <c r="A455" s="184" t="s">
        <v>48</v>
      </c>
      <c r="B455" s="102" t="s">
        <v>30</v>
      </c>
      <c r="C455" s="116" t="str">
        <f>IF(B455=0, -10, IF(B455=1, -5, "0"))</f>
        <v>0</v>
      </c>
      <c r="D455" s="134"/>
      <c r="E455" s="103"/>
      <c r="F455" s="103"/>
      <c r="G455" s="94"/>
    </row>
    <row r="456" spans="1:7" ht="22.5" x14ac:dyDescent="0.45">
      <c r="A456" s="101" t="s">
        <v>187</v>
      </c>
      <c r="B456" s="102" t="s">
        <v>30</v>
      </c>
      <c r="C456" s="102"/>
      <c r="D456" s="195"/>
      <c r="E456" s="104"/>
      <c r="F456" s="103"/>
      <c r="G456" s="94"/>
    </row>
    <row r="457" spans="1:7" ht="42" x14ac:dyDescent="0.45">
      <c r="A457" s="230" t="s">
        <v>353</v>
      </c>
      <c r="B457" s="102" t="s">
        <v>30</v>
      </c>
      <c r="C457" s="115" t="str">
        <f>IF(B457=0, -2, "0")</f>
        <v>0</v>
      </c>
      <c r="D457" s="195"/>
      <c r="E457" s="104"/>
      <c r="F457" s="103"/>
      <c r="G457" s="94"/>
    </row>
    <row r="458" spans="1:7" ht="22.5" x14ac:dyDescent="0.45">
      <c r="A458" s="230" t="s">
        <v>63</v>
      </c>
      <c r="B458" s="102" t="s">
        <v>30</v>
      </c>
      <c r="C458" s="115" t="str">
        <f>IF(B458=0, -2, "0")</f>
        <v>0</v>
      </c>
      <c r="D458" s="195"/>
      <c r="E458" s="104"/>
      <c r="F458" s="103"/>
      <c r="G458" s="94"/>
    </row>
    <row r="459" spans="1:7" ht="21" x14ac:dyDescent="0.4">
      <c r="A459" s="230" t="s">
        <v>330</v>
      </c>
      <c r="B459" s="102" t="s">
        <v>30</v>
      </c>
      <c r="C459" s="115" t="str">
        <f>IF(B459=0, -2, "0")</f>
        <v>0</v>
      </c>
      <c r="D459" s="103"/>
      <c r="E459" s="104"/>
      <c r="F459" s="103"/>
      <c r="G459" s="94"/>
    </row>
    <row r="460" spans="1:7" ht="42" x14ac:dyDescent="0.4">
      <c r="A460" s="101" t="s">
        <v>150</v>
      </c>
      <c r="B460" s="102" t="s">
        <v>30</v>
      </c>
      <c r="C460" s="102"/>
      <c r="D460" s="103"/>
      <c r="E460" s="104"/>
      <c r="F460" s="103"/>
      <c r="G460" s="94"/>
    </row>
    <row r="461" spans="1:7" ht="21" x14ac:dyDescent="0.4">
      <c r="A461" s="161" t="s">
        <v>416</v>
      </c>
      <c r="B461" s="102" t="s">
        <v>30</v>
      </c>
      <c r="C461" s="102"/>
      <c r="D461" s="161"/>
      <c r="E461" s="104"/>
      <c r="F461" s="103"/>
      <c r="G461" s="94"/>
    </row>
    <row r="462" spans="1:7" ht="67.5" x14ac:dyDescent="0.4">
      <c r="A462" s="196" t="s">
        <v>315</v>
      </c>
      <c r="B462" s="102" t="s">
        <v>30</v>
      </c>
      <c r="C462" s="116" t="str">
        <f>IF(B462=0, -10, "0")</f>
        <v>0</v>
      </c>
      <c r="D462" s="103"/>
      <c r="E462" s="104"/>
      <c r="F462" s="103"/>
      <c r="G462" s="94"/>
    </row>
    <row r="463" spans="1:7" ht="22.5" x14ac:dyDescent="0.4">
      <c r="A463" s="271"/>
      <c r="B463" s="268"/>
      <c r="C463" s="272"/>
      <c r="D463" s="273"/>
      <c r="E463" s="274"/>
      <c r="F463" s="273"/>
      <c r="G463" s="94"/>
    </row>
    <row r="464" spans="1:7" ht="24.75" x14ac:dyDescent="0.4">
      <c r="A464" s="449" t="s">
        <v>310</v>
      </c>
      <c r="B464" s="449"/>
      <c r="C464" s="449"/>
      <c r="D464" s="449"/>
      <c r="E464" s="449"/>
      <c r="F464" s="449"/>
      <c r="G464" s="94"/>
    </row>
    <row r="465" spans="1:7" ht="22.5" x14ac:dyDescent="0.4">
      <c r="A465" s="101" t="s">
        <v>328</v>
      </c>
      <c r="B465" s="102" t="s">
        <v>30</v>
      </c>
      <c r="C465" s="176"/>
      <c r="D465" s="197"/>
      <c r="E465" s="197"/>
      <c r="F465" s="103"/>
      <c r="G465" s="94"/>
    </row>
    <row r="466" spans="1:7" ht="22.5" x14ac:dyDescent="0.4">
      <c r="A466" s="105" t="s">
        <v>302</v>
      </c>
      <c r="B466" s="102" t="s">
        <v>30</v>
      </c>
      <c r="C466" s="176"/>
      <c r="D466" s="197"/>
      <c r="E466" s="197"/>
      <c r="F466" s="103"/>
      <c r="G466" s="94"/>
    </row>
    <row r="467" spans="1:7" ht="21" x14ac:dyDescent="0.4">
      <c r="A467" s="151" t="s">
        <v>376</v>
      </c>
      <c r="B467" s="102" t="s">
        <v>30</v>
      </c>
      <c r="C467" s="116"/>
      <c r="D467" s="143"/>
      <c r="E467" s="104"/>
      <c r="F467" s="103"/>
      <c r="G467" s="94"/>
    </row>
    <row r="468" spans="1:7" ht="21" x14ac:dyDescent="0.4">
      <c r="A468" s="151" t="s">
        <v>317</v>
      </c>
      <c r="B468" s="102" t="s">
        <v>30</v>
      </c>
      <c r="C468" s="102"/>
      <c r="D468" s="103"/>
      <c r="E468" s="104"/>
      <c r="F468" s="103"/>
      <c r="G468" s="94"/>
    </row>
    <row r="469" spans="1:7" ht="21" x14ac:dyDescent="0.4">
      <c r="A469" s="151" t="s">
        <v>327</v>
      </c>
      <c r="B469" s="102" t="s">
        <v>30</v>
      </c>
      <c r="C469" s="102"/>
      <c r="D469" s="103"/>
      <c r="E469" s="104"/>
      <c r="F469" s="103"/>
      <c r="G469" s="94"/>
    </row>
    <row r="470" spans="1:7" ht="21" x14ac:dyDescent="0.4">
      <c r="A470" s="105" t="s">
        <v>405</v>
      </c>
      <c r="B470" s="102" t="s">
        <v>30</v>
      </c>
      <c r="C470" s="102"/>
      <c r="D470" s="103"/>
      <c r="E470" s="104"/>
      <c r="F470" s="103"/>
      <c r="G470" s="94"/>
    </row>
    <row r="471" spans="1:7" ht="95.25" customHeight="1" x14ac:dyDescent="0.4">
      <c r="A471" s="190" t="s">
        <v>421</v>
      </c>
      <c r="B471" s="102" t="str">
        <f>IF(D471=1, 2, IF(AND(D471&lt;1,D471&gt;0), 1, IF(D471=0,"0","NA")))</f>
        <v>NA</v>
      </c>
      <c r="C471" s="102"/>
      <c r="D471" s="327" t="str">
        <f>IFERROR(E471/F471,"N.A")</f>
        <v>N.A</v>
      </c>
      <c r="E471" s="330">
        <f>COUNTIF('A3 Exploitation'!F437:F470,"ok")</f>
        <v>0</v>
      </c>
      <c r="F471" s="330">
        <f>COUNTA('A3 Exploitation'!F437:F470)</f>
        <v>0</v>
      </c>
      <c r="G471" s="94"/>
    </row>
    <row r="472" spans="1:7" ht="21" x14ac:dyDescent="0.4">
      <c r="A472" s="106" t="s">
        <v>34</v>
      </c>
      <c r="B472" s="121"/>
      <c r="C472" s="121"/>
      <c r="D472" s="198">
        <f>SUM(B449:C462,B465:C471)</f>
        <v>0</v>
      </c>
      <c r="E472" s="89"/>
      <c r="F472" s="94"/>
      <c r="G472" s="94"/>
    </row>
    <row r="473" spans="1:7" ht="21" x14ac:dyDescent="0.4">
      <c r="A473" s="106" t="s">
        <v>33</v>
      </c>
      <c r="B473" s="107"/>
      <c r="C473" s="108"/>
      <c r="D473" s="109" t="e">
        <f>D472/(COUNT(B449:C462,B465:C471)*2)</f>
        <v>#DIV/0!</v>
      </c>
      <c r="E473" s="89"/>
      <c r="F473" s="94"/>
      <c r="G473" s="94"/>
    </row>
    <row r="474" spans="1:7" ht="21" x14ac:dyDescent="0.4">
      <c r="A474" s="110"/>
      <c r="B474" s="94"/>
      <c r="C474" s="94"/>
      <c r="D474" s="94"/>
      <c r="E474" s="89"/>
      <c r="F474" s="94"/>
      <c r="G474" s="94"/>
    </row>
    <row r="475" spans="1:7" ht="22.5" x14ac:dyDescent="0.45">
      <c r="A475" s="122" t="s">
        <v>450</v>
      </c>
      <c r="B475" s="152"/>
      <c r="C475" s="153"/>
      <c r="D475" s="125">
        <f>SUM(D472,D445)</f>
        <v>0</v>
      </c>
      <c r="E475" s="89"/>
      <c r="F475" s="94"/>
      <c r="G475" s="94"/>
    </row>
    <row r="476" spans="1:7" ht="22.5" x14ac:dyDescent="0.45">
      <c r="A476" s="122" t="s">
        <v>451</v>
      </c>
      <c r="B476" s="152"/>
      <c r="C476" s="153"/>
      <c r="D476" s="126" t="e">
        <f>D475/(COUNT(B449:C462,B437:C444,B465:C471)*2)</f>
        <v>#DIV/0!</v>
      </c>
      <c r="E476" s="89"/>
      <c r="F476" s="94"/>
      <c r="G476" s="94"/>
    </row>
    <row r="477" spans="1:7" ht="21" x14ac:dyDescent="0.4">
      <c r="A477" s="127"/>
      <c r="B477" s="94"/>
      <c r="C477" s="94"/>
      <c r="D477" s="94"/>
      <c r="E477" s="89"/>
      <c r="F477" s="94"/>
      <c r="G477" s="94"/>
    </row>
    <row r="478" spans="1:7" ht="24.75" x14ac:dyDescent="0.4">
      <c r="A478" s="450" t="s">
        <v>424</v>
      </c>
      <c r="B478" s="450"/>
      <c r="C478" s="450"/>
      <c r="D478" s="450"/>
      <c r="E478" s="450"/>
      <c r="F478" s="450"/>
      <c r="G478" s="94"/>
    </row>
    <row r="479" spans="1:7" ht="21" customHeight="1" x14ac:dyDescent="0.4">
      <c r="A479" s="191">
        <f>B11</f>
        <v>0</v>
      </c>
      <c r="F479" s="2"/>
      <c r="G479" s="94"/>
    </row>
    <row r="480" spans="1:7" ht="21" x14ac:dyDescent="0.4">
      <c r="A480" s="420" t="s">
        <v>28</v>
      </c>
      <c r="B480" s="421" t="s">
        <v>29</v>
      </c>
      <c r="C480" s="421"/>
      <c r="D480" s="421" t="s">
        <v>42</v>
      </c>
      <c r="E480" s="422" t="s">
        <v>266</v>
      </c>
      <c r="F480" s="422" t="s">
        <v>301</v>
      </c>
      <c r="G480" s="94"/>
    </row>
    <row r="481" spans="1:7" ht="21" x14ac:dyDescent="0.4">
      <c r="A481" s="420"/>
      <c r="B481" s="256" t="s">
        <v>32</v>
      </c>
      <c r="C481" s="256" t="s">
        <v>31</v>
      </c>
      <c r="D481" s="421"/>
      <c r="E481" s="422"/>
      <c r="F481" s="422"/>
      <c r="G481" s="94"/>
    </row>
    <row r="482" spans="1:7" ht="22.5" x14ac:dyDescent="0.4">
      <c r="A482" s="285"/>
      <c r="B482" s="286"/>
      <c r="C482" s="286"/>
      <c r="D482" s="286"/>
      <c r="E482" s="281"/>
      <c r="F482" s="281"/>
      <c r="G482" s="94"/>
    </row>
    <row r="483" spans="1:7" ht="24.75" x14ac:dyDescent="0.4">
      <c r="A483" s="412" t="s">
        <v>52</v>
      </c>
      <c r="B483" s="412"/>
      <c r="C483" s="412"/>
      <c r="D483" s="412"/>
      <c r="E483" s="412"/>
      <c r="F483" s="412"/>
      <c r="G483" s="94"/>
    </row>
    <row r="484" spans="1:7" ht="21" x14ac:dyDescent="0.4">
      <c r="A484" s="164" t="s">
        <v>333</v>
      </c>
      <c r="B484" s="102" t="s">
        <v>30</v>
      </c>
      <c r="C484" s="302"/>
      <c r="D484" s="302"/>
      <c r="E484" s="302"/>
      <c r="F484" s="103"/>
      <c r="G484" s="94"/>
    </row>
    <row r="485" spans="1:7" ht="21" x14ac:dyDescent="0.4">
      <c r="A485" s="164" t="s">
        <v>362</v>
      </c>
      <c r="B485" s="102" t="s">
        <v>30</v>
      </c>
      <c r="C485" s="303"/>
      <c r="D485" s="303"/>
      <c r="E485" s="303"/>
      <c r="F485" s="103"/>
      <c r="G485" s="94"/>
    </row>
    <row r="486" spans="1:7" ht="21" x14ac:dyDescent="0.4">
      <c r="A486" s="164" t="s">
        <v>363</v>
      </c>
      <c r="B486" s="102" t="s">
        <v>30</v>
      </c>
      <c r="C486" s="304"/>
      <c r="D486" s="304"/>
      <c r="E486" s="304"/>
      <c r="F486" s="103"/>
      <c r="G486" s="94"/>
    </row>
    <row r="487" spans="1:7" ht="21" x14ac:dyDescent="0.4">
      <c r="A487" s="164" t="s">
        <v>364</v>
      </c>
      <c r="B487" s="102" t="s">
        <v>30</v>
      </c>
      <c r="C487" s="303"/>
      <c r="D487" s="303"/>
      <c r="E487" s="303"/>
      <c r="F487" s="103"/>
      <c r="G487" s="94"/>
    </row>
    <row r="488" spans="1:7" ht="21" x14ac:dyDescent="0.4">
      <c r="A488" s="164" t="s">
        <v>44</v>
      </c>
      <c r="B488" s="102" t="s">
        <v>30</v>
      </c>
      <c r="C488" s="303"/>
      <c r="D488" s="303"/>
      <c r="E488" s="303"/>
      <c r="F488" s="103"/>
      <c r="G488" s="94"/>
    </row>
    <row r="489" spans="1:7" ht="21" x14ac:dyDescent="0.4">
      <c r="A489" s="164" t="s">
        <v>18</v>
      </c>
      <c r="B489" s="102" t="s">
        <v>30</v>
      </c>
      <c r="C489" s="303"/>
      <c r="D489" s="303"/>
      <c r="E489" s="303"/>
      <c r="F489" s="103"/>
      <c r="G489" s="94"/>
    </row>
    <row r="490" spans="1:7" ht="21" x14ac:dyDescent="0.4">
      <c r="A490" s="239"/>
      <c r="B490" s="194"/>
      <c r="C490" s="240"/>
      <c r="D490" s="240"/>
      <c r="E490" s="240"/>
      <c r="F490" s="240"/>
      <c r="G490" s="94"/>
    </row>
    <row r="491" spans="1:7" ht="30" customHeight="1" x14ac:dyDescent="0.5">
      <c r="A491" s="409" t="s">
        <v>462</v>
      </c>
      <c r="B491" s="410"/>
      <c r="C491" s="410"/>
      <c r="D491" s="410"/>
      <c r="E491" s="410"/>
      <c r="F491" s="410"/>
      <c r="G491" s="94"/>
    </row>
    <row r="492" spans="1:7" ht="21" x14ac:dyDescent="0.4">
      <c r="A492" s="164" t="s">
        <v>80</v>
      </c>
      <c r="B492" s="102" t="s">
        <v>30</v>
      </c>
      <c r="C492" s="303"/>
      <c r="D492" s="303"/>
      <c r="E492" s="303"/>
      <c r="F492" s="103"/>
      <c r="G492" s="94"/>
    </row>
    <row r="493" spans="1:7" ht="21" x14ac:dyDescent="0.4">
      <c r="A493" s="164" t="s">
        <v>106</v>
      </c>
      <c r="B493" s="102" t="s">
        <v>30</v>
      </c>
      <c r="C493" s="303"/>
      <c r="D493" s="303"/>
      <c r="E493" s="303"/>
      <c r="F493" s="103"/>
      <c r="G493" s="94"/>
    </row>
    <row r="494" spans="1:7" ht="21" x14ac:dyDescent="0.4">
      <c r="A494" s="164" t="s">
        <v>365</v>
      </c>
      <c r="B494" s="102" t="s">
        <v>30</v>
      </c>
      <c r="C494" s="303"/>
      <c r="D494" s="303"/>
      <c r="E494" s="303"/>
      <c r="F494" s="103"/>
      <c r="G494" s="94"/>
    </row>
    <row r="495" spans="1:7" ht="42" x14ac:dyDescent="0.4">
      <c r="A495" s="164" t="s">
        <v>394</v>
      </c>
      <c r="B495" s="102" t="s">
        <v>30</v>
      </c>
      <c r="C495" s="303"/>
      <c r="D495" s="303"/>
      <c r="E495" s="303"/>
      <c r="F495" s="103"/>
      <c r="G495" s="94"/>
    </row>
    <row r="496" spans="1:7" ht="21" x14ac:dyDescent="0.4">
      <c r="A496" s="164" t="s">
        <v>366</v>
      </c>
      <c r="B496" s="102" t="s">
        <v>30</v>
      </c>
      <c r="C496" s="303"/>
      <c r="D496" s="303"/>
      <c r="E496" s="303"/>
      <c r="F496" s="103"/>
      <c r="G496" s="94"/>
    </row>
    <row r="497" spans="1:7" ht="21" x14ac:dyDescent="0.4">
      <c r="A497" s="164" t="s">
        <v>142</v>
      </c>
      <c r="B497" s="102" t="s">
        <v>30</v>
      </c>
      <c r="C497" s="303"/>
      <c r="D497" s="303"/>
      <c r="E497" s="303"/>
      <c r="F497" s="103"/>
      <c r="G497" s="94"/>
    </row>
    <row r="498" spans="1:7" ht="21" x14ac:dyDescent="0.4">
      <c r="A498" s="164" t="s">
        <v>411</v>
      </c>
      <c r="B498" s="102" t="s">
        <v>30</v>
      </c>
      <c r="C498" s="303"/>
      <c r="D498" s="303"/>
      <c r="E498" s="303"/>
      <c r="F498" s="103"/>
      <c r="G498" s="94"/>
    </row>
    <row r="499" spans="1:7" ht="21" x14ac:dyDescent="0.4">
      <c r="A499" s="164" t="s">
        <v>339</v>
      </c>
      <c r="B499" s="102" t="s">
        <v>30</v>
      </c>
      <c r="C499" s="303"/>
      <c r="D499" s="303"/>
      <c r="E499" s="303"/>
      <c r="F499" s="103"/>
      <c r="G499" s="94"/>
    </row>
    <row r="500" spans="1:7" ht="42" x14ac:dyDescent="0.4">
      <c r="A500" s="164" t="s">
        <v>340</v>
      </c>
      <c r="B500" s="102" t="s">
        <v>30</v>
      </c>
      <c r="C500" s="303"/>
      <c r="D500" s="303"/>
      <c r="E500" s="303"/>
      <c r="F500" s="103"/>
      <c r="G500" s="94"/>
    </row>
    <row r="501" spans="1:7" ht="42" x14ac:dyDescent="0.4">
      <c r="A501" s="164" t="s">
        <v>374</v>
      </c>
      <c r="B501" s="102" t="s">
        <v>30</v>
      </c>
      <c r="C501" s="303"/>
      <c r="D501" s="303"/>
      <c r="E501" s="303"/>
      <c r="F501" s="103"/>
      <c r="G501" s="94"/>
    </row>
    <row r="502" spans="1:7" ht="21" x14ac:dyDescent="0.4">
      <c r="A502" s="161" t="s">
        <v>416</v>
      </c>
      <c r="B502" s="102" t="s">
        <v>30</v>
      </c>
      <c r="C502" s="303"/>
      <c r="D502" s="303"/>
      <c r="E502" s="303"/>
      <c r="F502" s="103"/>
      <c r="G502" s="94"/>
    </row>
    <row r="503" spans="1:7" ht="21" x14ac:dyDescent="0.4">
      <c r="A503" s="164" t="s">
        <v>346</v>
      </c>
      <c r="B503" s="102" t="s">
        <v>30</v>
      </c>
      <c r="C503" s="303"/>
      <c r="D503" s="303"/>
      <c r="E503" s="303"/>
      <c r="F503" s="103"/>
      <c r="G503" s="94"/>
    </row>
    <row r="504" spans="1:7" ht="21" x14ac:dyDescent="0.4">
      <c r="A504" s="239"/>
      <c r="B504" s="194"/>
      <c r="C504" s="240"/>
      <c r="D504" s="240"/>
      <c r="E504" s="240"/>
      <c r="F504" s="240"/>
      <c r="G504" s="94"/>
    </row>
    <row r="505" spans="1:7" ht="39" customHeight="1" x14ac:dyDescent="0.5">
      <c r="A505" s="423" t="s">
        <v>23</v>
      </c>
      <c r="B505" s="424"/>
      <c r="C505" s="424"/>
      <c r="D505" s="424"/>
      <c r="E505" s="424"/>
      <c r="F505" s="425"/>
      <c r="G505" s="94"/>
    </row>
    <row r="506" spans="1:7" ht="30" customHeight="1" x14ac:dyDescent="0.4">
      <c r="A506" s="164" t="s">
        <v>80</v>
      </c>
      <c r="B506" s="102" t="s">
        <v>30</v>
      </c>
      <c r="C506" s="226"/>
      <c r="D506" s="226"/>
      <c r="E506" s="226"/>
      <c r="F506" s="103"/>
      <c r="G506" s="94"/>
    </row>
    <row r="507" spans="1:7" ht="39" customHeight="1" x14ac:dyDescent="0.4">
      <c r="A507" s="164" t="s">
        <v>106</v>
      </c>
      <c r="B507" s="102" t="s">
        <v>30</v>
      </c>
      <c r="C507" s="226"/>
      <c r="D507" s="226"/>
      <c r="E507" s="226"/>
      <c r="F507" s="103"/>
      <c r="G507" s="94"/>
    </row>
    <row r="508" spans="1:7" ht="33.75" customHeight="1" x14ac:dyDescent="0.4">
      <c r="A508" s="164" t="s">
        <v>365</v>
      </c>
      <c r="B508" s="102" t="s">
        <v>30</v>
      </c>
      <c r="C508" s="226"/>
      <c r="D508" s="226"/>
      <c r="E508" s="226"/>
      <c r="F508" s="103"/>
      <c r="G508" s="94"/>
    </row>
    <row r="509" spans="1:7" ht="36" customHeight="1" x14ac:dyDescent="0.45">
      <c r="A509" s="321" t="s">
        <v>50</v>
      </c>
      <c r="B509" s="102" t="s">
        <v>30</v>
      </c>
      <c r="C509" s="116" t="str">
        <f>IF(B509=0, -10, IF(B509=1, -5, "0"))</f>
        <v>0</v>
      </c>
      <c r="D509" s="226"/>
      <c r="E509" s="226"/>
      <c r="F509" s="103"/>
      <c r="G509" s="94"/>
    </row>
    <row r="510" spans="1:7" ht="39" customHeight="1" x14ac:dyDescent="0.45">
      <c r="A510" s="321" t="s">
        <v>378</v>
      </c>
      <c r="B510" s="102" t="s">
        <v>30</v>
      </c>
      <c r="C510" s="116" t="str">
        <f>IF(B510=0, -10, "0")</f>
        <v>0</v>
      </c>
      <c r="D510" s="226"/>
      <c r="E510" s="226"/>
      <c r="F510" s="103"/>
      <c r="G510" s="94"/>
    </row>
    <row r="511" spans="1:7" ht="30" customHeight="1" x14ac:dyDescent="0.4">
      <c r="A511" s="164" t="s">
        <v>343</v>
      </c>
      <c r="B511" s="102" t="s">
        <v>30</v>
      </c>
      <c r="C511" s="226"/>
      <c r="D511" s="226"/>
      <c r="E511" s="226"/>
      <c r="F511" s="103"/>
      <c r="G511" s="94"/>
    </row>
    <row r="512" spans="1:7" ht="42" x14ac:dyDescent="0.4">
      <c r="A512" s="230" t="s">
        <v>353</v>
      </c>
      <c r="B512" s="102" t="s">
        <v>30</v>
      </c>
      <c r="C512" s="115" t="str">
        <f>IF(B512=0, -2, "0")</f>
        <v>0</v>
      </c>
      <c r="D512" s="226"/>
      <c r="E512" s="226"/>
      <c r="F512" s="103"/>
      <c r="G512" s="94"/>
    </row>
    <row r="513" spans="1:7" ht="30.75" customHeight="1" x14ac:dyDescent="0.4">
      <c r="A513" s="230" t="s">
        <v>63</v>
      </c>
      <c r="B513" s="102" t="s">
        <v>30</v>
      </c>
      <c r="C513" s="115" t="str">
        <f>IF(B513=0, -2, "0")</f>
        <v>0</v>
      </c>
      <c r="D513" s="226"/>
      <c r="E513" s="226"/>
      <c r="F513" s="103"/>
      <c r="G513" s="94"/>
    </row>
    <row r="514" spans="1:7" ht="30" customHeight="1" x14ac:dyDescent="0.4">
      <c r="A514" s="230" t="s">
        <v>330</v>
      </c>
      <c r="B514" s="102" t="s">
        <v>30</v>
      </c>
      <c r="C514" s="115" t="str">
        <f>IF(B514=0, -2, "0")</f>
        <v>0</v>
      </c>
      <c r="D514" s="226"/>
      <c r="E514" s="226"/>
      <c r="F514" s="103"/>
      <c r="G514" s="94"/>
    </row>
    <row r="515" spans="1:7" ht="34.5" customHeight="1" x14ac:dyDescent="0.4">
      <c r="A515" s="161" t="s">
        <v>416</v>
      </c>
      <c r="B515" s="102" t="s">
        <v>30</v>
      </c>
      <c r="C515" s="102"/>
      <c r="D515" s="226"/>
      <c r="E515" s="226"/>
      <c r="F515" s="103"/>
      <c r="G515" s="94"/>
    </row>
    <row r="516" spans="1:7" ht="61.5" customHeight="1" x14ac:dyDescent="0.4">
      <c r="A516" s="196" t="s">
        <v>315</v>
      </c>
      <c r="B516" s="102" t="s">
        <v>30</v>
      </c>
      <c r="C516" s="116" t="str">
        <f>IF(B516=0, -10, "0")</f>
        <v>0</v>
      </c>
      <c r="D516" s="226"/>
      <c r="E516" s="226"/>
      <c r="F516" s="103"/>
      <c r="G516" s="94"/>
    </row>
    <row r="517" spans="1:7" ht="24" customHeight="1" x14ac:dyDescent="0.3">
      <c r="A517" s="433"/>
      <c r="B517" s="433"/>
      <c r="C517" s="433"/>
      <c r="D517" s="433"/>
      <c r="E517" s="433"/>
      <c r="F517" s="433"/>
      <c r="G517" s="433"/>
    </row>
    <row r="518" spans="1:7" ht="26.25" customHeight="1" x14ac:dyDescent="0.5">
      <c r="A518" s="291" t="s">
        <v>310</v>
      </c>
      <c r="B518" s="445"/>
      <c r="C518" s="445"/>
      <c r="D518" s="445"/>
      <c r="E518" s="445"/>
      <c r="F518" s="445"/>
      <c r="G518" s="94"/>
    </row>
    <row r="519" spans="1:7" ht="34.5" customHeight="1" x14ac:dyDescent="0.4">
      <c r="A519" s="164" t="s">
        <v>347</v>
      </c>
      <c r="B519" s="102" t="s">
        <v>30</v>
      </c>
      <c r="C519" s="227"/>
      <c r="D519" s="226"/>
      <c r="E519" s="226"/>
      <c r="F519" s="103"/>
      <c r="G519" s="94"/>
    </row>
    <row r="520" spans="1:7" ht="37.5" customHeight="1" x14ac:dyDescent="0.4">
      <c r="A520" s="164" t="s">
        <v>368</v>
      </c>
      <c r="B520" s="102" t="s">
        <v>30</v>
      </c>
      <c r="C520" s="227"/>
      <c r="D520" s="226"/>
      <c r="E520" s="226"/>
      <c r="F520" s="103"/>
      <c r="G520" s="94"/>
    </row>
    <row r="521" spans="1:7" ht="38.25" customHeight="1" x14ac:dyDescent="0.4">
      <c r="A521" s="164" t="s">
        <v>332</v>
      </c>
      <c r="B521" s="102" t="s">
        <v>30</v>
      </c>
      <c r="C521" s="227"/>
      <c r="D521" s="226"/>
      <c r="E521" s="226"/>
      <c r="F521" s="103"/>
      <c r="G521" s="94"/>
    </row>
    <row r="522" spans="1:7" ht="43.5" customHeight="1" x14ac:dyDescent="0.45">
      <c r="A522" s="164" t="s">
        <v>327</v>
      </c>
      <c r="B522" s="102" t="s">
        <v>30</v>
      </c>
      <c r="C522" s="226"/>
      <c r="D522" s="244"/>
      <c r="E522" s="244"/>
      <c r="F522" s="103"/>
      <c r="G522" s="94"/>
    </row>
    <row r="523" spans="1:7" ht="42" x14ac:dyDescent="0.4">
      <c r="A523" s="164" t="s">
        <v>348</v>
      </c>
      <c r="B523" s="102" t="s">
        <v>30</v>
      </c>
      <c r="C523" s="226"/>
      <c r="D523" s="103"/>
      <c r="E523" s="104"/>
      <c r="F523" s="103"/>
      <c r="G523" s="94"/>
    </row>
    <row r="524" spans="1:7" ht="21" x14ac:dyDescent="0.4">
      <c r="A524" s="164" t="s">
        <v>405</v>
      </c>
      <c r="B524" s="102" t="s">
        <v>30</v>
      </c>
      <c r="C524" s="226"/>
      <c r="D524" s="250"/>
      <c r="E524" s="129"/>
      <c r="F524" s="103"/>
      <c r="G524" s="94"/>
    </row>
    <row r="525" spans="1:7" ht="92.25" customHeight="1" x14ac:dyDescent="0.4">
      <c r="A525" s="101" t="s">
        <v>421</v>
      </c>
      <c r="B525" s="102" t="str">
        <f>IF(D525=1, 2, IF(AND(D525&lt;1,D525&gt;0), 1, IF(D525=0,"0","NA")))</f>
        <v>NA</v>
      </c>
      <c r="C525" s="226"/>
      <c r="D525" s="327" t="str">
        <f>IFERROR(E525/F525,"N.A")</f>
        <v>N.A</v>
      </c>
      <c r="E525" s="330">
        <f>COUNTIF('A3 Exploitation'!F484:F524,"ok")</f>
        <v>0</v>
      </c>
      <c r="F525" s="330">
        <f>COUNTA('A3 Exploitation'!F484:F524)</f>
        <v>0</v>
      </c>
      <c r="G525" s="94"/>
    </row>
    <row r="526" spans="1:7" ht="21" customHeight="1" x14ac:dyDescent="0.45">
      <c r="A526" s="324" t="s">
        <v>452</v>
      </c>
      <c r="B526" s="325"/>
      <c r="C526" s="326"/>
      <c r="D526" s="249">
        <f>SUM(B519:C525,B492:C503,B484:C489,B506:C516)</f>
        <v>0</v>
      </c>
      <c r="E526" s="89"/>
      <c r="F526" s="94"/>
      <c r="G526" s="94"/>
    </row>
    <row r="527" spans="1:7" ht="21" customHeight="1" x14ac:dyDescent="0.45">
      <c r="A527" s="122" t="s">
        <v>453</v>
      </c>
      <c r="B527" s="152"/>
      <c r="C527" s="153"/>
      <c r="D527" s="126" t="e">
        <f>D526/(COUNT(B506:C516,B492:C503,B519:C525,B484:C489)*2)</f>
        <v>#DIV/0!</v>
      </c>
      <c r="E527" s="89"/>
      <c r="F527" s="94"/>
      <c r="G527" s="94"/>
    </row>
    <row r="528" spans="1:7" ht="21" x14ac:dyDescent="0.4">
      <c r="A528" s="239"/>
      <c r="B528" s="194"/>
      <c r="C528" s="240"/>
      <c r="D528" s="247"/>
      <c r="E528" s="248"/>
      <c r="F528" s="248"/>
      <c r="G528" s="94"/>
    </row>
    <row r="529" spans="1:7" ht="21" x14ac:dyDescent="0.4">
      <c r="A529" s="239"/>
      <c r="B529" s="194"/>
      <c r="C529" s="240"/>
      <c r="D529" s="247"/>
      <c r="E529" s="248"/>
      <c r="F529" s="248"/>
      <c r="G529" s="94"/>
    </row>
    <row r="530" spans="1:7" ht="21" customHeight="1" x14ac:dyDescent="0.5">
      <c r="A530" s="451" t="s">
        <v>97</v>
      </c>
      <c r="B530" s="451"/>
      <c r="C530" s="451"/>
      <c r="D530" s="451"/>
      <c r="E530" s="451"/>
      <c r="F530" s="451"/>
      <c r="G530" s="94"/>
    </row>
    <row r="531" spans="1:7" ht="22.5" customHeight="1" x14ac:dyDescent="0.4">
      <c r="A531" s="191">
        <f>B11</f>
        <v>0</v>
      </c>
      <c r="B531" s="94"/>
      <c r="C531" s="94"/>
      <c r="D531" s="112"/>
      <c r="E531" s="112"/>
      <c r="F531" s="112"/>
      <c r="G531" s="94"/>
    </row>
    <row r="532" spans="1:7" ht="21" x14ac:dyDescent="0.4">
      <c r="A532" s="426" t="s">
        <v>28</v>
      </c>
      <c r="B532" s="428" t="s">
        <v>29</v>
      </c>
      <c r="C532" s="429"/>
      <c r="D532" s="390" t="s">
        <v>42</v>
      </c>
      <c r="E532" s="391" t="s">
        <v>266</v>
      </c>
      <c r="F532" s="391" t="s">
        <v>301</v>
      </c>
      <c r="G532" s="94"/>
    </row>
    <row r="533" spans="1:7" ht="21" x14ac:dyDescent="0.4">
      <c r="A533" s="427"/>
      <c r="B533" s="251" t="s">
        <v>32</v>
      </c>
      <c r="C533" s="252" t="s">
        <v>31</v>
      </c>
      <c r="D533" s="390"/>
      <c r="E533" s="391"/>
      <c r="F533" s="391"/>
      <c r="G533" s="94"/>
    </row>
    <row r="534" spans="1:7" ht="22.5" x14ac:dyDescent="0.4">
      <c r="A534" s="289"/>
      <c r="B534" s="290"/>
      <c r="C534" s="290"/>
      <c r="D534" s="286"/>
      <c r="E534" s="281"/>
      <c r="F534" s="281"/>
      <c r="G534" s="94"/>
    </row>
    <row r="535" spans="1:7" ht="24.75" x14ac:dyDescent="0.4">
      <c r="A535" s="292" t="s">
        <v>17</v>
      </c>
      <c r="B535" s="253"/>
      <c r="C535" s="447"/>
      <c r="D535" s="447"/>
      <c r="E535" s="447"/>
      <c r="F535" s="448"/>
      <c r="G535" s="94"/>
    </row>
    <row r="536" spans="1:7" ht="21" x14ac:dyDescent="0.4">
      <c r="A536" s="192" t="s">
        <v>6</v>
      </c>
      <c r="B536" s="102" t="s">
        <v>30</v>
      </c>
      <c r="C536" s="102"/>
      <c r="D536" s="103"/>
      <c r="E536" s="104"/>
      <c r="F536" s="103"/>
      <c r="G536" s="94"/>
    </row>
    <row r="537" spans="1:7" ht="21" x14ac:dyDescent="0.4">
      <c r="A537" s="192" t="s">
        <v>18</v>
      </c>
      <c r="B537" s="102" t="s">
        <v>30</v>
      </c>
      <c r="C537" s="102"/>
      <c r="D537" s="103"/>
      <c r="E537" s="104"/>
      <c r="F537" s="103"/>
      <c r="G537" s="94"/>
    </row>
    <row r="538" spans="1:7" ht="21" x14ac:dyDescent="0.4">
      <c r="A538" s="192" t="s">
        <v>98</v>
      </c>
      <c r="B538" s="102" t="s">
        <v>30</v>
      </c>
      <c r="C538" s="102"/>
      <c r="D538" s="103"/>
      <c r="E538" s="104"/>
      <c r="F538" s="103"/>
      <c r="G538" s="94"/>
    </row>
    <row r="539" spans="1:7" ht="21" x14ac:dyDescent="0.4">
      <c r="A539" s="192" t="s">
        <v>147</v>
      </c>
      <c r="B539" s="102" t="s">
        <v>30</v>
      </c>
      <c r="C539" s="102"/>
      <c r="D539" s="101"/>
      <c r="E539" s="104"/>
      <c r="F539" s="103"/>
      <c r="G539" s="94"/>
    </row>
    <row r="540" spans="1:7" ht="22.5" customHeight="1" x14ac:dyDescent="0.45">
      <c r="A540" s="184" t="s">
        <v>48</v>
      </c>
      <c r="B540" s="102" t="s">
        <v>30</v>
      </c>
      <c r="C540" s="116" t="str">
        <f>IF(B540=0, -10, IF(B540=1, -5, "0"))</f>
        <v>0</v>
      </c>
      <c r="D540" s="282"/>
      <c r="E540" s="276"/>
      <c r="F540" s="103"/>
      <c r="G540" s="94"/>
    </row>
    <row r="541" spans="1:7" ht="21" x14ac:dyDescent="0.4">
      <c r="A541" s="192" t="s">
        <v>382</v>
      </c>
      <c r="B541" s="102" t="s">
        <v>30</v>
      </c>
      <c r="C541" s="136"/>
      <c r="D541" s="103"/>
      <c r="E541" s="104"/>
      <c r="F541" s="103"/>
      <c r="G541" s="94"/>
    </row>
    <row r="542" spans="1:7" ht="21" customHeight="1" x14ac:dyDescent="0.4">
      <c r="A542" s="403" t="s">
        <v>34</v>
      </c>
      <c r="B542" s="404"/>
      <c r="C542" s="405"/>
      <c r="D542" s="323">
        <f>SUM(B536:C541)</f>
        <v>0</v>
      </c>
      <c r="E542" s="203"/>
      <c r="F542" s="203"/>
      <c r="G542" s="94"/>
    </row>
    <row r="543" spans="1:7" ht="21" customHeight="1" x14ac:dyDescent="0.4">
      <c r="A543" s="403" t="s">
        <v>33</v>
      </c>
      <c r="B543" s="404"/>
      <c r="C543" s="405"/>
      <c r="D543" s="305" t="e">
        <f>D542/(COUNT(B536:C541)*2)</f>
        <v>#DIV/0!</v>
      </c>
      <c r="E543" s="203"/>
      <c r="F543" s="203"/>
      <c r="G543" s="94"/>
    </row>
    <row r="544" spans="1:7" ht="21" x14ac:dyDescent="0.4">
      <c r="A544" s="380"/>
      <c r="B544" s="380"/>
      <c r="C544" s="380"/>
      <c r="D544" s="380"/>
      <c r="E544" s="380"/>
      <c r="F544" s="380"/>
      <c r="G544" s="94"/>
    </row>
    <row r="545" spans="1:7" ht="24.75" x14ac:dyDescent="0.4">
      <c r="A545" s="287" t="s">
        <v>94</v>
      </c>
      <c r="B545" s="112"/>
      <c r="C545" s="112"/>
      <c r="D545" s="94"/>
      <c r="E545" s="89"/>
      <c r="F545" s="94"/>
      <c r="G545" s="94"/>
    </row>
    <row r="546" spans="1:7" ht="22.5" x14ac:dyDescent="0.4">
      <c r="A546" s="101" t="s">
        <v>99</v>
      </c>
      <c r="B546" s="102" t="s">
        <v>30</v>
      </c>
      <c r="C546" s="166"/>
      <c r="D546" s="118"/>
      <c r="E546" s="104"/>
      <c r="F546" s="103"/>
      <c r="G546" s="94"/>
    </row>
    <row r="547" spans="1:7" ht="42" x14ac:dyDescent="0.4">
      <c r="A547" s="101" t="s">
        <v>204</v>
      </c>
      <c r="B547" s="102" t="s">
        <v>30</v>
      </c>
      <c r="C547" s="102"/>
      <c r="D547" s="210"/>
      <c r="E547" s="257"/>
      <c r="F547" s="103"/>
      <c r="G547" s="94"/>
    </row>
    <row r="548" spans="1:7" ht="21" x14ac:dyDescent="0.4">
      <c r="A548" s="101" t="s">
        <v>293</v>
      </c>
      <c r="B548" s="102" t="s">
        <v>30</v>
      </c>
      <c r="C548" s="102"/>
      <c r="D548" s="134"/>
      <c r="E548" s="104"/>
      <c r="F548" s="103"/>
      <c r="G548" s="94"/>
    </row>
    <row r="549" spans="1:7" ht="21" x14ac:dyDescent="0.4">
      <c r="A549" s="101" t="s">
        <v>114</v>
      </c>
      <c r="B549" s="102" t="s">
        <v>30</v>
      </c>
      <c r="C549" s="102"/>
      <c r="D549" s="161"/>
      <c r="E549" s="104"/>
      <c r="F549" s="103"/>
      <c r="G549" s="94"/>
    </row>
    <row r="550" spans="1:7" ht="45" x14ac:dyDescent="0.4">
      <c r="A550" s="173" t="s">
        <v>326</v>
      </c>
      <c r="B550" s="102" t="s">
        <v>30</v>
      </c>
      <c r="C550" s="116" t="str">
        <f>IF(B550=0, -10, "0")</f>
        <v>0</v>
      </c>
      <c r="D550" s="161"/>
      <c r="E550" s="104"/>
      <c r="F550" s="103"/>
      <c r="G550" s="94"/>
    </row>
    <row r="551" spans="1:7" ht="51.75" customHeight="1" x14ac:dyDescent="0.4">
      <c r="A551" s="101" t="s">
        <v>150</v>
      </c>
      <c r="B551" s="102" t="s">
        <v>30</v>
      </c>
      <c r="C551" s="102"/>
      <c r="D551" s="103"/>
      <c r="E551" s="104"/>
      <c r="F551" s="103"/>
      <c r="G551" s="94"/>
    </row>
    <row r="552" spans="1:7" ht="30.75" customHeight="1" x14ac:dyDescent="0.4">
      <c r="A552" s="161" t="s">
        <v>425</v>
      </c>
      <c r="B552" s="102" t="s">
        <v>30</v>
      </c>
      <c r="C552" s="102"/>
      <c r="D552" s="243"/>
      <c r="E552" s="243"/>
      <c r="F552" s="103"/>
      <c r="G552" s="94"/>
    </row>
    <row r="553" spans="1:7" ht="42" x14ac:dyDescent="0.4">
      <c r="A553" s="230" t="s">
        <v>353</v>
      </c>
      <c r="B553" s="102" t="s">
        <v>30</v>
      </c>
      <c r="C553" s="115" t="str">
        <f>IF(B553=0, -2, "0")</f>
        <v>0</v>
      </c>
      <c r="D553" s="103"/>
      <c r="E553" s="104"/>
      <c r="F553" s="103"/>
      <c r="G553" s="94"/>
    </row>
    <row r="554" spans="1:7" ht="21" x14ac:dyDescent="0.4">
      <c r="A554" s="230" t="s">
        <v>63</v>
      </c>
      <c r="B554" s="102" t="s">
        <v>30</v>
      </c>
      <c r="C554" s="115" t="str">
        <f>IF(B554=0, -2, "0")</f>
        <v>0</v>
      </c>
      <c r="D554" s="103"/>
      <c r="E554" s="104"/>
      <c r="F554" s="103"/>
      <c r="G554" s="94"/>
    </row>
    <row r="555" spans="1:7" ht="21" x14ac:dyDescent="0.4">
      <c r="A555" s="230" t="s">
        <v>330</v>
      </c>
      <c r="B555" s="102" t="s">
        <v>30</v>
      </c>
      <c r="C555" s="115" t="str">
        <f>IF(B555=0, -2, "0")</f>
        <v>0</v>
      </c>
      <c r="D555" s="103"/>
      <c r="E555" s="104"/>
      <c r="F555" s="103"/>
      <c r="G555" s="94"/>
    </row>
    <row r="556" spans="1:7" ht="21" x14ac:dyDescent="0.3">
      <c r="A556" s="469"/>
      <c r="B556" s="402"/>
      <c r="C556" s="402"/>
      <c r="D556" s="402"/>
      <c r="E556" s="402"/>
      <c r="F556" s="402"/>
      <c r="G556" s="402"/>
    </row>
    <row r="557" spans="1:7" ht="35.25" customHeight="1" x14ac:dyDescent="0.4">
      <c r="A557" s="293" t="s">
        <v>310</v>
      </c>
      <c r="B557" s="267"/>
      <c r="C557" s="400"/>
      <c r="D557" s="400"/>
      <c r="E557" s="400"/>
      <c r="F557" s="401"/>
      <c r="G557" s="94"/>
    </row>
    <row r="558" spans="1:7" ht="21" x14ac:dyDescent="0.4">
      <c r="A558" s="105" t="s">
        <v>328</v>
      </c>
      <c r="B558" s="102" t="s">
        <v>30</v>
      </c>
      <c r="C558" s="136"/>
      <c r="D558" s="103"/>
      <c r="E558" s="104"/>
      <c r="F558" s="103"/>
      <c r="G558" s="94"/>
    </row>
    <row r="559" spans="1:7" ht="21" x14ac:dyDescent="0.4">
      <c r="A559" s="105" t="s">
        <v>302</v>
      </c>
      <c r="B559" s="102" t="s">
        <v>30</v>
      </c>
      <c r="C559" s="136"/>
      <c r="D559" s="103"/>
      <c r="E559" s="104"/>
      <c r="F559" s="103"/>
      <c r="G559" s="94"/>
    </row>
    <row r="560" spans="1:7" ht="21" x14ac:dyDescent="0.4">
      <c r="A560" s="105" t="s">
        <v>375</v>
      </c>
      <c r="B560" s="102" t="s">
        <v>30</v>
      </c>
      <c r="C560" s="136"/>
      <c r="D560" s="103"/>
      <c r="E560" s="104"/>
      <c r="F560" s="103"/>
      <c r="G560" s="94"/>
    </row>
    <row r="561" spans="1:7" ht="21" x14ac:dyDescent="0.4">
      <c r="A561" s="151" t="s">
        <v>376</v>
      </c>
      <c r="B561" s="102" t="s">
        <v>30</v>
      </c>
      <c r="C561" s="136"/>
      <c r="D561" s="103"/>
      <c r="E561" s="104"/>
      <c r="F561" s="103"/>
      <c r="G561" s="94"/>
    </row>
    <row r="562" spans="1:7" ht="21" x14ac:dyDescent="0.4">
      <c r="A562" s="151" t="s">
        <v>317</v>
      </c>
      <c r="B562" s="102" t="s">
        <v>30</v>
      </c>
      <c r="C562" s="116"/>
      <c r="D562" s="119"/>
      <c r="E562" s="120"/>
      <c r="F562" s="103"/>
      <c r="G562" s="94"/>
    </row>
    <row r="563" spans="1:7" ht="21" x14ac:dyDescent="0.4">
      <c r="A563" s="151" t="s">
        <v>327</v>
      </c>
      <c r="B563" s="102" t="s">
        <v>30</v>
      </c>
      <c r="C563" s="116"/>
      <c r="D563" s="255"/>
      <c r="E563" s="104"/>
      <c r="F563" s="103"/>
      <c r="G563" s="94"/>
    </row>
    <row r="564" spans="1:7" ht="21" x14ac:dyDescent="0.4">
      <c r="A564" s="105" t="s">
        <v>405</v>
      </c>
      <c r="B564" s="102" t="s">
        <v>30</v>
      </c>
      <c r="C564" s="116"/>
      <c r="D564" s="242"/>
      <c r="E564" s="104"/>
      <c r="F564" s="103"/>
      <c r="G564" s="94"/>
    </row>
    <row r="565" spans="1:7" ht="102" customHeight="1" x14ac:dyDescent="0.4">
      <c r="A565" s="105" t="s">
        <v>421</v>
      </c>
      <c r="B565" s="102" t="str">
        <f>IF(D565=1, 2, IF(AND(D565&lt;1,D565&gt;0), 1, IF(D565=0,"0","NA")))</f>
        <v>NA</v>
      </c>
      <c r="C565" s="102"/>
      <c r="D565" s="327" t="str">
        <f>IFERROR(E565/F565,"N.A")</f>
        <v>N.A</v>
      </c>
      <c r="E565" s="330">
        <f>COUNTIF('A3 Exploitation'!F536:F564,"ok")</f>
        <v>0</v>
      </c>
      <c r="F565" s="330">
        <f>COUNTA('A3 Exploitation'!F536:F564)</f>
        <v>0</v>
      </c>
      <c r="G565" s="94"/>
    </row>
    <row r="566" spans="1:7" ht="21" x14ac:dyDescent="0.4">
      <c r="A566" s="395" t="s">
        <v>34</v>
      </c>
      <c r="B566" s="395"/>
      <c r="C566" s="396"/>
      <c r="D566" s="299">
        <f>SUM(B558:C565,B546:C555)</f>
        <v>0</v>
      </c>
      <c r="E566" s="89"/>
      <c r="F566" s="94"/>
      <c r="G566" s="94"/>
    </row>
    <row r="567" spans="1:7" ht="21" x14ac:dyDescent="0.4">
      <c r="A567" s="395" t="s">
        <v>33</v>
      </c>
      <c r="B567" s="395"/>
      <c r="C567" s="395"/>
      <c r="D567" s="305" t="e">
        <f>D566/(COUNT(B558:C565,B546:C555)*2)</f>
        <v>#DIV/0!</v>
      </c>
      <c r="E567" s="89"/>
      <c r="F567" s="94"/>
      <c r="G567" s="94"/>
    </row>
    <row r="568" spans="1:7" ht="21" x14ac:dyDescent="0.4">
      <c r="A568" s="110"/>
      <c r="B568" s="94"/>
      <c r="C568" s="94"/>
      <c r="D568" s="94"/>
      <c r="E568" s="89"/>
      <c r="F568" s="94"/>
      <c r="G568" s="94"/>
    </row>
    <row r="569" spans="1:7" ht="22.5" x14ac:dyDescent="0.45">
      <c r="A569" s="122" t="s">
        <v>454</v>
      </c>
      <c r="B569" s="152"/>
      <c r="C569" s="153"/>
      <c r="D569" s="125">
        <f>SUM(D566,D542)</f>
        <v>0</v>
      </c>
      <c r="E569" s="89"/>
      <c r="F569" s="94"/>
      <c r="G569" s="94"/>
    </row>
    <row r="570" spans="1:7" ht="21" customHeight="1" x14ac:dyDescent="0.45">
      <c r="A570" s="122" t="s">
        <v>455</v>
      </c>
      <c r="B570" s="152"/>
      <c r="C570" s="153"/>
      <c r="D570" s="126" t="e">
        <f>D569/(COUNT(B546:C555,B536:C541,B558:C565)*2)</f>
        <v>#DIV/0!</v>
      </c>
      <c r="E570" s="241"/>
      <c r="F570" s="241"/>
      <c r="G570" s="94"/>
    </row>
    <row r="571" spans="1:7" ht="21" customHeight="1" x14ac:dyDescent="0.4">
      <c r="A571" s="127"/>
      <c r="B571" s="94"/>
      <c r="C571" s="94"/>
      <c r="D571" s="94"/>
      <c r="E571" s="89"/>
      <c r="F571" s="94"/>
      <c r="G571" s="94"/>
    </row>
    <row r="572" spans="1:7" ht="21" x14ac:dyDescent="0.4">
      <c r="A572" s="380"/>
      <c r="B572" s="380"/>
      <c r="C572" s="380"/>
      <c r="D572" s="380"/>
      <c r="E572" s="380"/>
      <c r="F572" s="380"/>
      <c r="G572" s="94"/>
    </row>
    <row r="573" spans="1:7" ht="22.5" x14ac:dyDescent="0.45">
      <c r="A573" s="408" t="s">
        <v>19</v>
      </c>
      <c r="B573" s="408"/>
      <c r="C573" s="408"/>
      <c r="D573" s="408"/>
      <c r="E573" s="408"/>
      <c r="F573" s="408"/>
      <c r="G573" s="94"/>
    </row>
    <row r="574" spans="1:7" ht="22.5" x14ac:dyDescent="0.4">
      <c r="A574" s="199">
        <f>B11</f>
        <v>0</v>
      </c>
      <c r="B574" s="94"/>
      <c r="C574" s="94"/>
      <c r="D574" s="283"/>
      <c r="E574" s="283"/>
      <c r="F574" s="283"/>
      <c r="G574" s="94"/>
    </row>
    <row r="575" spans="1:7" ht="21" x14ac:dyDescent="0.4">
      <c r="A575" s="420" t="s">
        <v>28</v>
      </c>
      <c r="B575" s="421" t="s">
        <v>29</v>
      </c>
      <c r="C575" s="421"/>
      <c r="D575" s="421" t="s">
        <v>42</v>
      </c>
      <c r="E575" s="422" t="s">
        <v>266</v>
      </c>
      <c r="F575" s="422" t="s">
        <v>301</v>
      </c>
      <c r="G575" s="94"/>
    </row>
    <row r="576" spans="1:7" ht="21" x14ac:dyDescent="0.4">
      <c r="A576" s="420"/>
      <c r="B576" s="256" t="s">
        <v>32</v>
      </c>
      <c r="C576" s="256" t="s">
        <v>31</v>
      </c>
      <c r="D576" s="421"/>
      <c r="E576" s="422"/>
      <c r="F576" s="422"/>
      <c r="G576" s="94"/>
    </row>
    <row r="577" spans="1:7" ht="22.5" x14ac:dyDescent="0.4">
      <c r="A577" s="294"/>
      <c r="B577" s="295"/>
      <c r="C577" s="295"/>
      <c r="D577" s="295"/>
      <c r="E577" s="270"/>
      <c r="F577" s="296"/>
      <c r="G577" s="94"/>
    </row>
    <row r="578" spans="1:7" ht="24.75" x14ac:dyDescent="0.4">
      <c r="A578" s="434" t="s">
        <v>10</v>
      </c>
      <c r="B578" s="435"/>
      <c r="C578" s="435"/>
      <c r="D578" s="435"/>
      <c r="E578" s="435"/>
      <c r="F578" s="436"/>
      <c r="G578" s="94"/>
    </row>
    <row r="579" spans="1:7" ht="21" x14ac:dyDescent="0.4">
      <c r="A579" s="101" t="s">
        <v>86</v>
      </c>
      <c r="B579" s="102" t="s">
        <v>30</v>
      </c>
      <c r="C579" s="102"/>
      <c r="D579" s="103"/>
      <c r="E579" s="104"/>
      <c r="F579" s="103"/>
      <c r="G579" s="94"/>
    </row>
    <row r="580" spans="1:7" ht="21" x14ac:dyDescent="0.4">
      <c r="A580" s="101" t="s">
        <v>45</v>
      </c>
      <c r="B580" s="102" t="s">
        <v>30</v>
      </c>
      <c r="C580" s="102"/>
      <c r="D580" s="103"/>
      <c r="E580" s="104"/>
      <c r="F580" s="103"/>
      <c r="G580" s="94"/>
    </row>
    <row r="581" spans="1:7" ht="21" x14ac:dyDescent="0.4">
      <c r="A581" s="101" t="s">
        <v>78</v>
      </c>
      <c r="B581" s="102" t="s">
        <v>30</v>
      </c>
      <c r="C581" s="102"/>
      <c r="D581" s="103"/>
      <c r="E581" s="104"/>
      <c r="F581" s="103"/>
      <c r="G581" s="94"/>
    </row>
    <row r="582" spans="1:7" ht="21" x14ac:dyDescent="0.4">
      <c r="A582" s="316" t="s">
        <v>20</v>
      </c>
      <c r="B582" s="102" t="s">
        <v>30</v>
      </c>
      <c r="C582" s="115" t="str">
        <f>IF(B582=0, -2, "0")</f>
        <v>0</v>
      </c>
      <c r="D582" s="117"/>
      <c r="E582" s="104"/>
      <c r="F582" s="103"/>
      <c r="G582" s="94"/>
    </row>
    <row r="583" spans="1:7" ht="22.5" x14ac:dyDescent="0.45">
      <c r="A583" s="184" t="s">
        <v>51</v>
      </c>
      <c r="B583" s="102" t="s">
        <v>30</v>
      </c>
      <c r="C583" s="116" t="str">
        <f>IF(B583=0, -10, IF(B583=1, -5, "0"))</f>
        <v>0</v>
      </c>
      <c r="D583" s="117"/>
      <c r="E583" s="104"/>
      <c r="F583" s="103"/>
      <c r="G583" s="94"/>
    </row>
    <row r="584" spans="1:7" ht="21" x14ac:dyDescent="0.4">
      <c r="A584" s="101" t="s">
        <v>113</v>
      </c>
      <c r="B584" s="102" t="s">
        <v>30</v>
      </c>
      <c r="C584" s="102"/>
      <c r="D584" s="140"/>
      <c r="E584" s="103"/>
      <c r="F584" s="103"/>
      <c r="G584" s="94"/>
    </row>
    <row r="585" spans="1:7" ht="21" x14ac:dyDescent="0.4">
      <c r="A585" s="174" t="s">
        <v>21</v>
      </c>
      <c r="B585" s="102" t="s">
        <v>30</v>
      </c>
      <c r="C585" s="116" t="str">
        <f>IF(B585=0, -5, "0")</f>
        <v>0</v>
      </c>
      <c r="D585" s="101"/>
      <c r="E585" s="104"/>
      <c r="F585" s="103"/>
      <c r="G585" s="94"/>
    </row>
    <row r="586" spans="1:7" ht="21" x14ac:dyDescent="0.4">
      <c r="A586" s="230" t="s">
        <v>395</v>
      </c>
      <c r="B586" s="102" t="s">
        <v>30</v>
      </c>
      <c r="C586" s="115" t="str">
        <f>IF(B586=0, -2, "0")</f>
        <v>0</v>
      </c>
      <c r="D586" s="242"/>
      <c r="E586" s="104"/>
      <c r="F586" s="103"/>
      <c r="G586" s="94"/>
    </row>
    <row r="587" spans="1:7" ht="21" x14ac:dyDescent="0.4">
      <c r="A587" s="101" t="s">
        <v>219</v>
      </c>
      <c r="B587" s="102" t="s">
        <v>30</v>
      </c>
      <c r="C587" s="102"/>
      <c r="D587" s="103"/>
      <c r="E587" s="104"/>
      <c r="F587" s="103"/>
      <c r="G587" s="94"/>
    </row>
    <row r="588" spans="1:7" ht="21" x14ac:dyDescent="0.4">
      <c r="A588" s="395" t="s">
        <v>34</v>
      </c>
      <c r="B588" s="395"/>
      <c r="C588" s="396"/>
      <c r="D588" s="299">
        <f>SUM(B579:C587)</f>
        <v>0</v>
      </c>
      <c r="E588" s="89"/>
      <c r="F588" s="94"/>
      <c r="G588" s="94"/>
    </row>
    <row r="589" spans="1:7" ht="21" x14ac:dyDescent="0.4">
      <c r="A589" s="395" t="s">
        <v>33</v>
      </c>
      <c r="B589" s="395"/>
      <c r="C589" s="395"/>
      <c r="D589" s="305" t="e">
        <f>D588/(COUNT(B579:C587)*2)</f>
        <v>#DIV/0!</v>
      </c>
      <c r="E589" s="89"/>
      <c r="F589" s="94"/>
      <c r="G589" s="94"/>
    </row>
    <row r="590" spans="1:7" ht="21" x14ac:dyDescent="0.4">
      <c r="A590" s="306"/>
      <c r="B590" s="307"/>
      <c r="C590" s="307"/>
      <c r="D590" s="308"/>
      <c r="E590" s="89"/>
      <c r="F590" s="94"/>
      <c r="G590" s="94"/>
    </row>
    <row r="591" spans="1:7" ht="39.75" customHeight="1" x14ac:dyDescent="0.4">
      <c r="A591" s="437" t="s">
        <v>23</v>
      </c>
      <c r="B591" s="438"/>
      <c r="C591" s="438"/>
      <c r="D591" s="438"/>
      <c r="E591" s="438"/>
      <c r="F591" s="439"/>
      <c r="G591" s="94"/>
    </row>
    <row r="592" spans="1:7" ht="21" x14ac:dyDescent="0.4">
      <c r="A592" s="101" t="s">
        <v>87</v>
      </c>
      <c r="B592" s="102" t="s">
        <v>30</v>
      </c>
      <c r="C592" s="102"/>
      <c r="D592" s="103"/>
      <c r="E592" s="104"/>
      <c r="F592" s="103"/>
      <c r="G592" s="94"/>
    </row>
    <row r="593" spans="1:7" ht="22.5" customHeight="1" x14ac:dyDescent="0.45">
      <c r="A593" s="184" t="s">
        <v>7</v>
      </c>
      <c r="B593" s="102" t="s">
        <v>30</v>
      </c>
      <c r="C593" s="116" t="str">
        <f>IF(B593=0, -10, IF(B593=1, -5, "0"))</f>
        <v>0</v>
      </c>
      <c r="D593" s="140"/>
      <c r="E593" s="104"/>
      <c r="F593" s="103"/>
      <c r="G593" s="94"/>
    </row>
    <row r="594" spans="1:7" ht="22.5" customHeight="1" x14ac:dyDescent="0.4">
      <c r="A594" s="101" t="s">
        <v>113</v>
      </c>
      <c r="B594" s="102" t="s">
        <v>30</v>
      </c>
      <c r="C594" s="102"/>
      <c r="D594" s="140"/>
      <c r="E594" s="104"/>
      <c r="F594" s="103"/>
      <c r="G594" s="94"/>
    </row>
    <row r="595" spans="1:7" ht="21" x14ac:dyDescent="0.4">
      <c r="A595" s="101" t="s">
        <v>186</v>
      </c>
      <c r="B595" s="102" t="s">
        <v>30</v>
      </c>
      <c r="C595" s="102"/>
      <c r="D595" s="243"/>
      <c r="E595" s="243"/>
      <c r="F595" s="103"/>
      <c r="G595" s="94"/>
    </row>
    <row r="596" spans="1:7" ht="21" x14ac:dyDescent="0.4">
      <c r="A596" s="317" t="s">
        <v>88</v>
      </c>
      <c r="B596" s="102" t="s">
        <v>30</v>
      </c>
      <c r="C596" s="139" t="str">
        <f>IF(B596=0, -5, "0")</f>
        <v>0</v>
      </c>
      <c r="D596" s="213"/>
      <c r="E596" s="213"/>
      <c r="F596" s="103"/>
      <c r="G596" s="94"/>
    </row>
    <row r="597" spans="1:7" ht="53.25" customHeight="1" x14ac:dyDescent="0.4">
      <c r="A597" s="101" t="s">
        <v>150</v>
      </c>
      <c r="B597" s="102" t="s">
        <v>30</v>
      </c>
      <c r="C597" s="102"/>
      <c r="D597" s="140"/>
      <c r="E597" s="104"/>
      <c r="F597" s="103"/>
      <c r="G597" s="94"/>
    </row>
    <row r="598" spans="1:7" ht="27" customHeight="1" x14ac:dyDescent="0.4">
      <c r="A598" s="243" t="s">
        <v>383</v>
      </c>
      <c r="B598" s="102" t="s">
        <v>30</v>
      </c>
      <c r="C598" s="243"/>
      <c r="D598" s="140"/>
      <c r="E598" s="104"/>
      <c r="F598" s="103"/>
      <c r="G598" s="94"/>
    </row>
    <row r="599" spans="1:7" ht="48.75" customHeight="1" x14ac:dyDescent="0.4">
      <c r="A599" s="105" t="s">
        <v>328</v>
      </c>
      <c r="B599" s="102" t="s">
        <v>30</v>
      </c>
      <c r="C599" s="213"/>
      <c r="D599" s="140"/>
      <c r="E599" s="104"/>
      <c r="F599" s="103"/>
      <c r="G599" s="94"/>
    </row>
    <row r="600" spans="1:7" ht="21" x14ac:dyDescent="0.4">
      <c r="A600" s="230" t="s">
        <v>395</v>
      </c>
      <c r="B600" s="102" t="s">
        <v>30</v>
      </c>
      <c r="C600" s="115" t="str">
        <f>IF(B600=0, -2, "0")</f>
        <v>0</v>
      </c>
      <c r="D600" s="140"/>
      <c r="E600" s="104"/>
      <c r="F600" s="103"/>
      <c r="G600" s="94"/>
    </row>
    <row r="601" spans="1:7" ht="39.75" customHeight="1" x14ac:dyDescent="0.4">
      <c r="A601" s="101" t="s">
        <v>302</v>
      </c>
      <c r="B601" s="102" t="s">
        <v>30</v>
      </c>
      <c r="C601" s="102"/>
      <c r="D601" s="140"/>
      <c r="E601" s="104"/>
      <c r="F601" s="103"/>
      <c r="G601" s="94"/>
    </row>
    <row r="602" spans="1:7" ht="21" x14ac:dyDescent="0.4">
      <c r="A602" s="129" t="s">
        <v>376</v>
      </c>
      <c r="B602" s="102" t="s">
        <v>30</v>
      </c>
      <c r="C602" s="102"/>
      <c r="D602" s="119"/>
      <c r="E602" s="120"/>
      <c r="F602" s="103"/>
      <c r="G602" s="94"/>
    </row>
    <row r="603" spans="1:7" ht="21" x14ac:dyDescent="0.4">
      <c r="A603" s="151" t="s">
        <v>327</v>
      </c>
      <c r="B603" s="102" t="s">
        <v>30</v>
      </c>
      <c r="C603" s="102"/>
      <c r="D603" s="101"/>
      <c r="E603" s="104"/>
      <c r="F603" s="103"/>
      <c r="G603" s="94"/>
    </row>
    <row r="604" spans="1:7" ht="21" x14ac:dyDescent="0.4">
      <c r="A604" s="105" t="s">
        <v>405</v>
      </c>
      <c r="B604" s="102" t="s">
        <v>30</v>
      </c>
      <c r="C604" s="102"/>
      <c r="D604" s="242"/>
      <c r="E604" s="104"/>
      <c r="F604" s="103"/>
      <c r="G604" s="94"/>
    </row>
    <row r="605" spans="1:7" ht="83.25" customHeight="1" x14ac:dyDescent="0.4">
      <c r="A605" s="132" t="s">
        <v>446</v>
      </c>
      <c r="B605" s="102" t="str">
        <f>IF(D605=1, 2, IF(AND(D605&lt;1,D605&gt;0), 1, IF(D605=0,"0","NA")))</f>
        <v>NA</v>
      </c>
      <c r="C605" s="102"/>
      <c r="D605" s="327" t="str">
        <f>IFERROR(E605/F605,"N.A")</f>
        <v>N.A</v>
      </c>
      <c r="E605" s="330">
        <f>COUNTIF('A3 Exploitation'!F579:F604,"ok")</f>
        <v>0</v>
      </c>
      <c r="F605" s="330">
        <f>COUNTA('A3 Exploitation'!F579:F604)</f>
        <v>0</v>
      </c>
      <c r="G605" s="94"/>
    </row>
    <row r="606" spans="1:7" ht="21" x14ac:dyDescent="0.4">
      <c r="A606" s="395" t="s">
        <v>34</v>
      </c>
      <c r="B606" s="395"/>
      <c r="C606" s="396"/>
      <c r="D606" s="299">
        <f>SUM(B592:C605)</f>
        <v>0</v>
      </c>
      <c r="E606" s="89"/>
      <c r="F606" s="94"/>
      <c r="G606" s="94"/>
    </row>
    <row r="607" spans="1:7" ht="21" x14ac:dyDescent="0.4">
      <c r="A607" s="395" t="s">
        <v>33</v>
      </c>
      <c r="B607" s="395"/>
      <c r="C607" s="395"/>
      <c r="D607" s="305" t="e">
        <f>D606/(COUNT(B592:C605)*2)</f>
        <v>#DIV/0!</v>
      </c>
      <c r="E607" s="89"/>
      <c r="F607" s="94"/>
      <c r="G607" s="94"/>
    </row>
    <row r="608" spans="1:7" ht="21" x14ac:dyDescent="0.4">
      <c r="A608" s="306"/>
      <c r="B608" s="307"/>
      <c r="C608" s="309"/>
      <c r="D608" s="310"/>
      <c r="E608" s="89"/>
      <c r="F608" s="94"/>
      <c r="G608" s="94"/>
    </row>
    <row r="609" spans="1:7" ht="22.5" x14ac:dyDescent="0.45">
      <c r="A609" s="122" t="s">
        <v>37</v>
      </c>
      <c r="B609" s="123"/>
      <c r="C609" s="124"/>
      <c r="D609" s="125">
        <f>SUM(B579:C587,B592:C605)</f>
        <v>0</v>
      </c>
      <c r="E609" s="241"/>
      <c r="F609" s="241"/>
      <c r="G609" s="94"/>
    </row>
    <row r="610" spans="1:7" ht="22.5" x14ac:dyDescent="0.45">
      <c r="A610" s="397" t="s">
        <v>170</v>
      </c>
      <c r="B610" s="398"/>
      <c r="C610" s="399"/>
      <c r="D610" s="126" t="e">
        <f>D609/(COUNT(B579:C587,B592:C605)*2)</f>
        <v>#DIV/0!</v>
      </c>
      <c r="E610" s="89"/>
      <c r="F610" s="94"/>
      <c r="G610" s="94"/>
    </row>
    <row r="611" spans="1:7" ht="21" x14ac:dyDescent="0.4">
      <c r="A611" s="127"/>
      <c r="B611" s="94"/>
      <c r="C611" s="94"/>
      <c r="G611" s="94"/>
    </row>
    <row r="612" spans="1:7" ht="19.5" customHeight="1" x14ac:dyDescent="0.45">
      <c r="A612" s="408" t="s">
        <v>8</v>
      </c>
      <c r="B612" s="408"/>
      <c r="C612" s="408"/>
      <c r="D612" s="408"/>
      <c r="E612" s="408"/>
      <c r="F612" s="408"/>
      <c r="G612" s="94"/>
    </row>
    <row r="613" spans="1:7" ht="22.5" x14ac:dyDescent="0.4">
      <c r="A613" s="128">
        <f>B11</f>
        <v>0</v>
      </c>
      <c r="B613" s="94"/>
      <c r="C613" s="94"/>
      <c r="D613" s="112"/>
      <c r="E613" s="112"/>
      <c r="F613" s="112"/>
      <c r="G613" s="94"/>
    </row>
    <row r="614" spans="1:7" ht="21" x14ac:dyDescent="0.4">
      <c r="A614" s="389" t="s">
        <v>28</v>
      </c>
      <c r="B614" s="390" t="s">
        <v>29</v>
      </c>
      <c r="C614" s="390"/>
      <c r="D614" s="390" t="s">
        <v>42</v>
      </c>
      <c r="E614" s="391" t="s">
        <v>266</v>
      </c>
      <c r="F614" s="391" t="s">
        <v>301</v>
      </c>
      <c r="G614" s="94"/>
    </row>
    <row r="615" spans="1:7" ht="18.75" customHeight="1" x14ac:dyDescent="0.4">
      <c r="A615" s="389"/>
      <c r="B615" s="98" t="s">
        <v>32</v>
      </c>
      <c r="C615" s="98" t="s">
        <v>31</v>
      </c>
      <c r="D615" s="390"/>
      <c r="E615" s="391"/>
      <c r="F615" s="391"/>
      <c r="G615" s="94"/>
    </row>
    <row r="616" spans="1:7" ht="18.75" customHeight="1" x14ac:dyDescent="0.4">
      <c r="A616" s="285"/>
      <c r="B616" s="286"/>
      <c r="C616" s="286"/>
      <c r="D616" s="286"/>
      <c r="E616" s="281"/>
      <c r="F616" s="281"/>
      <c r="G616" s="94"/>
    </row>
    <row r="617" spans="1:7" ht="24.75" x14ac:dyDescent="0.4">
      <c r="A617" s="287" t="s">
        <v>90</v>
      </c>
      <c r="B617" s="112"/>
      <c r="C617" s="406"/>
      <c r="D617" s="406"/>
      <c r="E617" s="406"/>
      <c r="F617" s="407"/>
      <c r="G617" s="94"/>
    </row>
    <row r="618" spans="1:7" ht="21" x14ac:dyDescent="0.4">
      <c r="A618" s="131" t="s">
        <v>89</v>
      </c>
      <c r="B618" s="102" t="s">
        <v>30</v>
      </c>
      <c r="C618" s="102"/>
      <c r="D618" s="103"/>
      <c r="E618" s="104"/>
      <c r="F618" s="103"/>
      <c r="G618" s="94"/>
    </row>
    <row r="619" spans="1:7" ht="21" x14ac:dyDescent="0.4">
      <c r="A619" s="131" t="s">
        <v>221</v>
      </c>
      <c r="B619" s="102" t="s">
        <v>30</v>
      </c>
      <c r="C619" s="102"/>
      <c r="D619" s="103"/>
      <c r="E619" s="104"/>
      <c r="F619" s="103"/>
      <c r="G619" s="94"/>
    </row>
    <row r="620" spans="1:7" ht="21" x14ac:dyDescent="0.4">
      <c r="A620" s="129" t="s">
        <v>25</v>
      </c>
      <c r="B620" s="102" t="s">
        <v>30</v>
      </c>
      <c r="C620" s="102"/>
      <c r="D620" s="103"/>
      <c r="E620" s="104"/>
      <c r="F620" s="103"/>
      <c r="G620" s="94"/>
    </row>
    <row r="621" spans="1:7" ht="21" x14ac:dyDescent="0.4">
      <c r="A621" s="129" t="s">
        <v>11</v>
      </c>
      <c r="B621" s="102" t="s">
        <v>30</v>
      </c>
      <c r="C621" s="102"/>
      <c r="D621" s="103"/>
      <c r="E621" s="104"/>
      <c r="F621" s="103"/>
      <c r="G621" s="94"/>
    </row>
    <row r="622" spans="1:7" ht="22.5" x14ac:dyDescent="0.45">
      <c r="A622" s="184" t="s">
        <v>50</v>
      </c>
      <c r="B622" s="102" t="s">
        <v>30</v>
      </c>
      <c r="C622" s="116" t="str">
        <f>IF(B622=0, -10, IF(B622=1, -5, "0"))</f>
        <v>0</v>
      </c>
      <c r="D622" s="103"/>
      <c r="E622" s="104"/>
      <c r="F622" s="103"/>
      <c r="G622" s="94"/>
    </row>
    <row r="623" spans="1:7" ht="21" x14ac:dyDescent="0.4">
      <c r="A623" s="129" t="s">
        <v>113</v>
      </c>
      <c r="B623" s="102" t="s">
        <v>30</v>
      </c>
      <c r="C623" s="135"/>
      <c r="D623" s="103"/>
      <c r="E623" s="104"/>
      <c r="F623" s="103"/>
      <c r="G623" s="94"/>
    </row>
    <row r="624" spans="1:7" ht="21" x14ac:dyDescent="0.4">
      <c r="A624" s="129" t="s">
        <v>203</v>
      </c>
      <c r="B624" s="102" t="s">
        <v>30</v>
      </c>
      <c r="C624" s="102"/>
      <c r="D624" s="101"/>
      <c r="E624" s="104"/>
      <c r="F624" s="103"/>
      <c r="G624" s="94"/>
    </row>
    <row r="625" spans="1:7" ht="22.5" customHeight="1" x14ac:dyDescent="0.4">
      <c r="A625" s="230" t="s">
        <v>395</v>
      </c>
      <c r="B625" s="102" t="s">
        <v>30</v>
      </c>
      <c r="C625" s="115" t="str">
        <f>IF(B625=0, -2, "0")</f>
        <v>0</v>
      </c>
      <c r="D625" s="242"/>
      <c r="E625" s="104"/>
      <c r="F625" s="103"/>
      <c r="G625" s="94"/>
    </row>
    <row r="626" spans="1:7" ht="45" x14ac:dyDescent="0.4">
      <c r="A626" s="200" t="s">
        <v>456</v>
      </c>
      <c r="B626" s="102" t="s">
        <v>30</v>
      </c>
      <c r="C626" s="116" t="str">
        <f>IF(B626=0, -10, "0")</f>
        <v>0</v>
      </c>
      <c r="D626" s="103"/>
      <c r="E626" s="104"/>
      <c r="F626" s="103"/>
      <c r="G626" s="94"/>
    </row>
    <row r="627" spans="1:7" ht="21" x14ac:dyDescent="0.4">
      <c r="A627" s="395" t="s">
        <v>34</v>
      </c>
      <c r="B627" s="395"/>
      <c r="C627" s="395"/>
      <c r="D627" s="299">
        <f>SUM(B618:C626)</f>
        <v>0</v>
      </c>
      <c r="E627" s="431"/>
      <c r="F627" s="411"/>
      <c r="G627" s="94"/>
    </row>
    <row r="628" spans="1:7" ht="21" x14ac:dyDescent="0.4">
      <c r="A628" s="395" t="s">
        <v>33</v>
      </c>
      <c r="B628" s="395"/>
      <c r="C628" s="395"/>
      <c r="D628" s="305" t="e">
        <f>D627/(COUNT(B618:C626)*2)</f>
        <v>#DIV/0!</v>
      </c>
      <c r="E628" s="432"/>
      <c r="F628" s="433"/>
      <c r="G628" s="94"/>
    </row>
    <row r="629" spans="1:7" ht="21" x14ac:dyDescent="0.4">
      <c r="A629" s="127"/>
      <c r="B629" s="94"/>
      <c r="C629" s="430"/>
      <c r="D629" s="430"/>
      <c r="E629" s="430"/>
      <c r="F629" s="430"/>
      <c r="G629" s="94"/>
    </row>
    <row r="630" spans="1:7" ht="18.75" customHeight="1" x14ac:dyDescent="0.4">
      <c r="A630" s="287" t="s">
        <v>23</v>
      </c>
      <c r="B630" s="112"/>
      <c r="C630" s="100"/>
      <c r="D630" s="100"/>
      <c r="E630" s="100"/>
      <c r="F630" s="100"/>
      <c r="G630" s="94"/>
    </row>
    <row r="631" spans="1:7" ht="21" x14ac:dyDescent="0.4">
      <c r="A631" s="101" t="s">
        <v>83</v>
      </c>
      <c r="B631" s="102" t="s">
        <v>30</v>
      </c>
      <c r="C631" s="102"/>
      <c r="D631" s="155"/>
      <c r="E631" s="104"/>
      <c r="F631" s="103"/>
      <c r="G631" s="94"/>
    </row>
    <row r="632" spans="1:7" ht="24.75" customHeight="1" x14ac:dyDescent="0.45">
      <c r="A632" s="184" t="s">
        <v>50</v>
      </c>
      <c r="B632" s="102" t="s">
        <v>30</v>
      </c>
      <c r="C632" s="116" t="str">
        <f>IF(B632=0, -10, IF(B632=1, -5, "0"))</f>
        <v>0</v>
      </c>
      <c r="D632" s="117"/>
      <c r="E632" s="104"/>
      <c r="F632" s="103"/>
      <c r="G632" s="94"/>
    </row>
    <row r="633" spans="1:7" ht="21" x14ac:dyDescent="0.4">
      <c r="A633" s="101" t="s">
        <v>186</v>
      </c>
      <c r="B633" s="102" t="s">
        <v>30</v>
      </c>
      <c r="C633" s="102"/>
      <c r="D633" s="171"/>
      <c r="E633" s="104"/>
      <c r="F633" s="103"/>
      <c r="G633" s="94"/>
    </row>
    <row r="634" spans="1:7" ht="21" x14ac:dyDescent="0.4">
      <c r="A634" s="101" t="s">
        <v>12</v>
      </c>
      <c r="B634" s="102" t="s">
        <v>30</v>
      </c>
      <c r="C634" s="102"/>
      <c r="D634" s="103"/>
      <c r="E634" s="104"/>
      <c r="F634" s="103"/>
      <c r="G634" s="94"/>
    </row>
    <row r="635" spans="1:7" ht="21" x14ac:dyDescent="0.4">
      <c r="A635" s="132" t="s">
        <v>91</v>
      </c>
      <c r="B635" s="102" t="s">
        <v>30</v>
      </c>
      <c r="C635" s="102"/>
      <c r="D635" s="54"/>
      <c r="E635" s="104"/>
      <c r="F635" s="103"/>
      <c r="G635" s="94"/>
    </row>
    <row r="636" spans="1:7" ht="21" x14ac:dyDescent="0.4">
      <c r="A636" s="163" t="s">
        <v>418</v>
      </c>
      <c r="B636" s="102" t="s">
        <v>30</v>
      </c>
      <c r="C636" s="116"/>
      <c r="D636" s="54"/>
      <c r="E636" s="104"/>
      <c r="F636" s="103"/>
      <c r="G636" s="94"/>
    </row>
    <row r="637" spans="1:7" ht="22.5" customHeight="1" x14ac:dyDescent="0.4">
      <c r="A637" s="163" t="s">
        <v>417</v>
      </c>
      <c r="B637" s="102" t="s">
        <v>30</v>
      </c>
      <c r="C637" s="116"/>
      <c r="D637" s="54"/>
      <c r="E637" s="104"/>
      <c r="F637" s="103"/>
      <c r="G637" s="94"/>
    </row>
    <row r="638" spans="1:7" ht="21" customHeight="1" x14ac:dyDescent="0.4">
      <c r="A638" s="101" t="s">
        <v>132</v>
      </c>
      <c r="B638" s="102" t="s">
        <v>30</v>
      </c>
      <c r="C638" s="102"/>
      <c r="D638" s="259"/>
      <c r="E638" s="104"/>
      <c r="F638" s="103"/>
      <c r="G638" s="94"/>
    </row>
    <row r="639" spans="1:7" ht="22.5" x14ac:dyDescent="0.4">
      <c r="A639" s="403" t="s">
        <v>34</v>
      </c>
      <c r="B639" s="404"/>
      <c r="C639" s="405"/>
      <c r="D639" s="202">
        <f>SUM(B631:C638)</f>
        <v>0</v>
      </c>
      <c r="E639" s="260"/>
      <c r="F639" s="260"/>
      <c r="G639" s="258"/>
    </row>
    <row r="640" spans="1:7" ht="22.5" x14ac:dyDescent="0.4">
      <c r="A640" s="106" t="s">
        <v>33</v>
      </c>
      <c r="B640" s="107"/>
      <c r="C640" s="107"/>
      <c r="D640" s="109" t="e">
        <f>D639/(COUNT(B631:C638)*2)</f>
        <v>#DIV/0!</v>
      </c>
      <c r="E640" s="260"/>
      <c r="F640" s="260"/>
      <c r="G640" s="94"/>
    </row>
    <row r="641" spans="1:16382" ht="27" customHeight="1" x14ac:dyDescent="0.4">
      <c r="A641" s="201"/>
      <c r="B641" s="201"/>
      <c r="C641" s="201"/>
      <c r="D641" s="258"/>
      <c r="E641" s="258"/>
      <c r="F641" s="258"/>
      <c r="G641" s="94"/>
    </row>
    <row r="642" spans="1:16382" ht="24.75" x14ac:dyDescent="0.4">
      <c r="A642" s="287" t="s">
        <v>96</v>
      </c>
      <c r="B642" s="112"/>
      <c r="C642" s="406"/>
      <c r="D642" s="406"/>
      <c r="E642" s="406"/>
      <c r="F642" s="407"/>
      <c r="G642" s="94"/>
    </row>
    <row r="643" spans="1:16382" ht="20.25" customHeight="1" x14ac:dyDescent="0.4">
      <c r="A643" s="101" t="s">
        <v>83</v>
      </c>
      <c r="B643" s="102" t="s">
        <v>30</v>
      </c>
      <c r="C643" s="102"/>
      <c r="D643" s="103"/>
      <c r="E643" s="104"/>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t="s">
        <v>30</v>
      </c>
      <c r="C644" s="116" t="str">
        <f>IF(B644=0, -10, IF(B644=1, -5, "0"))</f>
        <v>0</v>
      </c>
      <c r="D644" s="160"/>
      <c r="E644" s="104"/>
      <c r="F644" s="103"/>
      <c r="G644" s="94"/>
    </row>
    <row r="645" spans="1:16382" ht="21" x14ac:dyDescent="0.4">
      <c r="A645" s="101" t="s">
        <v>188</v>
      </c>
      <c r="B645" s="102" t="s">
        <v>30</v>
      </c>
      <c r="C645" s="102"/>
      <c r="D645" s="54"/>
      <c r="E645" s="101"/>
      <c r="F645" s="103"/>
      <c r="G645" s="94"/>
    </row>
    <row r="646" spans="1:16382" ht="21" x14ac:dyDescent="0.4">
      <c r="A646" s="101" t="s">
        <v>222</v>
      </c>
      <c r="B646" s="102" t="s">
        <v>30</v>
      </c>
      <c r="C646" s="102"/>
      <c r="D646" s="54"/>
      <c r="E646" s="104"/>
      <c r="F646" s="103"/>
      <c r="G646" s="94"/>
    </row>
    <row r="647" spans="1:16382" ht="34.5" customHeight="1" x14ac:dyDescent="0.4">
      <c r="A647" s="163" t="s">
        <v>418</v>
      </c>
      <c r="B647" s="102" t="s">
        <v>30</v>
      </c>
      <c r="C647" s="102"/>
      <c r="D647" s="54"/>
      <c r="E647" s="104"/>
      <c r="F647" s="103"/>
      <c r="G647" s="94"/>
    </row>
    <row r="648" spans="1:16382" ht="45" x14ac:dyDescent="0.4">
      <c r="A648" s="200" t="s">
        <v>456</v>
      </c>
      <c r="B648" s="102" t="s">
        <v>30</v>
      </c>
      <c r="C648" s="116" t="str">
        <f>IF(B648=0, -10, "0")</f>
        <v>0</v>
      </c>
      <c r="D648" s="54"/>
      <c r="E648" s="104"/>
      <c r="F648" s="103"/>
      <c r="G648" s="94"/>
    </row>
    <row r="649" spans="1:16382" ht="21" x14ac:dyDescent="0.4">
      <c r="A649" s="163" t="s">
        <v>417</v>
      </c>
      <c r="B649" s="102" t="s">
        <v>30</v>
      </c>
      <c r="C649" s="116"/>
      <c r="D649" s="54"/>
      <c r="E649" s="104"/>
      <c r="F649" s="103"/>
      <c r="G649" s="94"/>
    </row>
    <row r="650" spans="1:16382" ht="22.5" x14ac:dyDescent="0.4">
      <c r="A650" s="403" t="s">
        <v>34</v>
      </c>
      <c r="B650" s="404"/>
      <c r="C650" s="405"/>
      <c r="D650" s="121">
        <f>SUM(B643:C649)</f>
        <v>0</v>
      </c>
      <c r="E650" s="260"/>
      <c r="F650" s="260"/>
      <c r="G650" s="94"/>
    </row>
    <row r="651" spans="1:16382" ht="21" x14ac:dyDescent="0.4">
      <c r="A651" s="121" t="s">
        <v>33</v>
      </c>
      <c r="B651" s="204"/>
      <c r="C651" s="204"/>
      <c r="D651" s="109" t="e">
        <f>D650/(COUNT(B643:C649)*2)</f>
        <v>#DIV/0!</v>
      </c>
      <c r="E651" s="94"/>
      <c r="F651" s="94"/>
      <c r="G651" s="94"/>
    </row>
    <row r="652" spans="1:16382" ht="22.5" x14ac:dyDescent="0.3">
      <c r="A652" s="419"/>
      <c r="B652" s="419"/>
      <c r="C652" s="419"/>
      <c r="D652" s="419"/>
      <c r="E652" s="419"/>
      <c r="F652" s="419"/>
      <c r="G652" s="419"/>
    </row>
    <row r="653" spans="1:16382" ht="24.75" x14ac:dyDescent="0.4">
      <c r="A653" s="287" t="s">
        <v>26</v>
      </c>
      <c r="B653" s="406"/>
      <c r="C653" s="406"/>
      <c r="D653" s="406"/>
      <c r="E653" s="406"/>
      <c r="F653" s="407"/>
      <c r="G653" s="89"/>
    </row>
    <row r="654" spans="1:16382" ht="21" x14ac:dyDescent="0.4">
      <c r="A654" s="132" t="s">
        <v>223</v>
      </c>
      <c r="B654" s="102" t="s">
        <v>30</v>
      </c>
      <c r="C654" s="102"/>
      <c r="D654" s="134"/>
      <c r="E654" s="104"/>
      <c r="F654" s="103"/>
      <c r="G654" s="89"/>
    </row>
    <row r="655" spans="1:16382" ht="21" x14ac:dyDescent="0.4">
      <c r="A655" s="163" t="s">
        <v>418</v>
      </c>
      <c r="B655" s="102" t="s">
        <v>30</v>
      </c>
      <c r="C655" s="116"/>
      <c r="D655" s="134"/>
      <c r="E655" s="104"/>
      <c r="F655" s="103"/>
      <c r="G655" s="89"/>
    </row>
    <row r="656" spans="1:16382" ht="21" x14ac:dyDescent="0.4">
      <c r="A656" s="163" t="s">
        <v>417</v>
      </c>
      <c r="B656" s="102" t="s">
        <v>30</v>
      </c>
      <c r="C656" s="116"/>
      <c r="D656" s="134"/>
      <c r="E656" s="104"/>
      <c r="F656" s="103"/>
      <c r="G656" s="89"/>
    </row>
    <row r="657" spans="1:7" ht="22.5" x14ac:dyDescent="0.45">
      <c r="A657" s="184" t="s">
        <v>92</v>
      </c>
      <c r="B657" s="102" t="s">
        <v>30</v>
      </c>
      <c r="C657" s="116" t="str">
        <f>IF(B657=0, -10, IF(B657=1, -5, "0"))</f>
        <v>0</v>
      </c>
      <c r="D657" s="243"/>
      <c r="E657" s="243"/>
      <c r="F657" s="103"/>
      <c r="G657" s="89"/>
    </row>
    <row r="658" spans="1:7" ht="42" x14ac:dyDescent="0.4">
      <c r="A658" s="101" t="s">
        <v>189</v>
      </c>
      <c r="B658" s="102" t="s">
        <v>30</v>
      </c>
      <c r="C658" s="102"/>
      <c r="D658" s="243"/>
      <c r="E658" s="243"/>
      <c r="F658" s="103"/>
      <c r="G658" s="203"/>
    </row>
    <row r="659" spans="1:7" ht="45" x14ac:dyDescent="0.4">
      <c r="A659" s="200" t="s">
        <v>325</v>
      </c>
      <c r="B659" s="102" t="s">
        <v>30</v>
      </c>
      <c r="C659" s="116" t="str">
        <f>IF(B659=0, -10, "0")</f>
        <v>0</v>
      </c>
      <c r="D659" s="243"/>
      <c r="E659" s="243"/>
      <c r="F659" s="103"/>
      <c r="G659" s="89"/>
    </row>
    <row r="660" spans="1:7" ht="42" x14ac:dyDescent="0.4">
      <c r="A660" s="101" t="s">
        <v>150</v>
      </c>
      <c r="B660" s="102" t="s">
        <v>30</v>
      </c>
      <c r="C660" s="102"/>
      <c r="D660" s="134"/>
      <c r="E660" s="104"/>
      <c r="F660" s="103"/>
      <c r="G660" s="89"/>
    </row>
    <row r="661" spans="1:7" ht="21" x14ac:dyDescent="0.4">
      <c r="A661" s="440" t="s">
        <v>310</v>
      </c>
      <c r="B661" s="441"/>
      <c r="C661" s="441"/>
      <c r="D661" s="441"/>
      <c r="E661" s="441"/>
      <c r="F661" s="442"/>
      <c r="G661" s="89"/>
    </row>
    <row r="662" spans="1:7" ht="21" x14ac:dyDescent="0.4">
      <c r="A662" s="105" t="s">
        <v>328</v>
      </c>
      <c r="B662" s="102" t="s">
        <v>30</v>
      </c>
      <c r="C662" s="243"/>
      <c r="D662" s="134"/>
      <c r="E662" s="104"/>
      <c r="F662" s="103"/>
      <c r="G662" s="89"/>
    </row>
    <row r="663" spans="1:7" ht="21" x14ac:dyDescent="0.4">
      <c r="A663" s="101" t="s">
        <v>302</v>
      </c>
      <c r="B663" s="102" t="s">
        <v>30</v>
      </c>
      <c r="C663" s="102"/>
      <c r="D663" s="134"/>
      <c r="E663" s="104"/>
      <c r="F663" s="103"/>
      <c r="G663" s="89"/>
    </row>
    <row r="664" spans="1:7" ht="27.75" customHeight="1" x14ac:dyDescent="0.4">
      <c r="A664" s="129" t="s">
        <v>376</v>
      </c>
      <c r="B664" s="102" t="s">
        <v>30</v>
      </c>
      <c r="C664" s="102"/>
      <c r="D664" s="134"/>
      <c r="E664" s="104"/>
      <c r="F664" s="103"/>
      <c r="G664" s="94"/>
    </row>
    <row r="665" spans="1:7" ht="21" x14ac:dyDescent="0.4">
      <c r="A665" s="318" t="s">
        <v>317</v>
      </c>
      <c r="B665" s="102" t="s">
        <v>30</v>
      </c>
      <c r="C665" s="116" t="str">
        <f>IF(B665=0, -5, "0")</f>
        <v>0</v>
      </c>
      <c r="D665" s="119"/>
      <c r="E665" s="120"/>
      <c r="F665" s="103"/>
      <c r="G665" s="94"/>
    </row>
    <row r="666" spans="1:7" ht="21" x14ac:dyDescent="0.4">
      <c r="A666" s="151" t="s">
        <v>327</v>
      </c>
      <c r="B666" s="102" t="s">
        <v>30</v>
      </c>
      <c r="C666" s="116"/>
      <c r="D666" s="54"/>
      <c r="E666" s="54"/>
      <c r="F666" s="103"/>
      <c r="G666" s="94"/>
    </row>
    <row r="667" spans="1:7" ht="21" x14ac:dyDescent="0.4">
      <c r="A667" s="105" t="s">
        <v>405</v>
      </c>
      <c r="B667" s="102" t="s">
        <v>30</v>
      </c>
      <c r="C667" s="116"/>
      <c r="D667" s="54"/>
      <c r="E667" s="54"/>
      <c r="F667" s="103"/>
      <c r="G667" s="94"/>
    </row>
    <row r="668" spans="1:7" ht="88.5" customHeight="1" x14ac:dyDescent="0.4">
      <c r="A668" s="101" t="s">
        <v>421</v>
      </c>
      <c r="B668" s="102" t="str">
        <f>IF(D668=1, 2, IF(AND(D668&lt;1,D668&gt;0), 1, IF(D668=0,"0","NA")))</f>
        <v>NA</v>
      </c>
      <c r="C668" s="102"/>
      <c r="D668" s="327" t="str">
        <f>IFERROR(E668/F668,"N.A")</f>
        <v>N.A</v>
      </c>
      <c r="E668" s="330">
        <f>COUNTIF('A3 Exploitation'!F618:F667,"ok")</f>
        <v>0</v>
      </c>
      <c r="F668" s="330">
        <f>COUNTA('A3 Exploitation'!F618:F667)</f>
        <v>0</v>
      </c>
      <c r="G668" s="94"/>
    </row>
    <row r="669" spans="1:7" ht="21" x14ac:dyDescent="0.4">
      <c r="A669" s="121" t="s">
        <v>34</v>
      </c>
      <c r="B669" s="121"/>
      <c r="C669" s="121"/>
      <c r="D669" s="121">
        <f>SUM(B654:C668)</f>
        <v>0</v>
      </c>
      <c r="E669" s="89"/>
      <c r="F669" s="94"/>
      <c r="G669" s="94"/>
    </row>
    <row r="670" spans="1:7" ht="21" x14ac:dyDescent="0.4">
      <c r="A670" s="106" t="s">
        <v>33</v>
      </c>
      <c r="B670" s="107"/>
      <c r="C670" s="108"/>
      <c r="D670" s="109" t="e">
        <f>D669/(COUNT(B654:C668)*2)</f>
        <v>#DIV/0!</v>
      </c>
      <c r="E670" s="89"/>
      <c r="F670" s="94"/>
      <c r="G670" s="94"/>
    </row>
    <row r="671" spans="1:7" ht="21" x14ac:dyDescent="0.4">
      <c r="A671" s="110"/>
      <c r="B671" s="94"/>
      <c r="C671" s="94"/>
      <c r="D671" s="94"/>
      <c r="E671" s="89"/>
      <c r="F671" s="94"/>
      <c r="G671" s="94"/>
    </row>
    <row r="672" spans="1:7" ht="22.5" x14ac:dyDescent="0.45">
      <c r="A672" s="122" t="s">
        <v>38</v>
      </c>
      <c r="B672" s="152"/>
      <c r="C672" s="153"/>
      <c r="D672" s="125">
        <f>SUM(D627,D639,D650,D669)</f>
        <v>0</v>
      </c>
      <c r="E672" s="89"/>
      <c r="F672" s="94"/>
      <c r="G672" s="94"/>
    </row>
    <row r="673" spans="1:7" ht="22.5" x14ac:dyDescent="0.45">
      <c r="A673" s="122" t="s">
        <v>171</v>
      </c>
      <c r="B673" s="152"/>
      <c r="C673" s="153"/>
      <c r="D673" s="126" t="e">
        <f>D672/(COUNT(B654:C668,B631:C638,B643:C649,B618:C626)*2)</f>
        <v>#DIV/0!</v>
      </c>
      <c r="G673" s="94"/>
    </row>
    <row r="674" spans="1:7" ht="21" x14ac:dyDescent="0.4">
      <c r="A674" s="110"/>
      <c r="B674" s="94"/>
      <c r="C674" s="94"/>
      <c r="D674" s="94"/>
      <c r="E674" s="89"/>
      <c r="F674" s="94"/>
      <c r="G674" s="94"/>
    </row>
    <row r="675" spans="1:7" ht="21" x14ac:dyDescent="0.4">
      <c r="A675" s="207"/>
      <c r="B675" s="94"/>
      <c r="C675" s="94"/>
      <c r="G675" s="94"/>
    </row>
    <row r="676" spans="1:7" ht="22.5" x14ac:dyDescent="0.45">
      <c r="A676" s="408" t="s">
        <v>355</v>
      </c>
      <c r="B676" s="408"/>
      <c r="C676" s="408"/>
      <c r="D676" s="408"/>
      <c r="E676" s="408"/>
      <c r="F676" s="408"/>
      <c r="G676" s="94"/>
    </row>
    <row r="677" spans="1:7" ht="21" x14ac:dyDescent="0.4">
      <c r="A677" s="199">
        <f>B11</f>
        <v>0</v>
      </c>
      <c r="B677" s="94"/>
      <c r="C677" s="94"/>
      <c r="D677" s="94"/>
      <c r="E677" s="89"/>
      <c r="F677" s="94"/>
      <c r="G677" s="94"/>
    </row>
    <row r="678" spans="1:7" ht="21.75" customHeight="1" x14ac:dyDescent="0.4">
      <c r="A678" s="389" t="s">
        <v>28</v>
      </c>
      <c r="B678" s="390" t="s">
        <v>29</v>
      </c>
      <c r="C678" s="390"/>
      <c r="D678" s="390" t="s">
        <v>42</v>
      </c>
      <c r="E678" s="391" t="s">
        <v>266</v>
      </c>
      <c r="F678" s="391" t="s">
        <v>301</v>
      </c>
      <c r="G678" s="94"/>
    </row>
    <row r="679" spans="1:7" ht="21" x14ac:dyDescent="0.4">
      <c r="A679" s="389"/>
      <c r="B679" s="98" t="s">
        <v>32</v>
      </c>
      <c r="C679" s="98" t="s">
        <v>31</v>
      </c>
      <c r="D679" s="390"/>
      <c r="E679" s="391"/>
      <c r="F679" s="391"/>
      <c r="G679" s="94"/>
    </row>
    <row r="680" spans="1:7" ht="22.5" x14ac:dyDescent="0.4">
      <c r="A680" s="285"/>
      <c r="B680" s="286"/>
      <c r="C680" s="286"/>
      <c r="D680" s="286"/>
      <c r="E680" s="281"/>
      <c r="F680" s="281"/>
      <c r="G680" s="94"/>
    </row>
    <row r="681" spans="1:7" ht="21" x14ac:dyDescent="0.4">
      <c r="A681" s="101" t="s">
        <v>386</v>
      </c>
      <c r="B681" s="102" t="s">
        <v>30</v>
      </c>
      <c r="C681" s="102"/>
      <c r="D681" s="103"/>
      <c r="E681" s="104"/>
      <c r="F681" s="103"/>
      <c r="G681" s="94"/>
    </row>
    <row r="682" spans="1:7" ht="21" x14ac:dyDescent="0.4">
      <c r="A682" s="101" t="s">
        <v>357</v>
      </c>
      <c r="B682" s="102" t="s">
        <v>30</v>
      </c>
      <c r="C682" s="102"/>
      <c r="D682" s="103"/>
      <c r="E682" s="104"/>
      <c r="F682" s="103"/>
      <c r="G682" s="94"/>
    </row>
    <row r="683" spans="1:7" ht="42" x14ac:dyDescent="0.4">
      <c r="A683" s="101" t="s">
        <v>43</v>
      </c>
      <c r="B683" s="102" t="s">
        <v>30</v>
      </c>
      <c r="C683" s="102"/>
      <c r="D683" s="103"/>
      <c r="E683" s="104"/>
      <c r="F683" s="103"/>
      <c r="G683" s="94"/>
    </row>
    <row r="684" spans="1:7" ht="21" x14ac:dyDescent="0.4">
      <c r="A684" s="132" t="s">
        <v>93</v>
      </c>
      <c r="B684" s="102" t="s">
        <v>30</v>
      </c>
      <c r="C684" s="102"/>
      <c r="D684" s="104"/>
      <c r="E684" s="104"/>
      <c r="F684" s="103"/>
      <c r="G684" s="94"/>
    </row>
    <row r="685" spans="1:7" ht="21" x14ac:dyDescent="0.4">
      <c r="A685" s="101" t="s">
        <v>66</v>
      </c>
      <c r="B685" s="102" t="s">
        <v>30</v>
      </c>
      <c r="C685" s="102"/>
      <c r="D685" s="208"/>
      <c r="E685" s="104"/>
      <c r="F685" s="103"/>
      <c r="G685" s="94"/>
    </row>
    <row r="686" spans="1:7" ht="42" x14ac:dyDescent="0.4">
      <c r="A686" s="101" t="s">
        <v>157</v>
      </c>
      <c r="B686" s="102" t="s">
        <v>30</v>
      </c>
      <c r="C686" s="102"/>
      <c r="D686" s="208"/>
      <c r="E686" s="104"/>
      <c r="F686" s="103"/>
      <c r="G686" s="94"/>
    </row>
    <row r="687" spans="1:7" ht="21" x14ac:dyDescent="0.4">
      <c r="A687" s="105" t="s">
        <v>294</v>
      </c>
      <c r="B687" s="102" t="s">
        <v>30</v>
      </c>
      <c r="C687" s="104"/>
      <c r="D687" s="208"/>
      <c r="E687" s="104"/>
      <c r="F687" s="103"/>
      <c r="G687" s="94"/>
    </row>
    <row r="688" spans="1:7" ht="42" x14ac:dyDescent="0.4">
      <c r="A688" s="319" t="s">
        <v>295</v>
      </c>
      <c r="B688" s="102" t="s">
        <v>30</v>
      </c>
      <c r="C688" s="139" t="str">
        <f>IF(B688=0, -5, "0")</f>
        <v>0</v>
      </c>
      <c r="D688" s="160"/>
      <c r="E688" s="211"/>
      <c r="F688" s="103"/>
      <c r="G688" s="94"/>
    </row>
    <row r="689" spans="1:7" ht="42" x14ac:dyDescent="0.4">
      <c r="A689" s="105" t="s">
        <v>387</v>
      </c>
      <c r="B689" s="102" t="s">
        <v>30</v>
      </c>
      <c r="C689" s="158"/>
      <c r="D689" s="223"/>
      <c r="E689" s="211"/>
      <c r="F689" s="103"/>
      <c r="G689" s="94"/>
    </row>
    <row r="690" spans="1:7" ht="21" x14ac:dyDescent="0.4">
      <c r="A690" s="105" t="s">
        <v>397</v>
      </c>
      <c r="B690" s="102" t="s">
        <v>30</v>
      </c>
      <c r="C690" s="158"/>
      <c r="D690" s="224"/>
      <c r="E690" s="211"/>
      <c r="F690" s="103"/>
      <c r="G690" s="94"/>
    </row>
    <row r="691" spans="1:7" ht="30" customHeight="1" x14ac:dyDescent="0.4">
      <c r="A691" s="192" t="s">
        <v>13</v>
      </c>
      <c r="B691" s="102" t="s">
        <v>30</v>
      </c>
      <c r="C691" s="217"/>
      <c r="D691" s="208"/>
      <c r="E691" s="104"/>
      <c r="F691" s="103"/>
      <c r="G691" s="94"/>
    </row>
    <row r="692" spans="1:7" ht="38.25" customHeight="1" x14ac:dyDescent="0.4">
      <c r="A692" s="192" t="s">
        <v>179</v>
      </c>
      <c r="B692" s="102" t="s">
        <v>30</v>
      </c>
      <c r="C692" s="217"/>
      <c r="D692" s="208"/>
      <c r="E692" s="104"/>
      <c r="F692" s="103"/>
      <c r="G692" s="94"/>
    </row>
    <row r="693" spans="1:7" ht="80.25" customHeight="1" x14ac:dyDescent="0.4">
      <c r="A693" s="192" t="s">
        <v>14</v>
      </c>
      <c r="B693" s="102" t="s">
        <v>30</v>
      </c>
      <c r="C693" s="217"/>
      <c r="D693" s="103"/>
      <c r="E693" s="104"/>
      <c r="F693" s="103"/>
      <c r="G693" s="94"/>
    </row>
    <row r="694" spans="1:7" ht="21" x14ac:dyDescent="0.4">
      <c r="A694" s="105" t="s">
        <v>474</v>
      </c>
      <c r="B694" s="102" t="s">
        <v>30</v>
      </c>
      <c r="C694" s="158"/>
      <c r="D694" s="210"/>
      <c r="E694" s="104"/>
      <c r="F694" s="103"/>
      <c r="G694" s="94"/>
    </row>
    <row r="695" spans="1:7" ht="63" x14ac:dyDescent="0.4">
      <c r="A695" s="105" t="s">
        <v>384</v>
      </c>
      <c r="B695" s="102" t="s">
        <v>30</v>
      </c>
      <c r="C695" s="136"/>
      <c r="D695" s="210"/>
      <c r="E695" s="104"/>
      <c r="F695" s="103"/>
      <c r="G695" s="94"/>
    </row>
    <row r="696" spans="1:7" ht="21" x14ac:dyDescent="0.4">
      <c r="A696" s="214" t="s">
        <v>388</v>
      </c>
      <c r="B696" s="102" t="s">
        <v>30</v>
      </c>
      <c r="C696" s="116"/>
      <c r="D696" s="119"/>
      <c r="E696" s="120"/>
      <c r="F696" s="103"/>
      <c r="G696" s="94"/>
    </row>
    <row r="697" spans="1:7" ht="21" x14ac:dyDescent="0.4">
      <c r="A697" s="209" t="s">
        <v>318</v>
      </c>
      <c r="B697" s="102" t="s">
        <v>30</v>
      </c>
      <c r="C697" s="116"/>
      <c r="D697" s="101"/>
      <c r="E697" s="104"/>
      <c r="F697" s="103"/>
      <c r="G697" s="94"/>
    </row>
    <row r="698" spans="1:7" ht="42" x14ac:dyDescent="0.4">
      <c r="A698" s="209" t="s">
        <v>457</v>
      </c>
      <c r="B698" s="102" t="s">
        <v>30</v>
      </c>
      <c r="C698" s="116"/>
      <c r="D698" s="101"/>
      <c r="E698" s="104"/>
      <c r="F698" s="103"/>
      <c r="G698" s="94"/>
    </row>
    <row r="699" spans="1:7" ht="21" x14ac:dyDescent="0.4">
      <c r="A699" s="209" t="s">
        <v>419</v>
      </c>
      <c r="B699" s="102" t="s">
        <v>30</v>
      </c>
      <c r="C699" s="116"/>
      <c r="D699" s="242"/>
      <c r="E699" s="104"/>
      <c r="F699" s="103"/>
      <c r="G699" s="94"/>
    </row>
    <row r="700" spans="1:7" ht="89.25" customHeight="1" x14ac:dyDescent="0.4">
      <c r="A700" s="105" t="s">
        <v>421</v>
      </c>
      <c r="B700" s="102" t="str">
        <f>IF(D700=1, 2, IF(AND(D700&lt;1,D700&gt;0), 1, IF(D700=0,"0","NA")))</f>
        <v>NA</v>
      </c>
      <c r="C700" s="102"/>
      <c r="D700" s="327" t="str">
        <f>IFERROR(E700/F700,"N.A")</f>
        <v>N.A</v>
      </c>
      <c r="E700" s="330">
        <f>COUNTIF('A3 Exploitation'!F681:F699,"ok")</f>
        <v>0</v>
      </c>
      <c r="F700" s="330">
        <f>COUNTA('A3 Exploitation'!F681:F699)</f>
        <v>0</v>
      </c>
      <c r="G700" s="94"/>
    </row>
    <row r="701" spans="1:7" ht="22.5" x14ac:dyDescent="0.45">
      <c r="A701" s="122" t="s">
        <v>426</v>
      </c>
      <c r="B701" s="152"/>
      <c r="C701" s="153"/>
      <c r="D701" s="125">
        <f>SUM(B681:C700)</f>
        <v>0</v>
      </c>
      <c r="E701" s="89"/>
      <c r="F701" s="94"/>
      <c r="G701" s="94"/>
    </row>
    <row r="702" spans="1:7" ht="22.5" x14ac:dyDescent="0.45">
      <c r="A702" s="122" t="s">
        <v>427</v>
      </c>
      <c r="B702" s="152"/>
      <c r="C702" s="153"/>
      <c r="D702" s="126" t="e">
        <f>D701/(COUNT(B681:C700)*2)</f>
        <v>#DIV/0!</v>
      </c>
      <c r="G702" s="94"/>
    </row>
    <row r="703" spans="1:7" ht="21" x14ac:dyDescent="0.4">
      <c r="A703" s="203"/>
      <c r="B703" s="261"/>
      <c r="C703" s="261"/>
      <c r="G703" s="216"/>
    </row>
    <row r="704" spans="1:7" ht="21" customHeight="1" x14ac:dyDescent="0.4">
      <c r="A704" s="443" t="s">
        <v>458</v>
      </c>
      <c r="B704" s="443"/>
      <c r="C704" s="443"/>
      <c r="D704" s="443"/>
      <c r="E704" s="443"/>
      <c r="F704" s="443"/>
      <c r="G704" s="216"/>
    </row>
    <row r="705" spans="1:7" ht="21" customHeight="1" x14ac:dyDescent="0.4">
      <c r="A705" s="199">
        <f>B11</f>
        <v>0</v>
      </c>
      <c r="B705" s="94"/>
      <c r="C705" s="94"/>
      <c r="D705" s="215"/>
      <c r="E705" s="215"/>
      <c r="F705" s="215"/>
      <c r="G705" s="216"/>
    </row>
    <row r="706" spans="1:7" ht="21" x14ac:dyDescent="0.4">
      <c r="A706" s="415" t="s">
        <v>28</v>
      </c>
      <c r="B706" s="428" t="s">
        <v>29</v>
      </c>
      <c r="C706" s="428"/>
      <c r="D706" s="390" t="s">
        <v>42</v>
      </c>
      <c r="E706" s="391" t="s">
        <v>266</v>
      </c>
      <c r="F706" s="391" t="s">
        <v>301</v>
      </c>
      <c r="G706" s="216"/>
    </row>
    <row r="707" spans="1:7" ht="21" x14ac:dyDescent="0.4">
      <c r="A707" s="389"/>
      <c r="B707" s="98" t="s">
        <v>32</v>
      </c>
      <c r="C707" s="98" t="s">
        <v>31</v>
      </c>
      <c r="D707" s="390"/>
      <c r="E707" s="391"/>
      <c r="F707" s="391"/>
      <c r="G707" s="216"/>
    </row>
    <row r="708" spans="1:7" ht="22.5" x14ac:dyDescent="0.4">
      <c r="A708" s="285"/>
      <c r="B708" s="286"/>
      <c r="C708" s="286"/>
      <c r="D708" s="286"/>
      <c r="E708" s="281"/>
      <c r="F708" s="281"/>
      <c r="G708" s="94"/>
    </row>
    <row r="709" spans="1:7" ht="24.75" x14ac:dyDescent="0.4">
      <c r="A709" s="392" t="s">
        <v>305</v>
      </c>
      <c r="B709" s="393"/>
      <c r="C709" s="393"/>
      <c r="D709" s="393"/>
      <c r="E709" s="393"/>
      <c r="F709" s="394"/>
      <c r="G709" s="216"/>
    </row>
    <row r="710" spans="1:7" ht="21" x14ac:dyDescent="0.4">
      <c r="A710" s="132" t="s">
        <v>220</v>
      </c>
      <c r="B710" s="217" t="s">
        <v>30</v>
      </c>
      <c r="C710" s="217"/>
      <c r="D710" s="211"/>
      <c r="E710" s="211"/>
      <c r="F710" s="160"/>
      <c r="G710" s="216"/>
    </row>
    <row r="711" spans="1:7" ht="21" x14ac:dyDescent="0.4">
      <c r="A711" s="132" t="s">
        <v>316</v>
      </c>
      <c r="B711" s="217" t="s">
        <v>30</v>
      </c>
      <c r="C711" s="217"/>
      <c r="D711" s="160"/>
      <c r="E711" s="211"/>
      <c r="F711" s="160"/>
      <c r="G711" s="216"/>
    </row>
    <row r="712" spans="1:7" ht="21" x14ac:dyDescent="0.4">
      <c r="A712" s="317" t="s">
        <v>273</v>
      </c>
      <c r="B712" s="217" t="s">
        <v>30</v>
      </c>
      <c r="C712" s="188" t="str">
        <f>IF(B712=0, -5, "0")</f>
        <v>0</v>
      </c>
      <c r="D712" s="54"/>
      <c r="E712" s="211"/>
      <c r="F712" s="160"/>
      <c r="G712" s="216"/>
    </row>
    <row r="713" spans="1:7" ht="21" x14ac:dyDescent="0.4">
      <c r="A713" s="132" t="s">
        <v>296</v>
      </c>
      <c r="B713" s="217" t="s">
        <v>30</v>
      </c>
      <c r="C713" s="217"/>
      <c r="D713" s="54"/>
      <c r="E713" s="211"/>
      <c r="F713" s="160"/>
      <c r="G713" s="216"/>
    </row>
    <row r="714" spans="1:7" ht="22.5" x14ac:dyDescent="0.4">
      <c r="A714" s="214" t="s">
        <v>321</v>
      </c>
      <c r="B714" s="217" t="s">
        <v>30</v>
      </c>
      <c r="C714" s="217"/>
      <c r="D714" s="228"/>
      <c r="E714" s="228"/>
      <c r="F714" s="160"/>
      <c r="G714" s="216"/>
    </row>
    <row r="715" spans="1:7" ht="21" x14ac:dyDescent="0.4">
      <c r="A715" s="106" t="s">
        <v>34</v>
      </c>
      <c r="B715" s="413"/>
      <c r="C715" s="414"/>
      <c r="D715" s="202">
        <f>SUM(B710:C714)</f>
        <v>0</v>
      </c>
      <c r="E715" s="89"/>
      <c r="F715" s="94"/>
      <c r="G715" s="94"/>
    </row>
    <row r="716" spans="1:7" ht="21" x14ac:dyDescent="0.4">
      <c r="A716" s="106" t="s">
        <v>33</v>
      </c>
      <c r="B716" s="413"/>
      <c r="C716" s="414"/>
      <c r="D716" s="313" t="e">
        <f>D715/(COUNT(B710:C714)*2)</f>
        <v>#DIV/0!</v>
      </c>
      <c r="E716" s="89"/>
      <c r="F716" s="94"/>
      <c r="G716" s="94"/>
    </row>
    <row r="717" spans="1:7" ht="21" x14ac:dyDescent="0.4">
      <c r="A717" s="148"/>
      <c r="B717" s="297"/>
      <c r="C717" s="297"/>
      <c r="D717" s="205"/>
      <c r="E717" s="311"/>
      <c r="F717" s="312"/>
      <c r="G717" s="94"/>
    </row>
    <row r="718" spans="1:7" ht="24.75" x14ac:dyDescent="0.4">
      <c r="A718" s="392" t="s">
        <v>306</v>
      </c>
      <c r="B718" s="393"/>
      <c r="C718" s="393"/>
      <c r="D718" s="393"/>
      <c r="E718" s="393"/>
      <c r="F718" s="394"/>
      <c r="G718" s="94"/>
    </row>
    <row r="719" spans="1:7" ht="21" x14ac:dyDescent="0.4">
      <c r="A719" s="218" t="s">
        <v>3</v>
      </c>
      <c r="B719" s="217" t="s">
        <v>30</v>
      </c>
      <c r="C719" s="217"/>
      <c r="D719" s="54"/>
      <c r="E719" s="104"/>
      <c r="F719" s="160"/>
    </row>
    <row r="720" spans="1:7" ht="21" x14ac:dyDescent="0.4">
      <c r="A720" s="218" t="s">
        <v>27</v>
      </c>
      <c r="B720" s="217" t="s">
        <v>30</v>
      </c>
      <c r="C720" s="217"/>
      <c r="D720" s="54"/>
      <c r="E720" s="104"/>
      <c r="F720" s="160"/>
    </row>
    <row r="721" spans="1:7" ht="72.75" customHeight="1" x14ac:dyDescent="0.3">
      <c r="A721" s="206" t="s">
        <v>421</v>
      </c>
      <c r="B721" s="102" t="str">
        <f>IF(D721=1, 2, IF(AND(D721&lt;1,D721&gt;0), 1, IF(D721=0,"0","NA")))</f>
        <v>NA</v>
      </c>
      <c r="C721" s="102"/>
      <c r="D721" s="327" t="str">
        <f>IFERROR(E721/F721,"N.A")</f>
        <v>N.A</v>
      </c>
      <c r="E721" s="330">
        <f>COUNTIF('A3 Exploitation'!F710:F720,"ok")</f>
        <v>0</v>
      </c>
      <c r="F721" s="330">
        <f>COUNTA('A3 Exploitation'!F710:F720)</f>
        <v>0</v>
      </c>
    </row>
    <row r="722" spans="1:7" ht="21" x14ac:dyDescent="0.3">
      <c r="A722" s="106" t="s">
        <v>34</v>
      </c>
      <c r="B722" s="106"/>
      <c r="C722" s="121"/>
      <c r="D722" s="284">
        <f>SUM(B719:C721)</f>
        <v>0</v>
      </c>
    </row>
    <row r="723" spans="1:7" ht="21" x14ac:dyDescent="0.4">
      <c r="A723" s="106" t="s">
        <v>33</v>
      </c>
      <c r="B723" s="107"/>
      <c r="C723" s="108"/>
      <c r="D723" s="263" t="e">
        <f>D722/(COUNT(B719:C721)*2)</f>
        <v>#DIV/0!</v>
      </c>
      <c r="G723" s="94"/>
    </row>
    <row r="724" spans="1:7" s="266" customFormat="1" ht="21" x14ac:dyDescent="0.4">
      <c r="A724" s="105"/>
      <c r="B724" s="262"/>
      <c r="C724" s="262"/>
      <c r="D724" s="258"/>
      <c r="E724" s="2"/>
      <c r="F724" s="81"/>
      <c r="G724" s="94"/>
    </row>
    <row r="725" spans="1:7" ht="22.5" x14ac:dyDescent="0.45">
      <c r="A725" s="122" t="s">
        <v>428</v>
      </c>
      <c r="B725" s="152"/>
      <c r="C725" s="153"/>
      <c r="D725" s="249">
        <f>SUM(D722,D715)</f>
        <v>0</v>
      </c>
      <c r="G725" s="94"/>
    </row>
    <row r="726" spans="1:7" ht="22.5" x14ac:dyDescent="0.45">
      <c r="A726" s="122" t="s">
        <v>429</v>
      </c>
      <c r="B726" s="152"/>
      <c r="C726" s="153"/>
      <c r="D726" s="126" t="e">
        <f>D725/(COUNT(B719:C721,B710:C714)*2)</f>
        <v>#DIV/0!</v>
      </c>
      <c r="E726" s="89"/>
      <c r="F726" s="94"/>
    </row>
    <row r="727" spans="1:7" x14ac:dyDescent="0.3">
      <c r="A727" s="2"/>
    </row>
    <row r="728" spans="1:7" s="3" customFormat="1" ht="22.5" x14ac:dyDescent="0.45">
      <c r="A728" s="298" t="s">
        <v>421</v>
      </c>
      <c r="B728" s="35"/>
      <c r="C728" s="35"/>
      <c r="D728" s="329" t="e">
        <f>AVERAGE(D721,D700,D668,D605,D565,D525,D471,D424,D366,D299,D244,D185,D129,D43)</f>
        <v>#DIV/0!</v>
      </c>
      <c r="E728" s="83"/>
      <c r="F728" s="84"/>
      <c r="G728" s="79"/>
    </row>
    <row r="729" spans="1:7" ht="22.5" x14ac:dyDescent="0.3">
      <c r="A729" s="18" t="s">
        <v>422</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gatWTj3ZDI2wS2EtSEpOER/ayuzKmCE8PoozTNk5AZ6Zxg9XGq/3TE8mmsM/ezVNioklZnnKi7/r3ahmY01vCg==" saltValue="bNy4DoojyQaN+8N8Sy7ID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8"/>
      <c r="B1" s="339">
        <v>0</v>
      </c>
      <c r="C1" s="339"/>
      <c r="D1" s="491"/>
      <c r="E1" s="491"/>
      <c r="F1" s="491"/>
      <c r="G1" s="491"/>
    </row>
    <row r="2" spans="1:7" s="2" customFormat="1" ht="24" x14ac:dyDescent="0.45">
      <c r="A2" s="338"/>
      <c r="B2" s="339">
        <v>1</v>
      </c>
      <c r="C2" s="339"/>
      <c r="D2" s="340"/>
      <c r="E2" s="340"/>
      <c r="F2" s="340"/>
      <c r="G2" s="341"/>
    </row>
    <row r="3" spans="1:7" s="2" customFormat="1" ht="24" x14ac:dyDescent="0.45">
      <c r="A3" s="338"/>
      <c r="B3" s="339">
        <v>2</v>
      </c>
      <c r="C3" s="339"/>
      <c r="D3" s="340"/>
      <c r="E3" s="340"/>
      <c r="F3" s="340"/>
      <c r="G3" s="341"/>
    </row>
    <row r="4" spans="1:7" s="2" customFormat="1" ht="16.5" customHeight="1" x14ac:dyDescent="0.45">
      <c r="A4" s="338"/>
      <c r="B4" s="339" t="s">
        <v>30</v>
      </c>
      <c r="C4" s="339"/>
      <c r="D4" s="342"/>
      <c r="E4" s="340"/>
      <c r="F4" s="340"/>
      <c r="G4" s="341"/>
    </row>
    <row r="5" spans="1:7" s="2" customFormat="1" ht="16.5" customHeight="1" x14ac:dyDescent="0.45">
      <c r="A5" s="338"/>
      <c r="B5" s="339"/>
      <c r="C5" s="339"/>
      <c r="D5" s="340"/>
      <c r="E5" s="340"/>
      <c r="F5" s="340"/>
      <c r="G5" s="341"/>
    </row>
    <row r="6" spans="1:7" s="2" customFormat="1" ht="37.5" customHeight="1" x14ac:dyDescent="0.45">
      <c r="A6" s="492" t="s">
        <v>46</v>
      </c>
      <c r="B6" s="492"/>
      <c r="C6" s="492"/>
      <c r="D6" s="492"/>
      <c r="E6" s="492"/>
      <c r="F6" s="492"/>
      <c r="G6" s="78"/>
    </row>
    <row r="7" spans="1:7" s="2" customFormat="1" ht="21.75" customHeight="1" x14ac:dyDescent="0.45">
      <c r="A7" s="493" t="str">
        <f>'Page de garde'!D18</f>
        <v>GABES</v>
      </c>
      <c r="B7" s="493"/>
      <c r="C7" s="493"/>
      <c r="D7" s="493"/>
      <c r="E7" s="493"/>
      <c r="F7" s="493"/>
      <c r="G7" s="78"/>
    </row>
    <row r="8" spans="1:7" s="2" customFormat="1" ht="24" x14ac:dyDescent="0.45">
      <c r="A8" s="4" t="s">
        <v>39</v>
      </c>
      <c r="B8" s="494" t="str">
        <f>'A1 Exploitation'!B9:F9</f>
        <v>Dr Hatem KARAA</v>
      </c>
      <c r="C8" s="494"/>
      <c r="D8" s="494"/>
      <c r="E8" s="494"/>
      <c r="F8" s="494"/>
      <c r="G8" s="78"/>
    </row>
    <row r="9" spans="1:7" s="2" customFormat="1" ht="24" x14ac:dyDescent="0.45">
      <c r="A9" s="5" t="s">
        <v>41</v>
      </c>
      <c r="B9" s="495" t="str">
        <f>'A1 Exploitation'!B10:F10</f>
        <v>Chefs de rayons</v>
      </c>
      <c r="C9" s="495"/>
      <c r="D9" s="495"/>
      <c r="E9" s="495"/>
      <c r="F9" s="495"/>
      <c r="G9" s="78"/>
    </row>
    <row r="10" spans="1:7" s="2" customFormat="1" ht="24" x14ac:dyDescent="0.45">
      <c r="A10" s="4" t="s">
        <v>40</v>
      </c>
      <c r="B10" s="490">
        <f>'A1 Exploitation'!B11:F11</f>
        <v>43538</v>
      </c>
      <c r="C10" s="490"/>
      <c r="D10" s="490"/>
      <c r="E10" s="490"/>
      <c r="F10" s="490"/>
      <c r="G10" s="78"/>
    </row>
    <row r="11" spans="1:7" s="2" customFormat="1" ht="24" x14ac:dyDescent="0.45">
      <c r="A11" s="4" t="s">
        <v>250</v>
      </c>
      <c r="B11" s="486" t="e">
        <f>D199</f>
        <v>#DIV/0!</v>
      </c>
      <c r="C11" s="486"/>
      <c r="D11" s="486"/>
      <c r="E11" s="486"/>
      <c r="F11" s="486"/>
      <c r="G11" s="78"/>
    </row>
    <row r="12" spans="1:7" s="2" customFormat="1" ht="22.5" x14ac:dyDescent="0.45">
      <c r="A12" s="1"/>
      <c r="D12" s="459"/>
      <c r="E12" s="459"/>
      <c r="F12" s="459"/>
      <c r="G12" s="459"/>
    </row>
    <row r="13" spans="1:7" s="2" customFormat="1" ht="11.25" customHeight="1" x14ac:dyDescent="0.3">
      <c r="A13" s="487" t="s">
        <v>28</v>
      </c>
      <c r="B13" s="488" t="s">
        <v>29</v>
      </c>
      <c r="C13" s="488"/>
      <c r="D13" s="488" t="s">
        <v>42</v>
      </c>
      <c r="E13" s="488" t="s">
        <v>160</v>
      </c>
      <c r="F13" s="488" t="s">
        <v>161</v>
      </c>
    </row>
    <row r="14" spans="1:7" s="2" customFormat="1" ht="12.75" customHeight="1" x14ac:dyDescent="0.3">
      <c r="A14" s="487"/>
      <c r="B14" s="17" t="s">
        <v>32</v>
      </c>
      <c r="C14" s="17" t="s">
        <v>31</v>
      </c>
      <c r="D14" s="488"/>
      <c r="E14" s="488"/>
      <c r="F14" s="488"/>
      <c r="G14" s="77"/>
    </row>
    <row r="15" spans="1:7" x14ac:dyDescent="0.3">
      <c r="A15" s="477"/>
      <c r="B15" s="478"/>
      <c r="C15" s="478"/>
      <c r="D15" s="478"/>
      <c r="E15" s="478"/>
      <c r="F15" s="478"/>
    </row>
    <row r="16" spans="1:7" ht="19.5" x14ac:dyDescent="0.4">
      <c r="A16" s="481" t="s">
        <v>0</v>
      </c>
      <c r="B16" s="482"/>
      <c r="C16" s="482"/>
      <c r="D16" s="482"/>
      <c r="E16" s="482"/>
      <c r="F16" s="482"/>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459</v>
      </c>
      <c r="B21" s="54" t="s">
        <v>30</v>
      </c>
      <c r="C21" s="54"/>
      <c r="D21" s="57"/>
      <c r="E21" s="54"/>
      <c r="F21" s="54"/>
    </row>
    <row r="22" spans="1:7" x14ac:dyDescent="0.3">
      <c r="A22" s="483" t="s">
        <v>34</v>
      </c>
      <c r="B22" s="479"/>
      <c r="C22" s="480"/>
      <c r="D22" s="301">
        <f>SUM(B17:C21)</f>
        <v>0</v>
      </c>
    </row>
    <row r="23" spans="1:7" x14ac:dyDescent="0.3">
      <c r="A23" s="470" t="s">
        <v>251</v>
      </c>
      <c r="B23" s="471"/>
      <c r="C23" s="472"/>
      <c r="D23" s="16" t="e">
        <f>D22/(COUNT(B17:C21)*2)</f>
        <v>#DIV/0!</v>
      </c>
    </row>
    <row r="24" spans="1:7" x14ac:dyDescent="0.3">
      <c r="A24" s="9"/>
      <c r="B24" s="10"/>
      <c r="C24" s="10"/>
      <c r="D24" s="11"/>
    </row>
    <row r="25" spans="1:7" ht="19.5" x14ac:dyDescent="0.4">
      <c r="A25" s="475" t="s">
        <v>4</v>
      </c>
      <c r="B25" s="476"/>
      <c r="C25" s="476"/>
      <c r="D25" s="476"/>
      <c r="E25" s="476"/>
      <c r="F25" s="476"/>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470" t="s">
        <v>34</v>
      </c>
      <c r="B33" s="471"/>
      <c r="C33" s="472"/>
      <c r="D33" s="300">
        <f>SUM(B26:C32)</f>
        <v>0</v>
      </c>
    </row>
    <row r="34" spans="1:6" x14ac:dyDescent="0.3">
      <c r="A34" s="470" t="s">
        <v>251</v>
      </c>
      <c r="B34" s="471"/>
      <c r="C34" s="472"/>
      <c r="D34" s="16" t="e">
        <f>D33/(COUNT(B26:C32)*2)</f>
        <v>#DIV/0!</v>
      </c>
    </row>
    <row r="35" spans="1:6" x14ac:dyDescent="0.3">
      <c r="A35" s="9"/>
      <c r="B35" s="10"/>
      <c r="C35" s="10"/>
      <c r="D35" s="11"/>
    </row>
    <row r="36" spans="1:6" ht="19.5" x14ac:dyDescent="0.4">
      <c r="A36" s="475" t="s">
        <v>180</v>
      </c>
      <c r="B36" s="476"/>
      <c r="C36" s="476"/>
      <c r="D36" s="476"/>
      <c r="E36" s="476"/>
      <c r="F36" s="476"/>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470" t="s">
        <v>34</v>
      </c>
      <c r="B42" s="471"/>
      <c r="C42" s="472"/>
      <c r="D42" s="300">
        <f>SUM(B37:C41)</f>
        <v>0</v>
      </c>
    </row>
    <row r="43" spans="1:6" x14ac:dyDescent="0.3">
      <c r="A43" s="470" t="s">
        <v>251</v>
      </c>
      <c r="B43" s="471"/>
      <c r="C43" s="472"/>
      <c r="D43" s="16" t="e">
        <f>D42/(COUNT(B37:C41)*2)</f>
        <v>#DIV/0!</v>
      </c>
    </row>
    <row r="44" spans="1:6" x14ac:dyDescent="0.3">
      <c r="A44" s="28"/>
      <c r="B44" s="29"/>
      <c r="C44" s="29"/>
      <c r="D44" s="30"/>
    </row>
    <row r="45" spans="1:6" ht="19.5" x14ac:dyDescent="0.4">
      <c r="A45" s="484" t="s">
        <v>19</v>
      </c>
      <c r="B45" s="485"/>
      <c r="C45" s="485"/>
      <c r="D45" s="485"/>
      <c r="E45" s="485"/>
      <c r="F45" s="485"/>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7"/>
      <c r="E50" s="54"/>
      <c r="F50" s="54"/>
    </row>
    <row r="51" spans="1:6" ht="18" x14ac:dyDescent="0.35">
      <c r="A51" s="23" t="s">
        <v>252</v>
      </c>
      <c r="B51" s="54" t="s">
        <v>30</v>
      </c>
      <c r="C51" s="6" t="str">
        <f>IF(B51=0, -5, "0")</f>
        <v>0</v>
      </c>
      <c r="D51" s="58"/>
      <c r="E51" s="54"/>
      <c r="F51" s="54"/>
    </row>
    <row r="52" spans="1:6" x14ac:dyDescent="0.3">
      <c r="A52" s="470" t="s">
        <v>34</v>
      </c>
      <c r="B52" s="471"/>
      <c r="C52" s="472"/>
      <c r="D52" s="300">
        <f>SUM(B46:C51)</f>
        <v>0</v>
      </c>
    </row>
    <row r="53" spans="1:6" x14ac:dyDescent="0.3">
      <c r="A53" s="470" t="s">
        <v>251</v>
      </c>
      <c r="B53" s="471"/>
      <c r="C53" s="472"/>
      <c r="D53" s="16" t="e">
        <f>D52/(COUNT(B46:C51)*2)</f>
        <v>#DIV/0!</v>
      </c>
    </row>
    <row r="54" spans="1:6" x14ac:dyDescent="0.3">
      <c r="A54" s="9"/>
      <c r="B54" s="10"/>
      <c r="C54" s="10"/>
      <c r="D54" s="11"/>
    </row>
    <row r="55" spans="1:6" ht="19.5" x14ac:dyDescent="0.4">
      <c r="A55" s="475" t="s">
        <v>8</v>
      </c>
      <c r="B55" s="476"/>
      <c r="C55" s="476"/>
      <c r="D55" s="476"/>
      <c r="E55" s="476"/>
      <c r="F55" s="476"/>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470" t="s">
        <v>34</v>
      </c>
      <c r="B63" s="471"/>
      <c r="C63" s="472"/>
      <c r="D63" s="300">
        <f>SUM(B56:C62)</f>
        <v>0</v>
      </c>
    </row>
    <row r="64" spans="1:6" x14ac:dyDescent="0.3">
      <c r="A64" s="470" t="s">
        <v>251</v>
      </c>
      <c r="B64" s="471"/>
      <c r="C64" s="472"/>
      <c r="D64" s="16" t="e">
        <f>D63/(COUNT(B56:C62)*2)</f>
        <v>#DIV/0!</v>
      </c>
    </row>
    <row r="65" spans="1:6" x14ac:dyDescent="0.3">
      <c r="A65" s="9"/>
      <c r="B65" s="10"/>
      <c r="C65" s="10"/>
      <c r="D65" s="11"/>
    </row>
    <row r="66" spans="1:6" ht="19.5" x14ac:dyDescent="0.4">
      <c r="A66" s="475" t="s">
        <v>111</v>
      </c>
      <c r="B66" s="476"/>
      <c r="C66" s="476"/>
      <c r="D66" s="476"/>
      <c r="E66" s="476"/>
      <c r="F66" s="476"/>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470" t="s">
        <v>34</v>
      </c>
      <c r="B84" s="471"/>
      <c r="C84" s="472"/>
      <c r="D84" s="300">
        <f>SUM(B67:C83)</f>
        <v>0</v>
      </c>
    </row>
    <row r="85" spans="1:6" x14ac:dyDescent="0.3">
      <c r="A85" s="470" t="s">
        <v>251</v>
      </c>
      <c r="B85" s="471"/>
      <c r="C85" s="472"/>
      <c r="D85" s="16" t="e">
        <f>D84/(COUNT(B67:C83)*2)</f>
        <v>#DIV/0!</v>
      </c>
    </row>
    <row r="86" spans="1:6" x14ac:dyDescent="0.3">
      <c r="A86" s="9"/>
      <c r="B86" s="10"/>
      <c r="C86" s="10"/>
      <c r="D86" s="11"/>
    </row>
    <row r="87" spans="1:6" ht="19.5" x14ac:dyDescent="0.4">
      <c r="A87" s="475" t="s">
        <v>172</v>
      </c>
      <c r="B87" s="476"/>
      <c r="C87" s="476"/>
      <c r="D87" s="476"/>
      <c r="E87" s="476"/>
      <c r="F87" s="476"/>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470" t="s">
        <v>34</v>
      </c>
      <c r="B102" s="471"/>
      <c r="C102" s="472"/>
      <c r="D102" s="300">
        <f>SUM(B88:C101)</f>
        <v>0</v>
      </c>
    </row>
    <row r="103" spans="1:6" x14ac:dyDescent="0.3">
      <c r="A103" s="470" t="s">
        <v>251</v>
      </c>
      <c r="B103" s="471"/>
      <c r="C103" s="472"/>
      <c r="D103" s="16" t="e">
        <f>D102/(COUNT(B88:C101)*2)</f>
        <v>#DIV/0!</v>
      </c>
    </row>
    <row r="104" spans="1:6" x14ac:dyDescent="0.3">
      <c r="A104" s="9"/>
      <c r="B104" s="10"/>
      <c r="C104" s="10"/>
      <c r="D104" s="11"/>
    </row>
    <row r="105" spans="1:6" x14ac:dyDescent="0.3">
      <c r="A105" s="28"/>
      <c r="B105" s="29"/>
      <c r="C105" s="29"/>
      <c r="D105" s="30"/>
    </row>
    <row r="106" spans="1:6" ht="19.5" x14ac:dyDescent="0.4">
      <c r="A106" s="475" t="s">
        <v>173</v>
      </c>
      <c r="B106" s="476"/>
      <c r="C106" s="476"/>
      <c r="D106" s="476"/>
      <c r="E106" s="476"/>
      <c r="F106" s="476"/>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470" t="s">
        <v>34</v>
      </c>
      <c r="B118" s="471"/>
      <c r="C118" s="472"/>
      <c r="D118" s="300">
        <f>SUM(B107:C117)</f>
        <v>0</v>
      </c>
    </row>
    <row r="119" spans="1:6" x14ac:dyDescent="0.3">
      <c r="A119" s="470" t="s">
        <v>251</v>
      </c>
      <c r="B119" s="471"/>
      <c r="C119" s="472"/>
      <c r="D119" s="16" t="e">
        <f>D118/(COUNT(B107:C117)*2)</f>
        <v>#DIV/0!</v>
      </c>
    </row>
    <row r="120" spans="1:6" x14ac:dyDescent="0.3">
      <c r="A120" s="9"/>
      <c r="B120" s="10"/>
      <c r="C120" s="10"/>
      <c r="D120" s="11"/>
    </row>
    <row r="121" spans="1:6" ht="19.5" x14ac:dyDescent="0.4">
      <c r="A121" s="475" t="s">
        <v>156</v>
      </c>
      <c r="B121" s="476"/>
      <c r="C121" s="476"/>
      <c r="D121" s="476"/>
      <c r="E121" s="476"/>
      <c r="F121" s="476"/>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470" t="s">
        <v>34</v>
      </c>
      <c r="B133" s="471"/>
      <c r="C133" s="472"/>
      <c r="D133" s="300">
        <f>SUM(B122:C132)</f>
        <v>0</v>
      </c>
    </row>
    <row r="134" spans="1:6" x14ac:dyDescent="0.3">
      <c r="A134" s="470" t="s">
        <v>251</v>
      </c>
      <c r="B134" s="471"/>
      <c r="C134" s="472"/>
      <c r="D134" s="15" t="e">
        <f>D133/(COUNT(B122:C132)*2)</f>
        <v>#DIV/0!</v>
      </c>
    </row>
    <row r="135" spans="1:6" x14ac:dyDescent="0.3">
      <c r="A135" s="9"/>
      <c r="B135" s="10"/>
      <c r="C135" s="10"/>
      <c r="D135" s="14"/>
    </row>
    <row r="136" spans="1:6" ht="19.5" x14ac:dyDescent="0.4">
      <c r="A136" s="475" t="s">
        <v>61</v>
      </c>
      <c r="B136" s="476"/>
      <c r="C136" s="476"/>
      <c r="D136" s="476"/>
      <c r="E136" s="476"/>
      <c r="F136" s="476"/>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5"/>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470" t="s">
        <v>34</v>
      </c>
      <c r="B149" s="471"/>
      <c r="C149" s="472"/>
      <c r="D149" s="300">
        <f>SUM(B137:C148)</f>
        <v>0</v>
      </c>
    </row>
    <row r="150" spans="1:6" x14ac:dyDescent="0.3">
      <c r="A150" s="470" t="s">
        <v>251</v>
      </c>
      <c r="B150" s="471"/>
      <c r="C150" s="472"/>
      <c r="D150" s="16" t="e">
        <f>D149/(COUNT(B137:C148)*2)</f>
        <v>#DIV/0!</v>
      </c>
    </row>
    <row r="151" spans="1:6" x14ac:dyDescent="0.3">
      <c r="A151" s="9"/>
      <c r="B151" s="10"/>
      <c r="C151" s="10"/>
      <c r="D151" s="11"/>
    </row>
    <row r="152" spans="1:6" ht="19.5" x14ac:dyDescent="0.4">
      <c r="A152" s="475" t="s">
        <v>178</v>
      </c>
      <c r="B152" s="476"/>
      <c r="C152" s="476"/>
      <c r="D152" s="476"/>
      <c r="E152" s="476"/>
      <c r="F152" s="476"/>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470" t="s">
        <v>34</v>
      </c>
      <c r="B161" s="479"/>
      <c r="C161" s="480"/>
      <c r="D161" s="301">
        <f>SUM(B153:C160)</f>
        <v>0</v>
      </c>
    </row>
    <row r="162" spans="1:6" x14ac:dyDescent="0.3">
      <c r="A162" s="470" t="s">
        <v>251</v>
      </c>
      <c r="B162" s="471"/>
      <c r="C162" s="472"/>
      <c r="D162" s="16" t="e">
        <f>D161/(COUNT(B153:C160)*2)</f>
        <v>#DIV/0!</v>
      </c>
    </row>
    <row r="163" spans="1:6" x14ac:dyDescent="0.3">
      <c r="A163" s="9"/>
      <c r="B163" s="10"/>
      <c r="C163" s="12"/>
      <c r="D163" s="13"/>
    </row>
    <row r="164" spans="1:6" ht="19.5" x14ac:dyDescent="0.4">
      <c r="A164" s="475" t="s">
        <v>64</v>
      </c>
      <c r="B164" s="476"/>
      <c r="C164" s="476"/>
      <c r="D164" s="476"/>
      <c r="E164" s="476"/>
      <c r="F164" s="476"/>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470" t="s">
        <v>34</v>
      </c>
      <c r="B169" s="471"/>
      <c r="C169" s="472"/>
      <c r="D169" s="300">
        <f>SUM(B165:C168)</f>
        <v>0</v>
      </c>
    </row>
    <row r="170" spans="1:6" x14ac:dyDescent="0.3">
      <c r="A170" s="470" t="s">
        <v>251</v>
      </c>
      <c r="B170" s="471"/>
      <c r="C170" s="472"/>
      <c r="D170" s="16" t="e">
        <f>D169/(COUNT(B165:C168)*2)</f>
        <v>#DIV/0!</v>
      </c>
    </row>
    <row r="171" spans="1:6" x14ac:dyDescent="0.3">
      <c r="A171" s="9"/>
      <c r="B171" s="10"/>
      <c r="C171" s="10"/>
      <c r="D171" s="11"/>
    </row>
    <row r="172" spans="1:6" ht="19.5" x14ac:dyDescent="0.4">
      <c r="A172" s="473" t="s">
        <v>15</v>
      </c>
      <c r="B172" s="474"/>
      <c r="C172" s="474"/>
      <c r="D172" s="474"/>
      <c r="E172" s="474"/>
      <c r="F172" s="474"/>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470" t="s">
        <v>34</v>
      </c>
      <c r="B177" s="471"/>
      <c r="C177" s="472"/>
      <c r="D177" s="300">
        <f>SUM(B173:C176)</f>
        <v>0</v>
      </c>
    </row>
    <row r="178" spans="1:7" x14ac:dyDescent="0.3">
      <c r="A178" s="470" t="s">
        <v>251</v>
      </c>
      <c r="B178" s="471"/>
      <c r="C178" s="472"/>
      <c r="D178" s="16" t="e">
        <f>D177/(COUNT(B173:C176)*2)</f>
        <v>#DIV/0!</v>
      </c>
    </row>
    <row r="179" spans="1:7" x14ac:dyDescent="0.3">
      <c r="A179" s="9"/>
      <c r="B179" s="10"/>
      <c r="C179" s="10"/>
      <c r="D179" s="11"/>
    </row>
    <row r="180" spans="1:7" ht="19.5" x14ac:dyDescent="0.4">
      <c r="A180" s="475" t="s">
        <v>65</v>
      </c>
      <c r="B180" s="476"/>
      <c r="C180" s="476"/>
      <c r="D180" s="476"/>
      <c r="E180" s="476"/>
      <c r="F180" s="476"/>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470" t="s">
        <v>34</v>
      </c>
      <c r="B186" s="471"/>
      <c r="C186" s="472"/>
      <c r="D186" s="300">
        <f>SUM(B181:C185)</f>
        <v>0</v>
      </c>
    </row>
    <row r="187" spans="1:7" x14ac:dyDescent="0.3">
      <c r="A187" s="470" t="s">
        <v>251</v>
      </c>
      <c r="B187" s="471"/>
      <c r="C187" s="472"/>
      <c r="D187" s="16" t="e">
        <f>D186/(COUNT(B181:C185)*2)</f>
        <v>#DIV/0!</v>
      </c>
    </row>
    <row r="188" spans="1:7" x14ac:dyDescent="0.3">
      <c r="A188" s="9"/>
      <c r="B188" s="10"/>
      <c r="C188" s="10"/>
      <c r="D188" s="11"/>
    </row>
    <row r="189" spans="1:7" ht="19.5" x14ac:dyDescent="0.4">
      <c r="A189" s="475" t="s">
        <v>177</v>
      </c>
      <c r="B189" s="476"/>
      <c r="C189" s="476"/>
      <c r="D189" s="476"/>
      <c r="E189" s="476"/>
      <c r="F189" s="476"/>
    </row>
    <row r="190" spans="1:7" x14ac:dyDescent="0.3">
      <c r="A190" s="25" t="s">
        <v>308</v>
      </c>
      <c r="B190" s="54" t="s">
        <v>30</v>
      </c>
      <c r="C190" s="54"/>
      <c r="D190" s="54"/>
      <c r="E190" s="54"/>
      <c r="F190" s="54"/>
      <c r="G190" s="3"/>
    </row>
    <row r="191" spans="1:7" ht="18" x14ac:dyDescent="0.35">
      <c r="A191" s="82"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470" t="s">
        <v>34</v>
      </c>
      <c r="B194" s="471"/>
      <c r="C194" s="472"/>
      <c r="D194" s="33">
        <f>SUM(B190:C193)</f>
        <v>0</v>
      </c>
    </row>
    <row r="195" spans="1:6" x14ac:dyDescent="0.3">
      <c r="A195" s="470" t="s">
        <v>251</v>
      </c>
      <c r="B195" s="471"/>
      <c r="C195" s="472"/>
      <c r="D195" s="16" t="e">
        <f>D194/(COUNT(B190:C193)*2)</f>
        <v>#DIV/0!</v>
      </c>
    </row>
    <row r="197" spans="1:6" ht="18" x14ac:dyDescent="0.35">
      <c r="A197" s="36" t="s">
        <v>421</v>
      </c>
      <c r="B197" s="35"/>
      <c r="C197" s="35"/>
      <c r="D197" s="86" t="e">
        <f>E197/F197</f>
        <v>#DIV/0!</v>
      </c>
      <c r="E197" s="332">
        <f>COUNTIF('A3 Technique'!F17:F193,"ok")</f>
        <v>0</v>
      </c>
      <c r="F197" s="332">
        <f>COUNTA('A3 Technique'!F17:F193)</f>
        <v>0</v>
      </c>
    </row>
    <row r="198" spans="1:6" ht="22.5" x14ac:dyDescent="0.3">
      <c r="A198" s="18" t="s">
        <v>422</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GLUo4Wy9HUEaN91FG1r4E/vm+fwhaRCJ+3z/7YhgzwvnUlSmYhJUEE1cLqj0JzjWcZFcngLay9pIVYtiTGFkUQ==" saltValue="gjG3je9vRRcCxoB7bDERt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2019-05-21T14:15:57Z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808818</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