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Clients\uhd\Audit magasin\Audits par magasins\HM Gabes\2017\novembre\"/>
    </mc:Choice>
  </mc:AlternateContent>
  <bookViews>
    <workbookView xWindow="0" yWindow="0" windowWidth="20490" windowHeight="7755" tabRatio="998"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3" i="22" l="1"/>
  <c r="B9" i="19" l="1"/>
  <c r="B8" i="19"/>
  <c r="C190" i="19" l="1"/>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D32" i="19"/>
  <c r="D33" i="19" s="1"/>
  <c r="C26" i="19"/>
  <c r="D22" i="19"/>
  <c r="D23" i="19" s="1"/>
  <c r="B10" i="19"/>
  <c r="D503" i="18"/>
  <c r="B44" i="29" s="1"/>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D37" i="18" l="1"/>
  <c r="D40" i="18" s="1"/>
  <c r="D41" i="18" s="1"/>
  <c r="D110" i="18"/>
  <c r="D111" i="18" s="1"/>
  <c r="D81" i="18"/>
  <c r="D206" i="18"/>
  <c r="D207" i="18" s="1"/>
  <c r="D263" i="18"/>
  <c r="D264" i="18" s="1"/>
  <c r="D388" i="18"/>
  <c r="D389" i="18" s="1"/>
  <c r="D491" i="18"/>
  <c r="D492" i="18" s="1"/>
  <c r="B170" i="29" s="1"/>
  <c r="D336" i="18"/>
  <c r="D337" i="18" s="1"/>
  <c r="D83" i="19"/>
  <c r="D84" i="19" s="1"/>
  <c r="D160" i="19"/>
  <c r="D161" i="19" s="1"/>
  <c r="D285" i="18"/>
  <c r="D379" i="18"/>
  <c r="D380" i="18" s="1"/>
  <c r="D399" i="18"/>
  <c r="D101" i="19"/>
  <c r="D102" i="19" s="1"/>
  <c r="D148" i="19"/>
  <c r="D149" i="19" s="1"/>
  <c r="D132" i="19"/>
  <c r="D133" i="19" s="1"/>
  <c r="D62" i="19"/>
  <c r="D63" i="19" s="1"/>
  <c r="D429" i="18"/>
  <c r="D430" i="18" s="1"/>
  <c r="D134" i="18"/>
  <c r="D135" i="18" s="1"/>
  <c r="D318" i="18"/>
  <c r="D319" i="18" s="1"/>
  <c r="D242" i="18"/>
  <c r="D243" i="18" s="1"/>
  <c r="D229" i="18"/>
  <c r="D230" i="18" s="1"/>
  <c r="D186" i="18"/>
  <c r="D187" i="18" s="1"/>
  <c r="D197" i="19"/>
  <c r="D198" i="19" s="1"/>
  <c r="B11" i="19" s="1"/>
  <c r="D194" i="19"/>
  <c r="D147" i="18"/>
  <c r="D164" i="18"/>
  <c r="D286" i="18"/>
  <c r="D288" i="18"/>
  <c r="D289" i="18" s="1"/>
  <c r="D400" i="18"/>
  <c r="D349" i="18"/>
  <c r="D350" i="18" s="1"/>
  <c r="D501" i="18"/>
  <c r="B179" i="29" s="1"/>
  <c r="D432" i="18"/>
  <c r="D433" i="18" s="1"/>
  <c r="B134" i="29" s="1"/>
  <c r="D96" i="18"/>
  <c r="D97" i="18" s="1"/>
  <c r="D82" i="18"/>
  <c r="D451" i="18"/>
  <c r="D452" i="18" s="1"/>
  <c r="B143" i="29" s="1"/>
  <c r="D38" i="18"/>
  <c r="D347" i="18"/>
  <c r="D449" i="18"/>
  <c r="B46" i="29"/>
  <c r="D402" i="18" l="1"/>
  <c r="D403" i="18" s="1"/>
  <c r="D321" i="18"/>
  <c r="D322" i="18" s="1"/>
  <c r="D149" i="18"/>
  <c r="D150" i="18" s="1"/>
  <c r="D245" i="18"/>
  <c r="D246" i="18" s="1"/>
  <c r="D189" i="18"/>
  <c r="D190" i="18" s="1"/>
  <c r="D503" i="16"/>
  <c r="C51" i="16"/>
  <c r="D23" i="16"/>
  <c r="D504" i="18" l="1"/>
  <c r="D505" i="18" s="1"/>
  <c r="B25" i="29" s="1"/>
  <c r="B10" i="21"/>
  <c r="B9" i="21"/>
  <c r="B8" i="21"/>
  <c r="B10" i="23"/>
  <c r="B9" i="23"/>
  <c r="B8" i="23"/>
  <c r="B10" i="27"/>
  <c r="B9" i="27"/>
  <c r="B8" i="27"/>
  <c r="B10" i="25"/>
  <c r="B9" i="25"/>
  <c r="B8" i="25"/>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503" i="26"/>
  <c r="B48" i="29" s="1"/>
  <c r="C498" i="26"/>
  <c r="D500" i="26" s="1"/>
  <c r="C477" i="26"/>
  <c r="C476" i="26"/>
  <c r="D491" i="26" s="1"/>
  <c r="D492" i="26" s="1"/>
  <c r="B174" i="29" s="1"/>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D336" i="26" s="1"/>
  <c r="D337" i="26" s="1"/>
  <c r="C331" i="26"/>
  <c r="C330" i="26"/>
  <c r="A325" i="26"/>
  <c r="C315" i="26"/>
  <c r="D318" i="26" s="1"/>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19" i="16"/>
  <c r="C423" i="16"/>
  <c r="D160" i="23" l="1"/>
  <c r="D161" i="23" s="1"/>
  <c r="D491" i="22"/>
  <c r="D492" i="22" s="1"/>
  <c r="B172" i="29" s="1"/>
  <c r="D206" i="22"/>
  <c r="D207" i="22" s="1"/>
  <c r="D206" i="20"/>
  <c r="D207" i="20" s="1"/>
  <c r="D242" i="20"/>
  <c r="D263" i="20"/>
  <c r="D264" i="20" s="1"/>
  <c r="D491" i="24"/>
  <c r="D492" i="24" s="1"/>
  <c r="B173" i="29" s="1"/>
  <c r="D285" i="26"/>
  <c r="D37" i="20"/>
  <c r="D38" i="20" s="1"/>
  <c r="D54" i="24"/>
  <c r="D55" i="24" s="1"/>
  <c r="D186" i="24"/>
  <c r="D187" i="24" s="1"/>
  <c r="D229" i="24"/>
  <c r="D230" i="24" s="1"/>
  <c r="D242" i="24"/>
  <c r="D263" i="24"/>
  <c r="D264" i="24" s="1"/>
  <c r="D54" i="22"/>
  <c r="D55" i="22" s="1"/>
  <c r="D146" i="22"/>
  <c r="D147" i="22" s="1"/>
  <c r="D242" i="22"/>
  <c r="D263" i="22"/>
  <c r="D264" i="22" s="1"/>
  <c r="D318" i="22"/>
  <c r="D319" i="22" s="1"/>
  <c r="D336" i="22"/>
  <c r="D337" i="22" s="1"/>
  <c r="D37" i="24"/>
  <c r="D110" i="24"/>
  <c r="D111" i="24" s="1"/>
  <c r="D160" i="25"/>
  <c r="D161" i="25" s="1"/>
  <c r="D62" i="27"/>
  <c r="D63" i="27" s="1"/>
  <c r="D379" i="20"/>
  <c r="D380" i="20" s="1"/>
  <c r="D62" i="21"/>
  <c r="D63" i="21" s="1"/>
  <c r="D491" i="20"/>
  <c r="D492" i="20" s="1"/>
  <c r="B171" i="29" s="1"/>
  <c r="D40" i="24"/>
  <c r="D41" i="24" s="1"/>
  <c r="D81" i="20"/>
  <c r="D82" i="20" s="1"/>
  <c r="D110" i="22"/>
  <c r="D111" i="22" s="1"/>
  <c r="D285" i="22"/>
  <c r="D429" i="22"/>
  <c r="D432" i="22" s="1"/>
  <c r="D433" i="22" s="1"/>
  <c r="B136" i="29" s="1"/>
  <c r="D37" i="26"/>
  <c r="D40" i="26" s="1"/>
  <c r="D41" i="26" s="1"/>
  <c r="D429" i="26"/>
  <c r="D110" i="20"/>
  <c r="D111" i="20" s="1"/>
  <c r="D54" i="20"/>
  <c r="D55" i="20" s="1"/>
  <c r="D388" i="20"/>
  <c r="D389" i="20" s="1"/>
  <c r="D101" i="27"/>
  <c r="D102" i="27" s="1"/>
  <c r="B12" i="18"/>
  <c r="B35" i="29"/>
  <c r="D451" i="24"/>
  <c r="D452" i="24" s="1"/>
  <c r="B146" i="29" s="1"/>
  <c r="D443" i="24"/>
  <c r="D134" i="20"/>
  <c r="D135" i="20" s="1"/>
  <c r="D186" i="20"/>
  <c r="D187" i="20" s="1"/>
  <c r="D229" i="20"/>
  <c r="D230" i="20" s="1"/>
  <c r="D134" i="22"/>
  <c r="D135" i="22" s="1"/>
  <c r="D379" i="22"/>
  <c r="D380" i="22" s="1"/>
  <c r="D399" i="22"/>
  <c r="D400" i="22" s="1"/>
  <c r="D134" i="24"/>
  <c r="D135" i="24" s="1"/>
  <c r="D146" i="24"/>
  <c r="D379" i="24"/>
  <c r="D380" i="24" s="1"/>
  <c r="D399" i="24"/>
  <c r="D81" i="26"/>
  <c r="D206" i="26"/>
  <c r="D207" i="26" s="1"/>
  <c r="D242" i="26"/>
  <c r="D243" i="26" s="1"/>
  <c r="D263" i="26"/>
  <c r="D264" i="26" s="1"/>
  <c r="D388" i="26"/>
  <c r="D389" i="26" s="1"/>
  <c r="D117" i="21"/>
  <c r="D118" i="21" s="1"/>
  <c r="D62" i="23"/>
  <c r="D63" i="23" s="1"/>
  <c r="D83" i="27"/>
  <c r="D84" i="27" s="1"/>
  <c r="D132" i="27"/>
  <c r="D133" i="27" s="1"/>
  <c r="D148" i="27"/>
  <c r="D149" i="27" s="1"/>
  <c r="D285" i="20"/>
  <c r="D286" i="20" s="1"/>
  <c r="D318" i="20"/>
  <c r="D336" i="20"/>
  <c r="D337" i="20" s="1"/>
  <c r="D429" i="20"/>
  <c r="D432" i="20" s="1"/>
  <c r="D433" i="20" s="1"/>
  <c r="B135" i="29" s="1"/>
  <c r="D37" i="22"/>
  <c r="D40" i="22" s="1"/>
  <c r="D41" i="22" s="1"/>
  <c r="D186" i="22"/>
  <c r="D187" i="22" s="1"/>
  <c r="D388" i="22"/>
  <c r="D389" i="22" s="1"/>
  <c r="D81" i="24"/>
  <c r="D96" i="24" s="1"/>
  <c r="D97" i="24" s="1"/>
  <c r="D206" i="24"/>
  <c r="D207" i="24" s="1"/>
  <c r="D318" i="24"/>
  <c r="D336" i="24"/>
  <c r="D337" i="24" s="1"/>
  <c r="D388" i="24"/>
  <c r="D389" i="24" s="1"/>
  <c r="D429" i="24"/>
  <c r="D432" i="24" s="1"/>
  <c r="D433" i="24" s="1"/>
  <c r="B137" i="29" s="1"/>
  <c r="D54" i="26"/>
  <c r="D55" i="26" s="1"/>
  <c r="D134" i="26"/>
  <c r="D135" i="26" s="1"/>
  <c r="D146" i="26"/>
  <c r="D147" i="26" s="1"/>
  <c r="D379" i="26"/>
  <c r="D380" i="26" s="1"/>
  <c r="D399" i="26"/>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349" i="24"/>
  <c r="D350" i="24" s="1"/>
  <c r="D146" i="20"/>
  <c r="D81" i="22"/>
  <c r="D82" i="22" s="1"/>
  <c r="D229" i="22"/>
  <c r="D230" i="22" s="1"/>
  <c r="D451" i="22"/>
  <c r="D452" i="22" s="1"/>
  <c r="B145" i="29" s="1"/>
  <c r="D285" i="24"/>
  <c r="D186" i="26"/>
  <c r="D187" i="26" s="1"/>
  <c r="D229" i="26"/>
  <c r="D230" i="26" s="1"/>
  <c r="D349" i="26"/>
  <c r="D350" i="26" s="1"/>
  <c r="D101" i="21"/>
  <c r="D102" i="21" s="1"/>
  <c r="D101" i="23"/>
  <c r="D102" i="23" s="1"/>
  <c r="D117" i="23"/>
  <c r="D118" i="23" s="1"/>
  <c r="D101" i="25"/>
  <c r="D102" i="25" s="1"/>
  <c r="D117" i="25"/>
  <c r="D118" i="25" s="1"/>
  <c r="D160" i="27"/>
  <c r="D161" i="27" s="1"/>
  <c r="D194" i="27"/>
  <c r="D194" i="25"/>
  <c r="D194" i="23"/>
  <c r="D194" i="21"/>
  <c r="D286" i="26"/>
  <c r="D288" i="26"/>
  <c r="D289" i="26" s="1"/>
  <c r="D321" i="26"/>
  <c r="D322" i="26" s="1"/>
  <c r="D319" i="26"/>
  <c r="D432" i="26"/>
  <c r="D433" i="26" s="1"/>
  <c r="B138" i="29" s="1"/>
  <c r="D430" i="26"/>
  <c r="D501" i="26"/>
  <c r="B183" i="29" s="1"/>
  <c r="D96" i="26"/>
  <c r="D97" i="26" s="1"/>
  <c r="D82" i="26"/>
  <c r="D164" i="26"/>
  <c r="D400" i="26"/>
  <c r="D38" i="26"/>
  <c r="D347" i="26"/>
  <c r="D449" i="26"/>
  <c r="D286" i="24"/>
  <c r="D288" i="24"/>
  <c r="D289" i="24" s="1"/>
  <c r="D243" i="24"/>
  <c r="D147" i="24"/>
  <c r="D149" i="24"/>
  <c r="D150" i="24" s="1"/>
  <c r="D164" i="24"/>
  <c r="D189" i="24"/>
  <c r="D190" i="24" s="1"/>
  <c r="D400" i="24"/>
  <c r="D321" i="24"/>
  <c r="D322" i="24" s="1"/>
  <c r="D319" i="24"/>
  <c r="D38" i="24"/>
  <c r="D347" i="24"/>
  <c r="D347" i="22"/>
  <c r="D501" i="22"/>
  <c r="B181" i="29" s="1"/>
  <c r="D164" i="22"/>
  <c r="D243" i="22"/>
  <c r="D449" i="22"/>
  <c r="D321" i="20"/>
  <c r="D322" i="20" s="1"/>
  <c r="D319" i="20"/>
  <c r="D147" i="20"/>
  <c r="D349" i="20"/>
  <c r="D350" i="20" s="1"/>
  <c r="D501" i="20"/>
  <c r="B180" i="29" s="1"/>
  <c r="D189" i="20"/>
  <c r="D190" i="20" s="1"/>
  <c r="D164" i="20"/>
  <c r="D400" i="20"/>
  <c r="D402" i="20"/>
  <c r="D403" i="20" s="1"/>
  <c r="D96" i="20"/>
  <c r="D97" i="20" s="1"/>
  <c r="D243" i="20"/>
  <c r="D451" i="20"/>
  <c r="D452" i="20" s="1"/>
  <c r="B144" i="29" s="1"/>
  <c r="D347" i="20"/>
  <c r="D40" i="20"/>
  <c r="D41" i="20" s="1"/>
  <c r="D449" i="20"/>
  <c r="D430" i="22" l="1"/>
  <c r="D402" i="22"/>
  <c r="D403" i="22" s="1"/>
  <c r="B127" i="29" s="1"/>
  <c r="D349" i="22"/>
  <c r="D350" i="22" s="1"/>
  <c r="B118" i="29" s="1"/>
  <c r="D288" i="22"/>
  <c r="D289" i="22" s="1"/>
  <c r="B100" i="29" s="1"/>
  <c r="D245" i="22"/>
  <c r="D246" i="22" s="1"/>
  <c r="B91" i="29" s="1"/>
  <c r="D189" i="22"/>
  <c r="D190" i="22" s="1"/>
  <c r="B82" i="29" s="1"/>
  <c r="D149" i="22"/>
  <c r="D150" i="22" s="1"/>
  <c r="B73" i="29" s="1"/>
  <c r="D245" i="24"/>
  <c r="D246" i="24" s="1"/>
  <c r="D288" i="20"/>
  <c r="D289" i="20" s="1"/>
  <c r="D321" i="22"/>
  <c r="D322" i="22" s="1"/>
  <c r="B109" i="29" s="1"/>
  <c r="D38" i="22"/>
  <c r="D286" i="22"/>
  <c r="D430" i="24"/>
  <c r="D402" i="24"/>
  <c r="D403" i="24" s="1"/>
  <c r="D402" i="26"/>
  <c r="D403" i="26" s="1"/>
  <c r="B129" i="29" s="1"/>
  <c r="D149" i="20"/>
  <c r="D150" i="20" s="1"/>
  <c r="D245" i="20"/>
  <c r="D246" i="20" s="1"/>
  <c r="D245" i="26"/>
  <c r="D246" i="26" s="1"/>
  <c r="D96" i="22"/>
  <c r="D97" i="22" s="1"/>
  <c r="B64" i="29" s="1"/>
  <c r="D149" i="26"/>
  <c r="D150" i="26" s="1"/>
  <c r="D197" i="21"/>
  <c r="D198" i="21" s="1"/>
  <c r="B11" i="21" s="1"/>
  <c r="D197" i="25"/>
  <c r="D198" i="25" s="1"/>
  <c r="B11" i="25" s="1"/>
  <c r="D430" i="20"/>
  <c r="D82" i="24"/>
  <c r="D189" i="26"/>
  <c r="D190" i="26" s="1"/>
  <c r="D197" i="23"/>
  <c r="D198" i="23" s="1"/>
  <c r="B11" i="23" s="1"/>
  <c r="D197" i="27"/>
  <c r="D198" i="27" s="1"/>
  <c r="B11" i="27" s="1"/>
  <c r="D504" i="24"/>
  <c r="D505" i="24" s="1"/>
  <c r="D504" i="20"/>
  <c r="D505" i="20" s="1"/>
  <c r="B125" i="29"/>
  <c r="B53" i="29"/>
  <c r="B93" i="29"/>
  <c r="B75" i="29"/>
  <c r="B128" i="29"/>
  <c r="B101" i="29"/>
  <c r="B55" i="29"/>
  <c r="B99" i="29"/>
  <c r="B126" i="29"/>
  <c r="B80" i="29"/>
  <c r="B116" i="29"/>
  <c r="B89" i="29"/>
  <c r="B107" i="29"/>
  <c r="B71" i="29"/>
  <c r="B98" i="29"/>
  <c r="B10" i="17"/>
  <c r="B9" i="17"/>
  <c r="B8" i="17"/>
  <c r="A8" i="16"/>
  <c r="A7" i="19" s="1"/>
  <c r="B191" i="29"/>
  <c r="B188" i="29"/>
  <c r="B120" i="29"/>
  <c r="B119" i="29"/>
  <c r="B117" i="29"/>
  <c r="B111" i="29"/>
  <c r="B110" i="29"/>
  <c r="B108" i="29"/>
  <c r="B102" i="29"/>
  <c r="B92" i="29"/>
  <c r="B90" i="29"/>
  <c r="B84" i="29"/>
  <c r="B83" i="29"/>
  <c r="B81" i="29"/>
  <c r="B72" i="29"/>
  <c r="B74" i="29"/>
  <c r="B66" i="29"/>
  <c r="B65" i="29"/>
  <c r="B63" i="29"/>
  <c r="B57" i="29"/>
  <c r="B56" i="29"/>
  <c r="B54" i="29"/>
  <c r="B192" i="29" l="1"/>
  <c r="D504" i="22"/>
  <c r="D505" i="22" s="1"/>
  <c r="B37" i="29" s="1"/>
  <c r="B12" i="24"/>
  <c r="B38" i="29"/>
  <c r="B28" i="29"/>
  <c r="D504" i="26"/>
  <c r="D505" i="26" s="1"/>
  <c r="B12" i="20"/>
  <c r="B36" i="29"/>
  <c r="B26" i="29"/>
  <c r="A7" i="25"/>
  <c r="A7" i="27"/>
  <c r="A7" i="23"/>
  <c r="A7" i="21"/>
  <c r="A7" i="17"/>
  <c r="B62" i="29"/>
  <c r="B190" i="29"/>
  <c r="B189" i="29"/>
  <c r="J186" i="29"/>
  <c r="J177" i="29"/>
  <c r="J168" i="29"/>
  <c r="J159" i="29"/>
  <c r="J150" i="29"/>
  <c r="J141" i="29"/>
  <c r="J132" i="29"/>
  <c r="J123" i="29"/>
  <c r="J114" i="29"/>
  <c r="J105" i="29"/>
  <c r="J96" i="29"/>
  <c r="J87" i="29"/>
  <c r="J78" i="29"/>
  <c r="J69" i="29"/>
  <c r="J60" i="29"/>
  <c r="J51" i="29"/>
  <c r="J42" i="29"/>
  <c r="J33" i="29"/>
  <c r="J23" i="29"/>
  <c r="B27" i="29" l="1"/>
  <c r="B12" i="22"/>
  <c r="B12" i="26"/>
  <c r="B39" i="29"/>
  <c r="B2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C26" i="17"/>
  <c r="D32" i="17" s="1"/>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<sst xmlns="http://schemas.openxmlformats.org/spreadsheetml/2006/main" count="4448" uniqueCount="690">
  <si>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</si>
  <si>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</si>
  <si>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</si>
  <si>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</si>
  <si>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</si>
  <si>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</si>
  <si>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</si>
  <si>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</si>
  <si>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</si>
  <si>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</si>
  <si>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</si>
  <si>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</si>
  <si>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</si>
  <si>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</si>
  <si>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</si>
  <si>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</si>
  <si>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</si>
  <si>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</si>
  <si>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</si>
  <si>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</si>
  <si>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</si>
  <si>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</si>
  <si>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</si>
  <si>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</si>
  <si>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</si>
  <si>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</si>
  <si>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</si>
  <si>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</si>
  <si>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</si>
  <si>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</si>
  <si>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</si>
  <si>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</si>
  <si>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</si>
  <si>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</si>
  <si>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</si>
  <si>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</si>
  <si>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</si>
  <si>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</si>
  <si>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</si>
  <si>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</si>
  <si>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</si>
  <si>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</si>
  <si>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</si>
  <si>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</si>
  <si>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</si>
  <si>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</si>
  <si>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</si>
  <si>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</si>
  <si>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</si>
  <si>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</si>
  <si>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</si>
  <si>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</si>
  <si>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</si>
  <si>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</si>
  <si>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</si>
  <si>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</si>
  <si>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</si>
  <si>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</si>
  <si>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</si>
  <si>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</si>
  <si>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</si>
  <si>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</si>
  <si>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</si>
  <si>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</si>
  <si>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</si>
  <si>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</si>
  <si>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</si>
  <si>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</si>
  <si>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</si>
  <si>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</si>
  <si>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</si>
  <si>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</si>
  <si>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</si>
  <si>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</si>
  <si>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</si>
  <si>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</si>
  <si>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</si>
  <si>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</si>
  <si>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</si>
  <si>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</si>
  <si>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</si>
  <si>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</si>
  <si>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</si>
  <si>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</si>
  <si>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</si>
  <si>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</si>
  <si>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</si>
  <si>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</si>
  <si>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</si>
  <si>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</si>
  <si>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</si>
  <si>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</si>
  <si>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</si>
  <si>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</si>
  <si>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</si>
  <si>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</si>
  <si>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</si>
  <si>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</si>
  <si>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</si>
  <si>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</si>
  <si>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</si>
  <si>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</si>
  <si>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</si>
  <si>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</si>
  <si>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</si>
  <si>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</si>
  <si>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</si>
  <si>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</si>
  <si>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</si>
  <si>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</si>
  <si>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</si>
  <si>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</si>
  <si>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</si>
  <si>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</si>
  <si>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</si>
  <si>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</si>
  <si>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</si>
  <si>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</si>
  <si>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</si>
  <si>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</si>
  <si>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</si>
  <si>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</si>
  <si>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</si>
  <si>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</si>
  <si>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</si>
  <si>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</si>
  <si>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</si>
  <si>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</si>
  <si>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</si>
  <si>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</si>
  <si>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</si>
  <si>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</si>
  <si>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</si>
  <si>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</si>
  <si>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</si>
  <si>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</si>
  <si>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</si>
  <si>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</si>
  <si>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</si>
  <si>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</si>
  <si>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</si>
  <si>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</si>
  <si>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</si>
  <si>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</si>
  <si>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</si>
  <si>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</si>
  <si>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</si>
  <si>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</si>
  <si>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</si>
  <si>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</si>
  <si>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</si>
  <si>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</si>
  <si>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</si>
  <si>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</si>
  <si>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</si>
  <si>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</si>
  <si>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</si>
  <si>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</si>
  <si>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</si>
  <si>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</si>
  <si>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</si>
  <si>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</si>
  <si>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</si>
  <si>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</si>
  <si>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</si>
  <si>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</si>
  <si>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</si>
  <si>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</si>
  <si>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</si>
  <si>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</si>
  <si>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</si>
  <si>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</si>
  <si>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</si>
  <si>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</si>
  <si>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</si>
  <si>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</si>
  <si>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</si>
  <si>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</si>
  <si>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</si>
  <si>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</si>
  <si>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</si>
  <si>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</si>
  <si>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</si>
  <si>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</si>
  <si>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</si>
  <si>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</si>
  <si>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</si>
  <si>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</si>
  <si>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</si>
  <si>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</si>
  <si>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</si>
  <si>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</si>
  <si>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</si>
  <si>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</si>
  <si>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</si>
  <si>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</si>
  <si>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</si>
  <si>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</si>
  <si>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</si>
  <si>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</si>
  <si>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</si>
  <si>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</si>
  <si>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</si>
  <si>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</si>
  <si>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</si>
  <si>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</si>
  <si>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</si>
  <si>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</si>
  <si>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</si>
  <si>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</si>
  <si>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</si>
  <si>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</si>
  <si>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</si>
  <si>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</si>
  <si>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</si>
  <si>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</si>
  <si>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</si>
  <si>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</si>
  <si>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</si>
  <si>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</si>
  <si>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</si>
  <si>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</si>
  <si>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</si>
  <si>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</si>
  <si>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</si>
  <si>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</si>
  <si>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</si>
  <si>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</si>
  <si>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</si>
  <si>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</si>
  <si>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</si>
  <si>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</si>
  <si>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</si>
  <si>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</si>
  <si>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</si>
  <si>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</si>
  <si>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</si>
  <si>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</si>
  <si>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</si>
  <si>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</si>
  <si>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</si>
  <si>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</si>
  <si>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</si>
  <si>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</si>
  <si>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</si>
  <si>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</si>
  <si>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</si>
  <si>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</si>
  <si>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</si>
  <si>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</si>
  <si>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</si>
  <si>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</si>
  <si>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</si>
  <si>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</si>
  <si>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</si>
  <si>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</si>
  <si>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</si>
  <si>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</si>
  <si>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</si>
  <si>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</si>
  <si>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</si>
  <si>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</si>
  <si>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</si>
  <si>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</si>
  <si>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</si>
  <si>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</si>
  <si>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</si>
  <si>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</si>
  <si>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</si>
  <si>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</si>
  <si>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</si>
  <si>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</si>
  <si>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</si>
  <si>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</si>
  <si>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</si>
  <si>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</si>
  <si>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</si>
  <si>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</si>
  <si>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</si>
  <si>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</si>
  <si>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</si>
  <si>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</si>
  <si>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</si>
  <si>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</si>
  <si>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</si>
  <si>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</si>
  <si>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</si>
  <si>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</si>
  <si>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</si>
  <si>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</si>
  <si>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</si>
  <si>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</si>
  <si>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</si>
  <si>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</si>
  <si>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</si>
  <si>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</si>
  <si>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</si>
  <si>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</si>
  <si>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</si>
  <si>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</si>
  <si>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</si>
  <si>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</si>
  <si>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</si>
  <si>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</si>
  <si>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</si>
  <si>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</si>
  <si>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</si>
  <si>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</si>
  <si>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</si>
  <si>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</si>
  <si>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</si>
  <si>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</si>
  <si>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</si>
  <si>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</si>
  <si>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</si>
  <si>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</si>
  <si>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</si>
  <si>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</si>
  <si>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</si>
  <si>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</si>
  <si>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</si>
  <si>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</si>
  <si>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</si>
  <si>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</si>
  <si>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</si>
  <si>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</si>
  <si>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</si>
  <si>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</si>
  <si>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</si>
  <si>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</si>
  <si>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</si>
  <si>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</si>
  <si>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</si>
  <si>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</si>
  <si>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</si>
  <si>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</si>
  <si>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</si>
  <si>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</si>
  <si>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</si>
  <si>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</si>
  <si>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</si>
  <si>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</si>
  <si>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</si>
  <si>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</si>
  <si>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</si>
  <si>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</si>
  <si>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</si>
  <si>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</si>
  <si>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</si>
  <si>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</si>
  <si>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</si>
  <si>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</si>
  <si>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</si>
  <si>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</si>
  <si>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</si>
  <si>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</si>
  <si>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</si>
  <si>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</si>
  <si>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</si>
  <si>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</si>
  <si>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</si>
  <si>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</si>
  <si>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</si>
  <si>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</si>
  <si>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</si>
  <si>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</si>
  <si>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</si>
  <si>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</si>
  <si>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</si>
  <si>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</si>
  <si>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</si>
  <si>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</si>
  <si>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</si>
  <si>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</si>
  <si>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</si>
  <si>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</si>
  <si>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</si>
  <si>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</si>
  <si>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</si>
  <si>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</si>
  <si>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</si>
  <si>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</si>
  <si>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</si>
  <si>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</si>
  <si>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</si>
  <si>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</si>
  <si>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</si>
  <si>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</si>
  <si>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</si>
  <si>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</si>
  <si>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</si>
  <si>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</si>
  <si>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</si>
  <si>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</si>
  <si>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</si>
  <si>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</si>
  <si>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</si>
  <si>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</si>
  <si>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</si>
  <si>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</si>
  <si>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</si>
  <si>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</si>
  <si>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</si>
  <si>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</si>
  <si>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</si>
  <si>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</si>
  <si>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</si>
  <si>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</si>
  <si>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</si>
  <si>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</si>
  <si>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</si>
  <si>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Gabes</t>
  </si>
  <si>
    <t>Les abats réceptionnés à l'état frais ne sont pas accompagnés de certificat de salubrité (fournisseur Uzan). Une réclamation est à transmettre.</t>
  </si>
  <si>
    <t xml:space="preserve">L'étiquette d'identification des carcasses doit être apposée sur une surface lisse de la carcasse même. Chaque étiquette doit comporter la date d'abattage et la date de réception. </t>
  </si>
  <si>
    <t>Nous précisons que les merguez doivent être préparés par les viandes parées le jour même.</t>
  </si>
  <si>
    <t>Le billot du laboratoire est usé. Un rabotage est nécessaire.</t>
  </si>
  <si>
    <t>Respect du protocole d'addition des conservateurs et enregistrement</t>
  </si>
  <si>
    <t xml:space="preserve">Enregistrer les données de traçabilité tel que cela est indiqué sur la fiche. Les viandes retournées avec une durée maximale d'exposition de J+2 (jour de mise en vente) doivent être indiquées. </t>
  </si>
  <si>
    <t>Les barbes doivent être rasés quotidiennement.</t>
  </si>
  <si>
    <t>Ce paramètre ne peut être suivi car les viandes de retour ne sont pas enregistrées.</t>
  </si>
  <si>
    <t>Les abats et le 5 ème quartier doivent être séparés.</t>
  </si>
  <si>
    <t>Les piques prix rouillés doivent être remplacés.</t>
  </si>
  <si>
    <t>Les produits dans la cambre froide ne sont pas identifiés. Un étiquetage des dates de réception est exigé.</t>
  </si>
  <si>
    <t>Le glaçage n'était pas entier le jour de l'audit. Certains poissons présentaient des températures à cœur de 3,7°C (&gt;2°C)</t>
  </si>
  <si>
    <t>Produits surgelés: les restes des anciens sacs présents dans les bacs d'exposition en vrac ne sont pas tracés et donc non suivis par rapport à leurs durées des vies. Il y a un haut risque de dépassement des durées de vies. Le chef rayon peut emballer les restes dans des barquettes et les enregistrer dans la fiche de traçabilité afin de ne pas perdre la maîtrise de la DLUO.</t>
  </si>
  <si>
    <t>La date limite de retrait ne peut être suivi pour les produits surgelés en vrac.</t>
  </si>
  <si>
    <t>Absence d'enregistrement des vérifications du thermomètre depuis le mois de janvier 2017.</t>
  </si>
  <si>
    <t>La traçabilité n'est pas enregistrée car chaque sac est vidé le jour même dans le bacs d'exposition en vrac.</t>
  </si>
  <si>
    <t xml:space="preserve">Les barbes doivent être rasées quotidiennement </t>
  </si>
  <si>
    <t>Les bacs d'exposition des produits surgelés en vrac sont abîmés.</t>
  </si>
  <si>
    <t>Renforcer les contrôles.</t>
  </si>
  <si>
    <t>Les produits d'entretien ne doivent pas être transvasés dans d'anciennes bouteilles d'eau.</t>
  </si>
  <si>
    <t>Enregistrer P et S au lieu des croix dans les tableaux des autocontrôles.</t>
  </si>
  <si>
    <t>Certains piques prix sont rouillés</t>
  </si>
  <si>
    <t>Le nombre des louches ne correspond pas au nombre de produits exposés.
Remplacer les bacs d'exposition endommagés et maintenus avec du ruban adhésif.</t>
  </si>
  <si>
    <t>Afficher les horaires d'évacuation des déchets dans chaque rayon et dans la réception.</t>
  </si>
  <si>
    <t>Seule la réception dispose de la version 2016 du référentiel qualité.</t>
  </si>
  <si>
    <t>Afficher les instruction en couleur et dans les lieux de leur utilisation (poissonnerie, fruits légumes…)</t>
  </si>
  <si>
    <t>En cours de mise en œuvre</t>
  </si>
  <si>
    <t>Les certificats de salubrité de la boucherie ne sont pas conservés dans le rayon. Ces documents doivent être conservés chez le chef rayon sous format papier.</t>
  </si>
  <si>
    <t>La résine est décollée à plusieurs niveau (voir photos)</t>
  </si>
  <si>
    <t>Présence de givre dans le meuble des produits surgelés.</t>
  </si>
  <si>
    <t>T° meubles affichée: 3°C
T° meuble mesurée: 5 à 9°C
T° meuble surgelé affichée: -21°
T° meuble surgelé mesurée: -15°C
La température affichée dans le meuble des fromages est (-0)°C, valeur erronée.</t>
  </si>
  <si>
    <t>Le foie était à 6,5°C
Les merguez à 6°C</t>
  </si>
  <si>
    <t>Meuble: -22°C
Mesurée -10°C</t>
  </si>
  <si>
    <t>Produit exposés à -12°C</t>
  </si>
  <si>
    <t>Présence de chats autour de l'usine</t>
  </si>
  <si>
    <t>Absence d'un local pour le magasin.</t>
  </si>
  <si>
    <t>Accumulation de givre dans la chambre froide des surgelés</t>
  </si>
  <si>
    <t>Remplacer la vitre endommagée.</t>
  </si>
  <si>
    <t>Présence d'un tamis manuel.</t>
  </si>
  <si>
    <t>L'enregistrement est réalisé.</t>
  </si>
  <si>
    <t>Stockage des crèmes à température ambiante (dans des marmites entreposées à même le sol).
La température de la crème d'amande vérifiée sur place est de 11,5°C. 
Les œufs et les fruits décontaminés sont ensuite stockés à température ambiante (dans l'armoire de stockage à sec).</t>
  </si>
  <si>
    <t>La température du laboratoire est 12°C.</t>
  </si>
  <si>
    <t>Taux d'hygrométrie est 57%; correct</t>
  </si>
  <si>
    <t xml:space="preserve">Une sensibilisation sur place sur l'horaire de décontamination des légumes a eu lieu. </t>
  </si>
  <si>
    <t>Utilisation d'un poulet rôtis préparé la veille de l'audit  dans la préparation des sandwichs.</t>
  </si>
  <si>
    <t>La température du meuble froid est 6,2°C.</t>
  </si>
  <si>
    <t>Présence d'une seule chambre froide pour le stockage des différents catégories d'aliments; une sensibilisation a eu lieu sur les bonnes pratiques de stockage.</t>
  </si>
  <si>
    <t xml:space="preserve">Présence de souillures persistantes sur la trancheuse.
Assurer le nettoyage approfondie de cet équipement, le démontage des différents composants serait nécessaire pour faciliter cette opération;  </t>
  </si>
  <si>
    <t>La température du meuble fromages= 4,2°C.</t>
  </si>
  <si>
    <t>Une sensibilisation a eu lieu sur ce point ( directeur &amp; responsable RH)</t>
  </si>
  <si>
    <t>Développement de rouille en bas des casiers des vestiaires hommes.</t>
  </si>
  <si>
    <t>Présence de chats dans la zone de stockage des déchets (bennes à ordures à l'air libre)</t>
  </si>
  <si>
    <t>Une sensibilisation sur le protocole de décongélation a eu lieu; (température, étiquetage).</t>
  </si>
  <si>
    <t>Une sensibilisation sur la période fixée pour la décontamination des fruits et des œufs a eu lieu.</t>
  </si>
  <si>
    <t>Le risque de chute des vis de fixation de la façonneuse n'est pas pris en considération.</t>
  </si>
  <si>
    <t>Le refroidissement des crèmes est réalisé à température ambiante.
Absence d'enregistrement.
Une sensibilisation a eu lieu sur le protocole.</t>
  </si>
  <si>
    <t>Absence de sésame dans la liste des ingrédients du produit makroud 'Essaada'. Aviser le fournisseur sur cet écart.</t>
  </si>
  <si>
    <t xml:space="preserve">Assurer le stockage des crèmes, des fruits et des œufs dans des enceintes frigorifiques.
</t>
  </si>
  <si>
    <t>Stockage des produits casse dans une zone localisée au laboratoire. Bien que la zone est identifiée, le stockage de ces produits doit être dans une enceinte frigorifique.</t>
  </si>
  <si>
    <t>Mettre à jour le plan de nettoyage.</t>
  </si>
  <si>
    <t>Interdire cette pratique.
Les poulets rôtis dont la durée de vie a dépassé 4h d'exposition ne doivent pas être utilisés dans la fabrication des sandwichs.</t>
  </si>
  <si>
    <t xml:space="preserve">Absence du plan d'appâtage sur site. </t>
  </si>
  <si>
    <t>Mettre les palettes des eaux à l'abri des rayons du soleil.</t>
  </si>
  <si>
    <t xml:space="preserve">La zone des produits casse/ retour est localisée dans la chambre froide; 
</t>
  </si>
  <si>
    <t>Prévoir un abri pour les palettes des eaux minérales.</t>
  </si>
  <si>
    <t>Tamis manuel</t>
  </si>
  <si>
    <t>Afficher les horaires de dégivrage des meubles froids.</t>
  </si>
  <si>
    <t>Le meuble d'exposition n'est pas totalement protégé.</t>
  </si>
  <si>
    <t>Absence de DF et de DLC sur l'emballage d'origine du boudin de jambon de dinde 'Chahia' (N° lot17044); Ces mentions étaient notées sur une étiquette facilement démontable et illisible. 
Absence de la mention de la nature du produit (fromage ou préparation fromagère) sur les étiquettes carrefour (exp; Fleuron Bleu).
Indiquer la catégorie de produit sur les étiquettes Carrefour; aviser le service qualité sur cet écart.</t>
  </si>
  <si>
    <t>Utilisation de palettes en bois pour le stockage de sucre. Prévoir des palettes en plastique facilement lavables pour cet effet.</t>
  </si>
  <si>
    <t>Stockage des palettes d'eaux minérales sous les rayons du soleil. Ces conditions de stockage risquent d'altérer chimiquement les eaux minérales.</t>
  </si>
  <si>
    <t>Absence d'eau chaude aux laboratoires traiteur et fromage/charcuterie.</t>
  </si>
  <si>
    <t>Taux de réalisation du plan d'action précédent</t>
  </si>
  <si>
    <t>Le présentoir trad. était à 7°C alors que l'affichée était 4,8°C</t>
  </si>
  <si>
    <t>Les corbeilles du stand trad. de la boucherie, traiteur, fromage/charcuterie ne sont pas munies de pédales.
Les bennes à ordures sont maintenues fermées.</t>
  </si>
  <si>
    <t xml:space="preserve">Dr Mejed HENI &amp; Mme Meriam CHOUCHENE &amp; M. Bilel HAMDI </t>
  </si>
  <si>
    <t>Directeur magasin &amp; chefs rayons</t>
  </si>
  <si>
    <t>Stockage des paquets d'œufs dans la réserve sèche. La température de stockage préconisée par le fournisseur est moins de 15°C tandis que la température de la réserve est de 19°C.
On note que la durée de stockage des œufs peut durer jusqu'à 3 jours.
Respecter les exigences en mode de stockage indiquées par le fournisseur.</t>
  </si>
  <si>
    <t>Absence d'ouvre boite. L'ouverture des boites est réalisée par des couteaux. Cette pratique risque de contaminer les aliments par des résidus métalliques.</t>
  </si>
  <si>
    <t>Les numéros de lot des boites de champignons, utilisées dans la fabrication des pizzas, ne sont pas indiqués sur les enregistrements de traçabilité.</t>
  </si>
  <si>
    <t>Durée d'exposition des produits</t>
  </si>
  <si>
    <t>La date d'ouverture du fromage 'Fleuron bleu' indiquée sur l'enregistrement de traçabilité  (16/01/2017) ne correspond pas à la date indiquée sur l'étiquette 'Carrefour' (18/01/2017). 
Absence d'identification de la date d'ouverture initiale sur le fromage Sardaigne à l'ail.
Cette pratique risque d'engendrer le dépassement de la date de retrait des produits découpés.
Une sensibilisation a eu lieu sur l'interdiction de la réemballe et la nécessité du respect de la DLC.</t>
  </si>
  <si>
    <t>La traçabilité manque de maîtrise; les DLC des matières premières et les quantités ne sont pas enregistrées. Les viandes retournées et remises en vente ne sont pas enregistrées.</t>
  </si>
  <si>
    <t>Utilisation du produit "four clean". Ce produit ne figure pas sur le plan de nettoyage de Carrefour. Demander une mise à jour de ce document auprès de la qualité.
Le plan de nettoyage de Carrefour n'est pas présent sur les lieux.</t>
  </si>
  <si>
    <t xml:space="preserve">Respect des durées de vie des produits trad. exposés dans le stand </t>
  </si>
  <si>
    <t>Les températures des produits dans la chambre froide ne sont pas enregistrées.</t>
  </si>
  <si>
    <t xml:space="preserve">Glaçage étiquetage des produits </t>
  </si>
  <si>
    <t>1 barquette de thym de marque Sodea exposée dans le linéaire présentait une DLC au 17/02/2017. Un dépassement de 4 jours a été constaté.</t>
  </si>
  <si>
    <t xml:space="preserve">Absence d'odeur nauséabonde </t>
  </si>
  <si>
    <t xml:space="preserve">Vu l'absence d'un local poubelle, les bennes à ordure étaient maintenues à l'extérieur. Il s'agit d'une source de nuisibles notamment les félins et les insectes volants.
</t>
  </si>
  <si>
    <t xml:space="preserve">Les plans d'action suite aux non-conformité des analyses microbiologiques de la boucherie ne sont pas présents. </t>
  </si>
  <si>
    <t>Absence d'affichage pour les horaires d'évacuation des déchets. Imprimer l'instruction fournie par la qualité et déterminer les plages des horaires correspondantes.</t>
  </si>
  <si>
    <t>La planche de découpe des légumes crus est usée; remplacer cet équipement.
Présence de souillures persistantes sur le panier de la friteuse. Renforcer le nettoyage de cet ustensile.</t>
  </si>
  <si>
    <t>Dr Hatem  KARAA</t>
  </si>
  <si>
    <t>Mr Abdessalam Zaatra &amp; chefs rayons</t>
  </si>
  <si>
    <t xml:space="preserve">Entreposage des crèmes et autres produits semi-finis à température ambiante. 
</t>
  </si>
  <si>
    <t>Limiter les séjours en laboratoire aux quantités à utiliser immédiatement.</t>
  </si>
  <si>
    <t>Renforcer les opérations de nettoyage au dessus de la porte de la chambre froide</t>
  </si>
  <si>
    <t>Stockage de la pâte feuilletée en chambre froide négative au dessus des paquets des produits de la pêche.</t>
  </si>
  <si>
    <t>Présence d'un tamiseur automatique (exploration difficile)</t>
  </si>
  <si>
    <t>absence d'agrinet ASD</t>
  </si>
  <si>
    <t>Présence de poussière au dessus du linéaire</t>
  </si>
  <si>
    <t>Absence de sésame dans la liste des ingrédients du produit makroud 'Essaada'. 
Etiquetage macaron 300g erroné: mention de la présence du pistache entier et en pâte alors que le produit n'en contient pas).</t>
  </si>
  <si>
    <t>Aviser le fournisseur Essaada sur cet écart.
Corriger l'étiquette interne de Carrefour</t>
  </si>
  <si>
    <t>Présence d'une seule chambre froide pour le stockage des différentes catégories d'aliments; une sensibilisation a eu lieu sur les bonnes pratiques de stockage.</t>
  </si>
  <si>
    <t>la fiche de réception en rayon n'est pas utilisée pour les produits de la viennoiserie salée</t>
  </si>
  <si>
    <t>Scie à os sale</t>
  </si>
  <si>
    <t>Renforcer les opérations de nettoyage et de désinfection de la scie à os</t>
  </si>
  <si>
    <t>La DLC des produits présentés à la vente ne doit pas dépasser la DLC initiale du fournisseur (exemple poulet PAC découpé le 04 mai 2017 aura une DLC 08/05/2017 alors que celle du fournisseur est du 07/05/2017).</t>
  </si>
  <si>
    <t>02 caisses de daurades ne portent pas l'étiquette mentionnant leur date de réception</t>
  </si>
  <si>
    <t>Certaines caisses sont endommagées</t>
  </si>
  <si>
    <t>Procéder au tri des oranges entreposées en chambre froide.</t>
  </si>
  <si>
    <t>Produits de nettoyage sont entreposés en chambre froide.</t>
  </si>
  <si>
    <t>Eviter l'entreposage des produits de nettoyage en chambre froide (prévoir des éléments fermant à clef pour le stockage des produits de nettoyage)</t>
  </si>
  <si>
    <t>Aménager un local poubelle</t>
  </si>
  <si>
    <t>Partie haute de  porte de la chambre froide est sale.</t>
  </si>
  <si>
    <t>eviter le stockage en chambre froide négative sans protection (chambre froide siège de contaminations diverses)</t>
  </si>
  <si>
    <t>assurer en continu la présence des produits de nettoyage et de désinfection référencés par UHD</t>
  </si>
  <si>
    <t>renforcer les actions de nettoyage et de désinfection au dessus du stand d'exposition des pâtisseries.</t>
  </si>
  <si>
    <t xml:space="preserve">Stockage des produits casse dans une zone localisée au laboratoire. Bien que la zone est identifiée, le stockage de ces produits doit être dans une enceinte frigorifique </t>
  </si>
  <si>
    <t>Déplacer les produits casse vers l'armoire froide dédiée à cet usage</t>
  </si>
  <si>
    <t>assurer l'identification sur caisse des poissons et autres produits de la pêche (remettre en place les étiquettes décollées)</t>
  </si>
  <si>
    <t>Présence d'oranges altérées en chambre froide.</t>
  </si>
  <si>
    <t>prévoir des louches en nombre suffisant.
Remplacer le bac d'exposition endommagé</t>
  </si>
  <si>
    <t xml:space="preserve">
Utiliser la fiche de réception en rayon lors du contrôle des produits surgelés.</t>
  </si>
  <si>
    <t xml:space="preserve">
La fiche de reception en rayon n'est pas utilisée.</t>
  </si>
  <si>
    <t>Mettre en place un joint bas de porte au niveau de la porte d'entrée du personnel</t>
  </si>
  <si>
    <t>porte d'entrée du personnel non étanche</t>
  </si>
  <si>
    <t>Absence de poubelles à pédale</t>
  </si>
  <si>
    <t>prévoir l'achat de poubelles à pédale</t>
  </si>
  <si>
    <t>Absence de local poubelles</t>
  </si>
  <si>
    <t xml:space="preserve">Présence de souillures derrière et à l'intérieur des tables de travail.
</t>
  </si>
  <si>
    <t>Présence de souillures au dessus et derrière le batteur</t>
  </si>
  <si>
    <t xml:space="preserve">renforcer les actions de nettoyage derrière et à l'intérieur des tables.
</t>
  </si>
  <si>
    <t>Renforcer les actions de nettoyage du batteur</t>
  </si>
  <si>
    <t xml:space="preserve">Utiliser la fiche de réception en rayon pour garantir la traçabilité des viennoiseries salées mises en vente </t>
  </si>
  <si>
    <t>Renforcer les opérations de dépoussièrage au dessus des éléments en bois du stand olives/épices</t>
  </si>
  <si>
    <t>Remplacer les bacs abimés</t>
  </si>
  <si>
    <t>Remplacer les caisses endommagées</t>
  </si>
  <si>
    <t>Mettre de l'ordre au niveau de la réserve</t>
  </si>
  <si>
    <t xml:space="preserve">T° meubles affichée: 2°C
T° meuble mesurée: 3 à 6°C
T° meuble surgelé affichée: -21°
T° meuble surgelé mesurée: -17°C
</t>
  </si>
  <si>
    <t>Taux d'hygrométrie est 61%</t>
  </si>
  <si>
    <t xml:space="preserve">Exploration difficille </t>
  </si>
  <si>
    <t>Prévoir des meubles protégés</t>
  </si>
  <si>
    <t>La température du laboratoire est 12,5°C.</t>
  </si>
  <si>
    <t>La température du meuble froid est 5,8°C.</t>
  </si>
  <si>
    <t>La température du meuble fromages= 3,9°C.</t>
  </si>
  <si>
    <t xml:space="preserve">Le foie était à 3,5°C
</t>
  </si>
  <si>
    <t>Produit exposés à -17°C</t>
  </si>
  <si>
    <t>Meuble: -22°C
Mesurée -17°C</t>
  </si>
  <si>
    <t>accumulation de grande quantité de givre au niveau du réfrigérateur de la salle de pause</t>
  </si>
  <si>
    <t>Revoir le fonctionnement du réfrigérateur (revoir le système de fermeture de la porte)</t>
  </si>
  <si>
    <t>Porte entrée du personnel non étanche</t>
  </si>
  <si>
    <t>Equiper la porte d'entrée d'un joint bas de porte</t>
  </si>
  <si>
    <t>Siphons en chambre froide poissons sans couvercle</t>
  </si>
  <si>
    <t>Remettre en place le couvercle du siphon de la chambre froide</t>
  </si>
  <si>
    <r>
      <t xml:space="preserve">Stockage des paquets d'œufs dans la réserve sèche. La température de stockage préconisée par le fournisseur est moins de 15°C tandis que la température de la réserve était de </t>
    </r>
    <r>
      <rPr>
        <b/>
        <sz val="11"/>
        <rFont val="Calibri"/>
        <family val="2"/>
        <scheme val="minor"/>
      </rPr>
      <t>25,7°C avec une hygrométrie 61,4%.</t>
    </r>
    <r>
      <rPr>
        <sz val="11"/>
        <rFont val="Calibri"/>
        <family val="2"/>
        <scheme val="minor"/>
      </rPr>
      <t xml:space="preserve">
On note que la durée de stockage des œufs peut durer jusqu'à 3 jours.
Respecter les exigences en mode de stockage indiquées par le fournisseur.
Présence d'un sac de sorgho moulu sans étiquette au niveau de la réserve du sous sol.</t>
    </r>
  </si>
  <si>
    <t>le rangement de certaines denrées ne permet pas une bonne circulation d'air au niveau du linéiare (voir photo)</t>
  </si>
  <si>
    <t xml:space="preserve">ne pas présenter les denrées en face des grilles de souffalge d'air froid ni celles de reprise </t>
  </si>
  <si>
    <t>trace de jabots sur une carcasse de pouet PAC présentée à la vente</t>
  </si>
  <si>
    <t xml:space="preserve">Renforcer le contrôle des produits exposés à la vente (éliminer tous corps étrangers pouvant contaminer les denrées alimentaires) </t>
  </si>
  <si>
    <t>Assurer une évacuation régulière des poubelles (débordement de la poubelle à la boulangerie -voir photo-)</t>
  </si>
  <si>
    <t>Chefs rayons (Directeur absent)</t>
  </si>
  <si>
    <t>Le fournisseur Fromagyl ne délivre pas de certificat de salubrité mais plutôt un bulletin d'analyses au laboratoire. Exiger le certificat avec cachet et signature du vétérinaire traitant.</t>
  </si>
  <si>
    <t>Les boudins de charcuteries exposés ne présentaient pas la date d'entame.</t>
  </si>
  <si>
    <t>Un sac de produit casse était stocké dans le meuble mural il n'était ni identifié ni isolé</t>
  </si>
  <si>
    <t>Isoler les produits casse dans la zone qui leur est réservée.</t>
  </si>
  <si>
    <t>Le nettoyage des billots et du poussoir est à renforcer.</t>
  </si>
  <si>
    <t>Les produits trad retournés de puis la veille ne sont pas enregistrés dans la fiche de traçabilité du jour J.</t>
  </si>
  <si>
    <t>Le rasage des barbes doit être rigoureux. Les personnes barbues doivent se munir d'un  cache barbe.</t>
  </si>
  <si>
    <t xml:space="preserve">Renforcer le nettoyage des vitres. Cette opération doit être effectuée avant exposition des produits. </t>
  </si>
  <si>
    <t>Les piques prix deviennent rouillés</t>
  </si>
  <si>
    <t>Les piques prix deviennent usées</t>
  </si>
  <si>
    <t>Une seiche congelée n'était pas étiquetée</t>
  </si>
  <si>
    <t>Accélérer les transfert pour maintenir la liaison froide.</t>
  </si>
  <si>
    <t>Absence de papier et de savon dans les sanitaires des femmes</t>
  </si>
  <si>
    <t>Fournir les éléments nécessaires.</t>
  </si>
  <si>
    <t xml:space="preserve">Le poinçonnage de la balance de la réception date de 2016. </t>
  </si>
  <si>
    <t>Afficher les instructions hygiène dans les locaux de travail</t>
  </si>
  <si>
    <t>Les certificats sont mal rangés dans la poissonnerie et la boucherie. La poissonnerie ne dispose pas des certificats des produits surgelés ni des produits frais depuis le 04/08.
La boucherie ne dispose pas des certificats des mois de juillet et août sauf ceux du 28, du 29, du 30 et du 31 juillet.</t>
  </si>
  <si>
    <t>Assurer un classement quotidien des certificats dans les rayons concernés</t>
  </si>
  <si>
    <t>Des formations sont requises pour le personnel du traiteur</t>
  </si>
  <si>
    <t>Faire en sorte qu'on puisse déplacer les meubles muraux afin qu'on puisse nettoyer derrière.</t>
  </si>
  <si>
    <t>Raboter les billots</t>
  </si>
  <si>
    <t>Les températures à cœur des volailles étaient &gt; 6°C.</t>
  </si>
  <si>
    <t>T° affichée de 4,5 à 6°</t>
  </si>
  <si>
    <t>La pelle présente des traces de corrosion</t>
  </si>
  <si>
    <t>Nettoyer les extracteurs</t>
  </si>
  <si>
    <t>Remplacer les flacons par des distributeurs muraux</t>
  </si>
  <si>
    <t>Utilisation de flacons à poussoir dans les sanitaires des hommes. Absence dans les sanitaires des femmes.</t>
  </si>
  <si>
    <t>Absence dans les sanitaires des femmes</t>
  </si>
  <si>
    <t>La manette de la douchette dans la poissonnerie est démontée</t>
  </si>
  <si>
    <t>Fournir les poubelles nécessaires</t>
  </si>
  <si>
    <t>Présence de givre dans les meubles PLS surgelés</t>
  </si>
  <si>
    <t>Mme Meriam CHOUCHENE-Dr Mejed HENI</t>
  </si>
  <si>
    <t>Présence de souillures persistantes au niveau de la façonneuse.
Présence de piqûres de moisissures sur les murs de la chambre de pousse.</t>
  </si>
  <si>
    <t>Entreposage des produits de nettoyage à coté du petits matériel.</t>
  </si>
  <si>
    <t>Présence de piqûres de moisissures sur le plafond de la chambre froide.</t>
  </si>
  <si>
    <t xml:space="preserve">Absence de mentions obligatoires sur l’étiquette de la pâte de noisette; exp mode de stockage, langue arabe.
Avertir le fournisseur sur cet écart.
</t>
  </si>
  <si>
    <t>Taux d'hygrométrie= 60%</t>
  </si>
  <si>
    <t>Présence de trace de brûlure sur la conduite du four.</t>
  </si>
  <si>
    <t>T° du laboratoire 11°C</t>
  </si>
  <si>
    <t>Revoir le système de drainage des eaux de condensation dans les chambres de pousse.</t>
  </si>
  <si>
    <t>La chambre froide des matières première ne faisait pas l'objet de suivi de température.</t>
  </si>
  <si>
    <t>Le meuble froid d'animation ne faisait pas l'objet de suivi de température.</t>
  </si>
  <si>
    <t>T° affichée= 9°C &gt; 6°C</t>
  </si>
  <si>
    <t>T° de la préparation 'Tastira'= 8,5°C</t>
  </si>
  <si>
    <t>Les poubelles dans la boucherie et la charcuterie sont sans pédales.
Absence de poubelle à pédale au laboratoire traiteur.</t>
  </si>
  <si>
    <t>T° du laboratoire 12°C.</t>
  </si>
  <si>
    <t>Meuble partiellement protégé. Action de changement prévue dans les mois prochains.</t>
  </si>
  <si>
    <t>Mentionner le nombre exacte de produits finis au niveaux des documents de traçabilité et au cadencier de cuisson.</t>
  </si>
  <si>
    <t xml:space="preserve">Stockage des produits casse dans une zone identifiée au niveau du laboratoire. </t>
  </si>
  <si>
    <t>L'état de fraicheur des pommes de terre et des tomates était insatisfaisant.</t>
  </si>
  <si>
    <t>Attente prolongée (&gt;1h) des palettes de yaourt avant stockage, les yaourts étaient à &gt;20°C</t>
  </si>
  <si>
    <t>Décollement des jointures au plafond de la chambre froide.</t>
  </si>
  <si>
    <t>Absence de DEPTAL MCL indiqué au planning de nettoyage pour lavage des palettes.</t>
  </si>
  <si>
    <t>Réserve fruits secs; présence de trace de fuite au plafond.</t>
  </si>
  <si>
    <t>Dépassement de la date limite de retrait des cordons bleus 'Essabr'; DLC 22 aout 2017</t>
  </si>
  <si>
    <t>Ecarter les produits ayant un aspect global dégradé.</t>
  </si>
  <si>
    <t>Les tartelettes 'Molin d'or' étaient exposées à l'état effrité.
Présence de piqûres de moisissures sur les pains hamburgers ‘Burger Bun’s (DLC 24/08/2017)</t>
  </si>
  <si>
    <t>Taux d'hygrométrie 57%</t>
  </si>
  <si>
    <t>Correcte</t>
  </si>
  <si>
    <t>Condensation des eaux de dégivrage sur les meubles des yaourts.</t>
  </si>
  <si>
    <t>Absence de source de drainage des eaux de condensation. L'eau stagnait au sol.</t>
  </si>
  <si>
    <t>L'extrémité du quai de réception a été abîmée par les actions des chariots.</t>
  </si>
  <si>
    <t>Présence de souillures persistantes sur le panier de la friteuse.</t>
  </si>
  <si>
    <t xml:space="preserve">Présence d'incohérence entre le nombre de produits dans les documents de traçabilité, cadencier et au logiciel de vente. (Exp traçabilité English pie chawarma  4 pièces préparées contre 2 pièces vendues et une casse mentionnées au logiciel de vente) &amp; (traçabilité poulets rôtis 100, cadencier 85, logiciel de vente 80)
</t>
  </si>
  <si>
    <t>Assurer un nettoyage au dessus du muret derrière le stand</t>
  </si>
  <si>
    <t>Absence de local</t>
  </si>
  <si>
    <t>Les échantillons vérifiés étaient conformes.</t>
  </si>
  <si>
    <t xml:space="preserve">Présence de givre dans le meuble des produits surgelés.
</t>
  </si>
  <si>
    <t>Indication du raisin sur les étiquettes des mini viennoiseries pur beurre UHD alors que le produit n'en contient pas. Avertir le service informatique sur cet écart.</t>
  </si>
  <si>
    <t>M. Mejed Heni - M. Dia Mechlaoui</t>
  </si>
  <si>
    <t>Chefs rayons</t>
  </si>
  <si>
    <t>Les numéros des lots des matières premières ne sont pas toujours enregistrés.</t>
  </si>
  <si>
    <t>Attente des crèmes à température ambiante en raison de l'étroitesse de la chambre froide.</t>
  </si>
  <si>
    <t>Les raisins ne sont pas inclus dans la liste des ingrédients des viennoiseries aux raisins. Contacter le service informatique.</t>
  </si>
  <si>
    <t>La hotte et le panier de la friteuse n'étaient pas assez propres.</t>
  </si>
  <si>
    <t>Pizza roulée - Cigare jambon et cigare poulet: incohérence entre la traçabilité et la fabrication
Absence d'indication de la quantité fabriquée pour l'escalope grillé, la salade mechouia et le riz djerbien</t>
  </si>
  <si>
    <t>Assurer le respect du remplissage des cases et la vérification des données enregistrées.</t>
  </si>
  <si>
    <t>Stockage d'une caisse de cuisses de dinde dont la DLC était le lendemain du jour de l'audit.</t>
  </si>
  <si>
    <t>Absence de la date d'abattage sur la carcasse.</t>
  </si>
  <si>
    <t>La DLC du morceau de carcasse stocké était le jour de l'audit. Assurer un renforcement de la rotation des stocks.</t>
  </si>
  <si>
    <t>Les billots présentent un état d'usure avancé.</t>
  </si>
  <si>
    <t>Utilisation d'anciennes fiches d'enregistrement de la traçabilité. Mettre à jour les tableaux et afficher les documents instructifs.</t>
  </si>
  <si>
    <t>Le port de la toque est obligatoire.</t>
  </si>
  <si>
    <t>Assurer le maintien des étiquettes d'origine des produits.</t>
  </si>
  <si>
    <t>Absence de l'indication des DLC sur 2 boîtes d'anchois marinées.</t>
  </si>
  <si>
    <t>Lors du test de traçabilité nous avons constaté que 1 kg de bâtonnets de crabe n'était pas tracé.</t>
  </si>
  <si>
    <t xml:space="preserve">Utilisation du thermomètre de la poissonnerie. </t>
  </si>
  <si>
    <t>Fournir un thermomètre pour ce rayon</t>
  </si>
  <si>
    <t>Le tableau de vérification des températures n'était pas rempli pour le mois d'octobre.</t>
  </si>
  <si>
    <t>Manque de louches pour les produits secs</t>
  </si>
  <si>
    <t>Les boules de harissa doivent être étiquetées. Cet étiquetage doit inclure entre autres la liste des ingrédients.</t>
  </si>
  <si>
    <t>Les résultats n'étaient pas disponibles dans la pâtisserie</t>
  </si>
  <si>
    <t>L'attestation d'aptitude pour l'opératrice de el mazraa n'était pas disponible. Seul le bulletin des analyses l'était.</t>
  </si>
  <si>
    <t>Procéder au poinçonnage de la balance de la réception.</t>
  </si>
  <si>
    <t>Décollement de la résine à plusieurs niveaux</t>
  </si>
  <si>
    <t>Nettoyage nécessaire pour la grille d'aération du meuble de 4ème gamme</t>
  </si>
  <si>
    <t>Hygrométrie: 50,5%</t>
  </si>
  <si>
    <t>La résine est décollée à plusieurs niveaux</t>
  </si>
  <si>
    <t>La conception de la chambre froide ne permet pas d'y stocker tous les produits, son étroitesse rend la tâche difficile.</t>
  </si>
  <si>
    <t>Hygrométrie: 51%</t>
  </si>
  <si>
    <t>Les meubles ne permettent pas la protection intégrale des produits contre les éléments environnementaux dont les mouches.</t>
  </si>
  <si>
    <t>Prévoir un couvercle.</t>
  </si>
  <si>
    <t>Présence excessive de mouches dans le magasin.</t>
  </si>
  <si>
    <t>Les siphons pour les chambres de pousse n'ont pas encore été prévus.</t>
  </si>
  <si>
    <t>Procéder aux travaux nécessaires.</t>
  </si>
  <si>
    <t>Développement de givre dans le meuble des crèmes glacées PLS</t>
  </si>
  <si>
    <t>En attente de l'acquisition des poubelles pâtisserie et boucherie</t>
  </si>
  <si>
    <t xml:space="preserve">Stockage d'un poulpe congelé sans étiquetage.
La DF et la DLC du saumon frais étaient inscrites à la main. </t>
  </si>
  <si>
    <t>Renforcer le nettoyage des linéaires de chapelure et de la farine</t>
  </si>
  <si>
    <t>Absence d'enregistrement des contrôles des viandes rouges 29/10</t>
  </si>
  <si>
    <t>Les cases relatives aux températures à cœur des produits exposés et aux vérifications des chambres froides ne sont pas remplies.</t>
  </si>
  <si>
    <t>Les enregistrements des autocontrôles ne sont pas quotidiens.</t>
  </si>
  <si>
    <t>Assurer l'enregistrement des données et la justification des écarts.</t>
  </si>
  <si>
    <t>Exposition de pain présentant des traces de condensation interne (photo).</t>
  </si>
  <si>
    <t>Le lave-mains de la pâtisserie est corrodé.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</si>
</sst>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18" fillId="2" borderId="1" xfId="1" applyFont="1" applyFill="1" applyBorder="1" applyAlignment="1" applyProtection="1">
      <alignment horizontal="left" wrapText="1"/>
      <protection hidden="1"/>
    </xf>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Border="1" applyAlignment="1">
      <alignment horizontal="left"/>
    </xf>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9" fillId="2" borderId="1" xfId="1" applyFont="1" applyFill="1" applyBorder="1" applyAlignment="1" applyProtection="1">
      <alignment horizontal="left" wrapText="1"/>
      <protection hidden="1"/>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0" fontId="19" fillId="2" borderId="1" xfId="1" applyFont="1" applyFill="1" applyBorder="1" applyAlignment="1" applyProtection="1">
      <alignment horizontal="center" vertical="center" wrapText="1"/>
      <protection hidden="1"/>
    </xf>
    <xf numFmtId="0" fontId="11" fillId="0" borderId="1" xfId="0" applyFont="1" applyBorder="1" applyAlignment="1">
      <alignment horizontal="left" wrapText="1"/>
    </xf>
    <xf numFmtId="0" fontId="19" fillId="0" borderId="1" xfId="0" applyFont="1" applyBorder="1" applyAlignment="1">
      <alignment horizontal="left" wrapText="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0" fontId="26" fillId="2" borderId="1" xfId="1" applyFont="1" applyFill="1" applyBorder="1" applyAlignment="1" applyProtection="1">
      <alignment horizontal="left" vertical="center" wrapText="1"/>
      <protection hidden="1"/>
    </xf>
    <xf numFmtId="0" fontId="26" fillId="2" borderId="1" xfId="1" applyFont="1" applyFill="1" applyBorder="1" applyAlignment="1" applyProtection="1">
      <alignment horizontal="left" wrapText="1"/>
      <protection hidden="1"/>
    </xf>
    <xf numFmtId="0" fontId="26" fillId="0" borderId="1" xfId="0" applyFont="1" applyBorder="1" applyAlignment="1">
      <alignment horizontal="left" wrapText="1"/>
    </xf>
    <xf numFmtId="0" fontId="26" fillId="0" borderId="1" xfId="0" applyFont="1" applyFill="1" applyBorder="1" applyAlignment="1">
      <alignment horizontal="left" wrapText="1"/>
    </xf>
    <xf numFmtId="0" fontId="27" fillId="2" borderId="1" xfId="1" applyFont="1" applyFill="1" applyBorder="1" applyAlignment="1" applyProtection="1">
      <alignment horizontal="left" wrapText="1"/>
      <protection hidden="1"/>
    </xf>
    <xf numFmtId="0" fontId="26" fillId="0" borderId="1" xfId="0" applyFont="1" applyBorder="1" applyAlignment="1">
      <alignment wrapText="1"/>
    </xf>
    <xf numFmtId="0" fontId="25" fillId="0" borderId="1" xfId="0" applyFont="1" applyBorder="1" applyAlignment="1">
      <alignment horizontal="lef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31" fillId="0" borderId="1" xfId="0" applyFont="1" applyBorder="1"/>
    <xf numFmtId="0" fontId="32" fillId="0" borderId="1" xfId="0" applyFont="1" applyBorder="1"/>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2" fillId="2" borderId="1" xfId="1" applyFont="1" applyFill="1" applyBorder="1" applyAlignment="1" applyProtection="1">
      <alignment horizontal="left" wrapText="1"/>
      <protection hidden="1"/>
    </xf>
    <xf numFmtId="0" fontId="31" fillId="0" borderId="1" xfId="0" applyFont="1" applyBorder="1" applyAlignment="1">
      <alignment horizontal="left" wrapText="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33"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26" fillId="0" borderId="1" xfId="0" applyFont="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11" fillId="0" borderId="1" xfId="0" applyFont="1" applyBorder="1" applyAlignment="1">
      <alignment vertical="top" wrapText="1"/>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0" fontId="11" fillId="0" borderId="1" xfId="0" applyFont="1" applyBorder="1" applyProtection="1">
      <protection hidden="1"/>
    </xf>
    <xf numFmtId="0" fontId="11" fillId="0" borderId="1" xfId="0" applyFont="1" applyBorder="1" applyAlignment="1" applyProtection="1">
      <alignment horizontal="left"/>
      <protection hidden="1"/>
    </xf>
    <xf numFmtId="0" fontId="11" fillId="0" borderId="1" xfId="0" applyFont="1" applyBorder="1" applyAlignment="1" applyProtection="1">
      <alignment horizontal="left" wrapText="1"/>
      <protection hidden="1"/>
    </xf>
    <xf numFmtId="0" fontId="11" fillId="0" borderId="1" xfId="0" applyFont="1" applyBorder="1" applyAlignment="1" applyProtection="1">
      <alignment wrapText="1"/>
      <protection hidden="1"/>
    </xf>
    <xf numFmtId="165" fontId="11" fillId="14" borderId="1" xfId="0" applyNumberFormat="1" applyFont="1" applyFill="1" applyBorder="1" applyProtection="1">
      <protection locked="0"/>
    </xf>
    <xf numFmtId="0" fontId="0" fillId="0" borderId="0" xfId="0" applyFill="1" applyBorder="1" applyAlignment="1" applyProtection="1">
      <alignment wrapText="1"/>
      <protection locked="0"/>
    </xf>
    <xf numFmtId="9" fontId="24" fillId="0" borderId="1" xfId="0" applyNumberFormat="1" applyFont="1" applyBorder="1" applyAlignment="1" applyProtection="1">
      <alignment wrapText="1"/>
      <protection locked="0"/>
    </xf>
    <xf numFmtId="0" fontId="11" fillId="0" borderId="0" xfId="0" applyFont="1" applyFill="1" applyAlignment="1">
      <alignment wrapText="1"/>
    </xf>
    <xf numFmtId="0" fontId="0" fillId="2" borderId="1" xfId="0" applyFill="1" applyBorder="1" applyAlignment="1" applyProtection="1">
      <alignment horizontal="center" vertical="center" wrapText="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Fill="1" applyBorder="1" applyAlignment="1" applyProtection="1">
      <alignment horizontal="lef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1" fillId="0" borderId="0" xfId="0" applyFont="1" applyAlignment="1">
      <alignment wrapText="1"/>
    </xf>
    <xf numFmtId="10" fontId="11" fillId="0" borderId="1" xfId="0" applyNumberFormat="1" applyFont="1" applyBorder="1" applyAlignment="1">
      <alignment wrapText="1"/>
    </xf>
    <xf numFmtId="0" fontId="28" fillId="9" borderId="0" xfId="0" applyFont="1" applyFill="1" applyBorder="1" applyAlignment="1">
      <alignment horizontal="left" vertical="center" wrapText="1"/>
    </xf>
    <xf numFmtId="0" fontId="28" fillId="9" borderId="0" xfId="0" applyFont="1" applyFill="1" applyBorder="1" applyAlignment="1">
      <alignment horizontal="center" vertical="center"/>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hidden="1"/>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hidden="1"/>
    </xf>
    <xf numFmtId="0" fontId="12" fillId="5" borderId="6" xfId="0" applyFont="1" applyFill="1" applyBorder="1" applyAlignment="1" applyProtection="1">
      <alignment horizontal="center" vertical="center"/>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protection hidden="1"/>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protection hidden="1"/>
    </xf>
    <xf numFmtId="0" fontId="12" fillId="5" borderId="6" xfId="0" applyNumberFormat="1" applyFont="1" applyFill="1" applyBorder="1" applyAlignment="1" applyProtection="1">
      <alignment horizontal="center"/>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1</c:v>
                </c:pt>
                <c:pt idx="2">
                  <c:v>0.96153846153846156</c:v>
                </c:pt>
                <c:pt idx="3">
                  <c:v>0.96153846153846156</c:v>
                </c:pt>
                <c:pt idx="4">
                  <c:v>0</c:v>
                </c:pt>
                <c:pt idx="5">
                  <c:v>0</c:v>
                </c:pt>
              </c:numCache>
            </c:numRef>
          </c:val>
          <c:extLst>
            <c:ext xmlns:c16="http://schemas.microsoft.com/office/drawing/2014/chart" uri="{C3380CC4-5D6E-409C-BE32-E72D297353CC}">
              <c16:uniqueId val="{00000000-27BE-45DB-B0BB-43AF31C9FD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27BE-45DB-B0BB-43AF31C9FD95}"/>
            </c:ext>
          </c:extLst>
        </c:ser>
        <c:dLbls>
          <c:showLegendKey val="0"/>
          <c:showVal val="1"/>
          <c:showCatName val="0"/>
          <c:showSerName val="0"/>
          <c:showPercent val="0"/>
          <c:showBubbleSize val="0"/>
        </c:dLbls>
        <c:gapWidth val="75"/>
        <c:overlap val="40"/>
        <c:axId val="217929296"/>
        <c:axId val="217927616"/>
      </c:barChart>
      <c:catAx>
        <c:axId val="21792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7927616"/>
        <c:crosses val="autoZero"/>
        <c:auto val="1"/>
        <c:lblAlgn val="ctr"/>
        <c:lblOffset val="100"/>
        <c:noMultiLvlLbl val="0"/>
      </c:catAx>
      <c:valAx>
        <c:axId val="21792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792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0.875</c:v>
                </c:pt>
                <c:pt idx="2">
                  <c:v>1</c:v>
                </c:pt>
                <c:pt idx="3">
                  <c:v>0.96875</c:v>
                </c:pt>
                <c:pt idx="4">
                  <c:v>0</c:v>
                </c:pt>
                <c:pt idx="5">
                  <c:v>0</c:v>
                </c:pt>
              </c:numCache>
            </c:numRef>
          </c:val>
          <c:extLst>
            <c:ext xmlns:c16="http://schemas.microsoft.com/office/drawing/2014/chart" uri="{C3380CC4-5D6E-409C-BE32-E72D297353CC}">
              <c16:uniqueId val="{00000000-F3A8-4442-9A5F-C46B0E6459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F3A8-4442-9A5F-C46B0E64597B}"/>
            </c:ext>
          </c:extLst>
        </c:ser>
        <c:dLbls>
          <c:showLegendKey val="0"/>
          <c:showVal val="1"/>
          <c:showCatName val="0"/>
          <c:showSerName val="0"/>
          <c:showPercent val="0"/>
          <c:showBubbleSize val="0"/>
        </c:dLbls>
        <c:gapWidth val="75"/>
        <c:overlap val="40"/>
        <c:axId val="264987936"/>
        <c:axId val="268177136"/>
      </c:barChart>
      <c:catAx>
        <c:axId val="26498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77136"/>
        <c:crosses val="autoZero"/>
        <c:auto val="1"/>
        <c:lblAlgn val="ctr"/>
        <c:lblOffset val="100"/>
        <c:noMultiLvlLbl val="0"/>
      </c:catAx>
      <c:valAx>
        <c:axId val="26817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8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0.83333333333333337</c:v>
                </c:pt>
                <c:pt idx="3">
                  <c:v>1</c:v>
                </c:pt>
                <c:pt idx="4">
                  <c:v>0</c:v>
                </c:pt>
                <c:pt idx="5">
                  <c:v>0</c:v>
                </c:pt>
              </c:numCache>
            </c:numRef>
          </c:val>
          <c:extLst>
            <c:ext xmlns:c16="http://schemas.microsoft.com/office/drawing/2014/chart" uri="{C3380CC4-5D6E-409C-BE32-E72D297353CC}">
              <c16:uniqueId val="{00000000-A215-4A63-B340-0220C48779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A215-4A63-B340-0220C48779DA}"/>
            </c:ext>
          </c:extLst>
        </c:ser>
        <c:dLbls>
          <c:showLegendKey val="0"/>
          <c:showVal val="1"/>
          <c:showCatName val="0"/>
          <c:showSerName val="0"/>
          <c:showPercent val="0"/>
          <c:showBubbleSize val="0"/>
        </c:dLbls>
        <c:gapWidth val="75"/>
        <c:overlap val="40"/>
        <c:axId val="268179936"/>
        <c:axId val="268180496"/>
      </c:barChart>
      <c:catAx>
        <c:axId val="26817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80496"/>
        <c:crosses val="autoZero"/>
        <c:auto val="1"/>
        <c:lblAlgn val="ctr"/>
        <c:lblOffset val="100"/>
        <c:noMultiLvlLbl val="0"/>
      </c:catAx>
      <c:valAx>
        <c:axId val="26818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817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1</c:v>
                </c:pt>
                <c:pt idx="3">
                  <c:v>1</c:v>
                </c:pt>
                <c:pt idx="4">
                  <c:v>0</c:v>
                </c:pt>
                <c:pt idx="5">
                  <c:v>0</c:v>
                </c:pt>
              </c:numCache>
            </c:numRef>
          </c:val>
          <c:extLst>
            <c:ext xmlns:c16="http://schemas.microsoft.com/office/drawing/2014/chart" uri="{C3380CC4-5D6E-409C-BE32-E72D297353CC}">
              <c16:uniqueId val="{00000000-25CF-4E72-B28C-41AE9F4F0A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25CF-4E72-B28C-41AE9F4F0A62}"/>
            </c:ext>
          </c:extLst>
        </c:ser>
        <c:dLbls>
          <c:showLegendKey val="0"/>
          <c:showVal val="1"/>
          <c:showCatName val="0"/>
          <c:showSerName val="0"/>
          <c:showPercent val="0"/>
          <c:showBubbleSize val="0"/>
        </c:dLbls>
        <c:gapWidth val="75"/>
        <c:overlap val="40"/>
        <c:axId val="268183296"/>
        <c:axId val="268183856"/>
      </c:barChart>
      <c:catAx>
        <c:axId val="268183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83856"/>
        <c:crosses val="autoZero"/>
        <c:auto val="1"/>
        <c:lblAlgn val="ctr"/>
        <c:lblOffset val="100"/>
        <c:noMultiLvlLbl val="0"/>
      </c:catAx>
      <c:valAx>
        <c:axId val="26818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8183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0.75</c:v>
                </c:pt>
                <c:pt idx="2">
                  <c:v>1</c:v>
                </c:pt>
                <c:pt idx="3">
                  <c:v>1</c:v>
                </c:pt>
                <c:pt idx="4">
                  <c:v>0</c:v>
                </c:pt>
                <c:pt idx="5">
                  <c:v>0</c:v>
                </c:pt>
              </c:numCache>
            </c:numRef>
          </c:val>
          <c:extLst>
            <c:ext xmlns:c16="http://schemas.microsoft.com/office/drawing/2014/chart" uri="{C3380CC4-5D6E-409C-BE32-E72D297353CC}">
              <c16:uniqueId val="{00000000-2D9A-43FA-B229-1AEBB7DC90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2D9A-43FA-B229-1AEBB7DC90B6}"/>
            </c:ext>
          </c:extLst>
        </c:ser>
        <c:dLbls>
          <c:showLegendKey val="0"/>
          <c:showVal val="1"/>
          <c:showCatName val="0"/>
          <c:showSerName val="0"/>
          <c:showPercent val="0"/>
          <c:showBubbleSize val="0"/>
        </c:dLbls>
        <c:gapWidth val="75"/>
        <c:overlap val="40"/>
        <c:axId val="266495632"/>
        <c:axId val="266496192"/>
      </c:barChart>
      <c:catAx>
        <c:axId val="26649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496192"/>
        <c:crosses val="autoZero"/>
        <c:auto val="1"/>
        <c:lblAlgn val="ctr"/>
        <c:lblOffset val="100"/>
        <c:noMultiLvlLbl val="0"/>
      </c:catAx>
      <c:valAx>
        <c:axId val="26649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49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0.85</c:v>
                </c:pt>
                <c:pt idx="1">
                  <c:v>1</c:v>
                </c:pt>
                <c:pt idx="2">
                  <c:v>0.58333333333333337</c:v>
                </c:pt>
                <c:pt idx="3">
                  <c:v>0.81818181818181823</c:v>
                </c:pt>
                <c:pt idx="4">
                  <c:v>0</c:v>
                </c:pt>
                <c:pt idx="5">
                  <c:v>0</c:v>
                </c:pt>
              </c:numCache>
            </c:numRef>
          </c:val>
          <c:extLst>
            <c:ext xmlns:c16="http://schemas.microsoft.com/office/drawing/2014/chart" uri="{C3380CC4-5D6E-409C-BE32-E72D297353CC}">
              <c16:uniqueId val="{00000000-BF6D-4708-AC2D-EF49ECBC7D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BF6D-4708-AC2D-EF49ECBC7D96}"/>
            </c:ext>
          </c:extLst>
        </c:ser>
        <c:dLbls>
          <c:showLegendKey val="0"/>
          <c:showVal val="1"/>
          <c:showCatName val="0"/>
          <c:showSerName val="0"/>
          <c:showPercent val="0"/>
          <c:showBubbleSize val="0"/>
        </c:dLbls>
        <c:gapWidth val="75"/>
        <c:overlap val="40"/>
        <c:axId val="266498992"/>
        <c:axId val="266499552"/>
      </c:barChart>
      <c:catAx>
        <c:axId val="26649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499552"/>
        <c:crosses val="autoZero"/>
        <c:auto val="1"/>
        <c:lblAlgn val="ctr"/>
        <c:lblOffset val="100"/>
        <c:noMultiLvlLbl val="0"/>
      </c:catAx>
      <c:valAx>
        <c:axId val="266499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49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0D5D-4BE4-A71B-79C3A7B131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0D5D-4BE4-A71B-79C3A7B13154}"/>
            </c:ext>
          </c:extLst>
        </c:ser>
        <c:dLbls>
          <c:showLegendKey val="0"/>
          <c:showVal val="1"/>
          <c:showCatName val="0"/>
          <c:showSerName val="0"/>
          <c:showPercent val="0"/>
          <c:showBubbleSize val="0"/>
        </c:dLbls>
        <c:gapWidth val="75"/>
        <c:overlap val="40"/>
        <c:axId val="271840720"/>
        <c:axId val="271841280"/>
      </c:barChart>
      <c:catAx>
        <c:axId val="27184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41280"/>
        <c:crosses val="autoZero"/>
        <c:auto val="1"/>
        <c:lblAlgn val="ctr"/>
        <c:lblOffset val="100"/>
        <c:noMultiLvlLbl val="0"/>
      </c:catAx>
      <c:valAx>
        <c:axId val="27184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4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0.7975206611570248</c:v>
                </c:pt>
                <c:pt idx="1">
                  <c:v>0.92796610169491522</c:v>
                </c:pt>
                <c:pt idx="2">
                  <c:v>0.84322033898305082</c:v>
                </c:pt>
                <c:pt idx="3">
                  <c:v>0.9</c:v>
                </c:pt>
                <c:pt idx="4">
                  <c:v>0</c:v>
                </c:pt>
                <c:pt idx="5">
                  <c:v>0</c:v>
                </c:pt>
              </c:numCache>
            </c:numRef>
          </c:val>
          <c:extLst>
            <c:ext xmlns:c16="http://schemas.microsoft.com/office/drawing/2014/chart" uri="{C3380CC4-5D6E-409C-BE32-E72D297353CC}">
              <c16:uniqueId val="{00000000-2E27-4AF6-B96C-22D9793BE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2E27-4AF6-B96C-22D9793BE0EE}"/>
            </c:ext>
          </c:extLst>
        </c:ser>
        <c:dLbls>
          <c:showLegendKey val="0"/>
          <c:showVal val="1"/>
          <c:showCatName val="0"/>
          <c:showSerName val="0"/>
          <c:showPercent val="0"/>
          <c:showBubbleSize val="0"/>
        </c:dLbls>
        <c:gapWidth val="75"/>
        <c:overlap val="40"/>
        <c:axId val="271844080"/>
        <c:axId val="271844640"/>
      </c:barChart>
      <c:catAx>
        <c:axId val="27184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44640"/>
        <c:crosses val="autoZero"/>
        <c:auto val="1"/>
        <c:lblAlgn val="ctr"/>
        <c:lblOffset val="100"/>
        <c:noMultiLvlLbl val="0"/>
      </c:catAx>
      <c:valAx>
        <c:axId val="27184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4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0.88475177304964536</c:v>
                </c:pt>
                <c:pt idx="1">
                  <c:v>0.88636363636363635</c:v>
                </c:pt>
                <c:pt idx="2">
                  <c:v>0.90659340659340659</c:v>
                </c:pt>
                <c:pt idx="3">
                  <c:v>0.93133802816901412</c:v>
                </c:pt>
                <c:pt idx="4">
                  <c:v>0</c:v>
                </c:pt>
                <c:pt idx="5">
                  <c:v>0</c:v>
                </c:pt>
              </c:numCache>
            </c:numRef>
          </c:val>
          <c:extLst>
            <c:ext xmlns:c16="http://schemas.microsoft.com/office/drawing/2014/chart" uri="{C3380CC4-5D6E-409C-BE32-E72D297353CC}">
              <c16:uniqueId val="{00000000-0772-44FB-B1DF-FA24BBA8EF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0772-44FB-B1DF-FA24BBA8EFAD}"/>
            </c:ext>
          </c:extLst>
        </c:ser>
        <c:dLbls>
          <c:showLegendKey val="0"/>
          <c:showVal val="1"/>
          <c:showCatName val="0"/>
          <c:showSerName val="0"/>
          <c:showPercent val="0"/>
          <c:showBubbleSize val="0"/>
        </c:dLbls>
        <c:gapWidth val="75"/>
        <c:overlap val="40"/>
        <c:axId val="271847440"/>
        <c:axId val="265608176"/>
      </c:barChart>
      <c:catAx>
        <c:axId val="27184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08176"/>
        <c:crosses val="autoZero"/>
        <c:auto val="1"/>
        <c:lblAlgn val="ctr"/>
        <c:lblOffset val="100"/>
        <c:noMultiLvlLbl val="0"/>
      </c:catAx>
      <c:valAx>
        <c:axId val="26560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4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0.84113621710333508</c:v>
                </c:pt>
                <c:pt idx="1">
                  <c:v>0.90716486902927573</c:v>
                </c:pt>
                <c:pt idx="2">
                  <c:v>0.87490687278822876</c:v>
                </c:pt>
                <c:pt idx="3">
                  <c:v>0.91566901408450707</c:v>
                </c:pt>
                <c:pt idx="4">
                  <c:v>0</c:v>
                </c:pt>
                <c:pt idx="5">
                  <c:v>0</c:v>
                </c:pt>
              </c:numCache>
            </c:numRef>
          </c:val>
          <c:extLst>
            <c:ext xmlns:c16="http://schemas.microsoft.com/office/drawing/2014/chart" uri="{C3380CC4-5D6E-409C-BE32-E72D297353CC}">
              <c16:uniqueId val="{00000000-F2CC-401B-9CC7-9FB9CA9D196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F2CC-401B-9CC7-9FB9CA9D1961}"/>
            </c:ext>
          </c:extLst>
        </c:ser>
        <c:dLbls>
          <c:showLegendKey val="0"/>
          <c:showVal val="0"/>
          <c:showCatName val="0"/>
          <c:showSerName val="0"/>
          <c:showPercent val="0"/>
          <c:showBubbleSize val="0"/>
        </c:dLbls>
        <c:gapWidth val="75"/>
        <c:overlap val="-25"/>
        <c:axId val="265610976"/>
        <c:axId val="265611536"/>
        <c:extLst/>
      </c:barChart>
      <c:catAx>
        <c:axId val="265610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11536"/>
        <c:crosses val="autoZero"/>
        <c:auto val="1"/>
        <c:lblAlgn val="ctr"/>
        <c:lblOffset val="100"/>
        <c:noMultiLvlLbl val="0"/>
      </c:catAx>
      <c:valAx>
        <c:axId val="265611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561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515-4299-BA73-392082B1CE78}"/>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15-4299-BA73-392082B1CE78}"/>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515-4299-BA73-392082B1CE78}"/>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515-4299-BA73-392082B1CE78}"/>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515-4299-BA73-392082B1CE78}"/>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515-4299-BA73-392082B1CE7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0.8208333333333333</c:v>
                </c:pt>
                <c:pt idx="1">
                  <c:v>0.74769230769230766</c:v>
                </c:pt>
                <c:pt idx="2">
                  <c:v>0.7466666666666667</c:v>
                </c:pt>
                <c:pt idx="3">
                  <c:v>0.84433333333333338</c:v>
                </c:pt>
                <c:pt idx="4">
                  <c:v>0</c:v>
                </c:pt>
                <c:pt idx="5">
                  <c:v>0</c:v>
                </c:pt>
              </c:numCache>
            </c:numRef>
          </c:val>
          <c:extLst>
            <c:ext xmlns:c16="http://schemas.microsoft.com/office/drawing/2014/chart" uri="{C3380CC4-5D6E-409C-BE32-E72D297353CC}">
              <c16:uniqueId val="{00000006-2515-4299-BA73-392082B1CE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2515-4299-BA73-392082B1CE78}"/>
            </c:ext>
          </c:extLst>
        </c:ser>
        <c:dLbls>
          <c:showLegendKey val="0"/>
          <c:showVal val="1"/>
          <c:showCatName val="0"/>
          <c:showSerName val="0"/>
          <c:showPercent val="0"/>
          <c:showBubbleSize val="0"/>
        </c:dLbls>
        <c:gapWidth val="65"/>
        <c:axId val="265614336"/>
        <c:axId val="265614896"/>
        <c:extLst/>
      </c:barChart>
      <c:catAx>
        <c:axId val="26561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14896"/>
        <c:crosses val="autoZero"/>
        <c:auto val="1"/>
        <c:lblAlgn val="ctr"/>
        <c:lblOffset val="100"/>
        <c:noMultiLvlLbl val="0"/>
      </c:catAx>
      <c:valAx>
        <c:axId val="26561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561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0.93421052631578949</c:v>
                </c:pt>
                <c:pt idx="1">
                  <c:v>0.77631578947368418</c:v>
                </c:pt>
                <c:pt idx="2">
                  <c:v>0.89189189189189189</c:v>
                </c:pt>
                <c:pt idx="3">
                  <c:v>0.95714285714285718</c:v>
                </c:pt>
                <c:pt idx="4">
                  <c:v>0</c:v>
                </c:pt>
                <c:pt idx="5">
                  <c:v>0</c:v>
                </c:pt>
              </c:numCache>
            </c:numRef>
          </c:val>
          <c:extLst>
            <c:ext xmlns:c16="http://schemas.microsoft.com/office/drawing/2014/chart" uri="{C3380CC4-5D6E-409C-BE32-E72D297353CC}">
              <c16:uniqueId val="{00000000-AE2F-4AB6-8D25-A05AEE751D9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AE2F-4AB6-8D25-A05AEE751D9E}"/>
            </c:ext>
          </c:extLst>
        </c:ser>
        <c:dLbls>
          <c:showLegendKey val="0"/>
          <c:showVal val="1"/>
          <c:showCatName val="0"/>
          <c:showSerName val="0"/>
          <c:showPercent val="0"/>
          <c:showBubbleSize val="0"/>
        </c:dLbls>
        <c:gapWidth val="75"/>
        <c:overlap val="40"/>
        <c:axId val="267846928"/>
        <c:axId val="267848048"/>
      </c:barChart>
      <c:catAx>
        <c:axId val="26784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848048"/>
        <c:crosses val="autoZero"/>
        <c:auto val="1"/>
        <c:lblAlgn val="ctr"/>
        <c:lblOffset val="100"/>
        <c:noMultiLvlLbl val="0"/>
      </c:catAx>
      <c:valAx>
        <c:axId val="26784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84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0.84722222222222221</c:v>
                </c:pt>
                <c:pt idx="2">
                  <c:v>0.83333333333333337</c:v>
                </c:pt>
                <c:pt idx="3">
                  <c:v>0.86111111111111116</c:v>
                </c:pt>
                <c:pt idx="4">
                  <c:v>0</c:v>
                </c:pt>
                <c:pt idx="5">
                  <c:v>0</c:v>
                </c:pt>
              </c:numCache>
            </c:numRef>
          </c:val>
          <c:extLst>
            <c:ext xmlns:c16="http://schemas.microsoft.com/office/drawing/2014/chart" uri="{C3380CC4-5D6E-409C-BE32-E72D297353CC}">
              <c16:uniqueId val="{00000000-B577-4688-9C2C-C53F206EA0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B577-4688-9C2C-C53F206EA0F2}"/>
            </c:ext>
          </c:extLst>
        </c:ser>
        <c:dLbls>
          <c:showLegendKey val="0"/>
          <c:showVal val="1"/>
          <c:showCatName val="0"/>
          <c:showSerName val="0"/>
          <c:showPercent val="0"/>
          <c:showBubbleSize val="0"/>
        </c:dLbls>
        <c:gapWidth val="75"/>
        <c:overlap val="40"/>
        <c:axId val="267844128"/>
        <c:axId val="277383600"/>
      </c:barChart>
      <c:catAx>
        <c:axId val="26784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83600"/>
        <c:crosses val="autoZero"/>
        <c:auto val="1"/>
        <c:lblAlgn val="ctr"/>
        <c:lblOffset val="100"/>
        <c:noMultiLvlLbl val="0"/>
      </c:catAx>
      <c:valAx>
        <c:axId val="27738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84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1</c:v>
                </c:pt>
                <c:pt idx="2">
                  <c:v>0.92307692307692313</c:v>
                </c:pt>
                <c:pt idx="3">
                  <c:v>0.98076923076923073</c:v>
                </c:pt>
                <c:pt idx="4">
                  <c:v>0</c:v>
                </c:pt>
                <c:pt idx="5">
                  <c:v>0</c:v>
                </c:pt>
              </c:numCache>
            </c:numRef>
          </c:val>
          <c:extLst>
            <c:ext xmlns:c16="http://schemas.microsoft.com/office/drawing/2014/chart" uri="{C3380CC4-5D6E-409C-BE32-E72D297353CC}">
              <c16:uniqueId val="{00000000-E7C1-4C14-9333-82C7A4A34C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E7C1-4C14-9333-82C7A4A34CF4}"/>
            </c:ext>
          </c:extLst>
        </c:ser>
        <c:dLbls>
          <c:showLegendKey val="0"/>
          <c:showVal val="1"/>
          <c:showCatName val="0"/>
          <c:showSerName val="0"/>
          <c:showPercent val="0"/>
          <c:showBubbleSize val="0"/>
        </c:dLbls>
        <c:gapWidth val="75"/>
        <c:overlap val="40"/>
        <c:axId val="277386400"/>
        <c:axId val="277386960"/>
      </c:barChart>
      <c:catAx>
        <c:axId val="2773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86960"/>
        <c:crosses val="autoZero"/>
        <c:auto val="1"/>
        <c:lblAlgn val="ctr"/>
        <c:lblOffset val="100"/>
        <c:noMultiLvlLbl val="0"/>
      </c:catAx>
      <c:valAx>
        <c:axId val="27738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3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0.79729729729729726</c:v>
                </c:pt>
                <c:pt idx="1">
                  <c:v>0.91666666666666663</c:v>
                </c:pt>
                <c:pt idx="2">
                  <c:v>0.93421052631578949</c:v>
                </c:pt>
                <c:pt idx="3">
                  <c:v>0.93421052631578949</c:v>
                </c:pt>
                <c:pt idx="4">
                  <c:v>0</c:v>
                </c:pt>
                <c:pt idx="5">
                  <c:v>0</c:v>
                </c:pt>
              </c:numCache>
            </c:numRef>
          </c:val>
          <c:extLst>
            <c:ext xmlns:c16="http://schemas.microsoft.com/office/drawing/2014/chart" uri="{C3380CC4-5D6E-409C-BE32-E72D297353CC}">
              <c16:uniqueId val="{00000000-8330-4008-B4D6-0EE49258B95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8330-4008-B4D6-0EE49258B955}"/>
            </c:ext>
          </c:extLst>
        </c:ser>
        <c:dLbls>
          <c:showLegendKey val="0"/>
          <c:showVal val="1"/>
          <c:showCatName val="0"/>
          <c:showSerName val="0"/>
          <c:showPercent val="0"/>
          <c:showBubbleSize val="0"/>
        </c:dLbls>
        <c:gapWidth val="75"/>
        <c:overlap val="40"/>
        <c:axId val="277389760"/>
        <c:axId val="277390320"/>
      </c:barChart>
      <c:catAx>
        <c:axId val="27738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90320"/>
        <c:crosses val="autoZero"/>
        <c:auto val="1"/>
        <c:lblAlgn val="ctr"/>
        <c:lblOffset val="100"/>
        <c:noMultiLvlLbl val="0"/>
      </c:catAx>
      <c:valAx>
        <c:axId val="27739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38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0.87037037037037035</c:v>
                </c:pt>
                <c:pt idx="1">
                  <c:v>0.68965517241379315</c:v>
                </c:pt>
                <c:pt idx="2">
                  <c:v>0.96551724137931039</c:v>
                </c:pt>
                <c:pt idx="3">
                  <c:v>0.8</c:v>
                </c:pt>
                <c:pt idx="4">
                  <c:v>0</c:v>
                </c:pt>
                <c:pt idx="5">
                  <c:v>0</c:v>
                </c:pt>
              </c:numCache>
            </c:numRef>
          </c:val>
          <c:extLst>
            <c:ext xmlns:c16="http://schemas.microsoft.com/office/drawing/2014/chart" uri="{C3380CC4-5D6E-409C-BE32-E72D297353CC}">
              <c16:uniqueId val="{00000000-9543-4660-A6FA-5403DDCD863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9543-4660-A6FA-5403DDCD8631}"/>
            </c:ext>
          </c:extLst>
        </c:ser>
        <c:dLbls>
          <c:showLegendKey val="0"/>
          <c:showVal val="1"/>
          <c:showCatName val="0"/>
          <c:showSerName val="0"/>
          <c:showPercent val="0"/>
          <c:showBubbleSize val="0"/>
        </c:dLbls>
        <c:gapWidth val="75"/>
        <c:overlap val="40"/>
        <c:axId val="216835424"/>
        <c:axId val="216835984"/>
      </c:barChart>
      <c:catAx>
        <c:axId val="21683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6835984"/>
        <c:crosses val="autoZero"/>
        <c:auto val="1"/>
        <c:lblAlgn val="ctr"/>
        <c:lblOffset val="100"/>
        <c:noMultiLvlLbl val="0"/>
      </c:catAx>
      <c:valAx>
        <c:axId val="21683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683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0.86842105263157898</c:v>
                </c:pt>
                <c:pt idx="2">
                  <c:v>0.97058823529411764</c:v>
                </c:pt>
                <c:pt idx="3">
                  <c:v>1</c:v>
                </c:pt>
                <c:pt idx="4">
                  <c:v>0</c:v>
                </c:pt>
                <c:pt idx="5">
                  <c:v>0</c:v>
                </c:pt>
              </c:numCache>
            </c:numRef>
          </c:val>
          <c:extLst>
            <c:ext xmlns:c16="http://schemas.microsoft.com/office/drawing/2014/chart" uri="{C3380CC4-5D6E-409C-BE32-E72D297353CC}">
              <c16:uniqueId val="{00000000-1250-42E7-895A-A0E8813121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250-42E7-895A-A0E8813121CD}"/>
            </c:ext>
          </c:extLst>
        </c:ser>
        <c:dLbls>
          <c:showLegendKey val="0"/>
          <c:showVal val="1"/>
          <c:showCatName val="0"/>
          <c:showSerName val="0"/>
          <c:showPercent val="0"/>
          <c:showBubbleSize val="0"/>
        </c:dLbls>
        <c:gapWidth val="75"/>
        <c:overlap val="40"/>
        <c:axId val="216838784"/>
        <c:axId val="216839344"/>
      </c:barChart>
      <c:catAx>
        <c:axId val="21683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6839344"/>
        <c:crosses val="autoZero"/>
        <c:auto val="1"/>
        <c:lblAlgn val="ctr"/>
        <c:lblOffset val="100"/>
        <c:noMultiLvlLbl val="0"/>
      </c:catAx>
      <c:valAx>
        <c:axId val="21683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683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0.9642857142857143</c:v>
                </c:pt>
                <c:pt idx="2">
                  <c:v>1</c:v>
                </c:pt>
                <c:pt idx="3">
                  <c:v>0.9642857142857143</c:v>
                </c:pt>
                <c:pt idx="4">
                  <c:v>0</c:v>
                </c:pt>
                <c:pt idx="5">
                  <c:v>0</c:v>
                </c:pt>
              </c:numCache>
            </c:numRef>
          </c:val>
          <c:extLst>
            <c:ext xmlns:c16="http://schemas.microsoft.com/office/drawing/2014/chart" uri="{C3380CC4-5D6E-409C-BE32-E72D297353CC}">
              <c16:uniqueId val="{00000000-C4D7-4468-BF35-713B316C1F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C4D7-4468-BF35-713B316C1F4D}"/>
            </c:ext>
          </c:extLst>
        </c:ser>
        <c:dLbls>
          <c:showLegendKey val="0"/>
          <c:showVal val="1"/>
          <c:showCatName val="0"/>
          <c:showSerName val="0"/>
          <c:showPercent val="0"/>
          <c:showBubbleSize val="0"/>
        </c:dLbls>
        <c:gapWidth val="75"/>
        <c:overlap val="40"/>
        <c:axId val="264981216"/>
        <c:axId val="264981776"/>
      </c:barChart>
      <c:catAx>
        <c:axId val="26498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81776"/>
        <c:crosses val="autoZero"/>
        <c:auto val="1"/>
        <c:lblAlgn val="ctr"/>
        <c:lblOffset val="100"/>
        <c:noMultiLvlLbl val="0"/>
      </c:catAx>
      <c:valAx>
        <c:axId val="26498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8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0.967741935483871</c:v>
                </c:pt>
                <c:pt idx="2">
                  <c:v>0.79032258064516125</c:v>
                </c:pt>
                <c:pt idx="3">
                  <c:v>0.95161290322580649</c:v>
                </c:pt>
                <c:pt idx="4">
                  <c:v>0</c:v>
                </c:pt>
                <c:pt idx="5">
                  <c:v>0</c:v>
                </c:pt>
              </c:numCache>
            </c:numRef>
          </c:val>
          <c:extLst>
            <c:ext xmlns:c16="http://schemas.microsoft.com/office/drawing/2014/chart" uri="{C3380CC4-5D6E-409C-BE32-E72D297353CC}">
              <c16:uniqueId val="{00000000-B1CE-4DB3-9FDE-543693FCD45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B1CE-4DB3-9FDE-543693FCD455}"/>
            </c:ext>
          </c:extLst>
        </c:ser>
        <c:dLbls>
          <c:showLegendKey val="0"/>
          <c:showVal val="1"/>
          <c:showCatName val="0"/>
          <c:showSerName val="0"/>
          <c:showPercent val="0"/>
          <c:showBubbleSize val="0"/>
        </c:dLbls>
        <c:gapWidth val="75"/>
        <c:overlap val="40"/>
        <c:axId val="264984576"/>
        <c:axId val="264985136"/>
      </c:barChart>
      <c:catAx>
        <c:axId val="26498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85136"/>
        <c:crosses val="autoZero"/>
        <c:auto val="1"/>
        <c:lblAlgn val="ctr"/>
        <c:lblOffset val="100"/>
        <c:noMultiLvlLbl val="0"/>
      </c:catAx>
      <c:valAx>
        <c:axId val="26498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8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719668</xdr:colOff>
      <xdr:row>0</xdr:row>
      <xdr:rowOff>0</xdr:rowOff>
    </xdr:from>
    <xdr:to>
      <xdr:col>6</xdr:col>
      <xdr:colOff>14288</xdr:colOff>
      <xdr:row>6</xdr:row>
      <xdr:rowOff>171391</xdr:rowOff>
    </xdr:to>
    <xdr:pic>
      <xdr:nvPicPr>
        <xdr:cNvPr id="23" name="il_fi" descr="Afficher l'image d'origine">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418418" y="0"/>
          <a:ext cx="1580620" cy="13143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809626</xdr:colOff>
      <xdr:row>0</xdr:row>
      <xdr:rowOff>0</xdr:rowOff>
    </xdr:from>
    <xdr:to>
      <xdr:col>3</xdr:col>
      <xdr:colOff>847726</xdr:colOff>
      <xdr:row>6</xdr:row>
      <xdr:rowOff>58735</xdr:rowOff>
    </xdr:to>
    <xdr:pic>
      <xdr:nvPicPr>
        <xdr:cNvPr id="4" name="il_fi" descr="Afficher l'image d'origine">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19626" y="0"/>
          <a:ext cx="1574006" cy="1308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47625</xdr:rowOff>
    </xdr:from>
    <xdr:to>
      <xdr:col>3</xdr:col>
      <xdr:colOff>38101</xdr:colOff>
      <xdr:row>5</xdr:row>
      <xdr:rowOff>78410</xdr:rowOff>
    </xdr:to>
    <xdr:pic>
      <xdr:nvPicPr>
        <xdr:cNvPr id="4" name="il_fi" descr="Afficher l'image d'origine">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72001" y="47625"/>
          <a:ext cx="1669256" cy="1388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19051</xdr:colOff>
      <xdr:row>0</xdr:row>
      <xdr:rowOff>9526</xdr:rowOff>
    </xdr:from>
    <xdr:to>
      <xdr:col>3</xdr:col>
      <xdr:colOff>914400</xdr:colOff>
      <xdr:row>6</xdr:row>
      <xdr:rowOff>35776</xdr:rowOff>
    </xdr:to>
    <xdr:pic>
      <xdr:nvPicPr>
        <xdr:cNvPr id="4" name="il_fi" descr="Afficher l'image d'origine">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1" y="9526"/>
          <a:ext cx="1504949" cy="1254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369093</xdr:colOff>
      <xdr:row>0</xdr:row>
      <xdr:rowOff>83344</xdr:rowOff>
    </xdr:from>
    <xdr:to>
      <xdr:col>3</xdr:col>
      <xdr:colOff>383381</xdr:colOff>
      <xdr:row>4</xdr:row>
      <xdr:rowOff>199731</xdr:rowOff>
    </xdr:to>
    <xdr:pic>
      <xdr:nvPicPr>
        <xdr:cNvPr id="4" name="il_fi" descr="Afficher l'image d'origine">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72062" y="83344"/>
          <a:ext cx="1514475" cy="12593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K192"/>
  <sheetViews>
    <sheetView view="pageBreakPreview" topLeftCell="A16" zoomScaleNormal="100" zoomScaleSheetLayoutView="100" workbookViewId="0">
      <selection activeCell="D5" sqref="D5"/>
    </sheetView>
  </sheetViews>
  <sheetFormatPr baseColWidth="10" defaultColWidth="11.42578125" defaultRowHeight="15" x14ac:dyDescent="0.25"/>
  <cols>
    <col min="1" max="1" width="11.42578125" style="231"/>
    <col min="2" max="2" width="15" style="218" customWidth="1"/>
    <col min="3" max="3" width="14" style="218" customWidth="1"/>
    <col min="4" max="11" width="11.42578125" style="218"/>
    <col min="12" max="14" width="11.42578125" style="218" customWidth="1"/>
    <col min="15" max="16384" width="11.42578125" style="218"/>
  </cols>
  <sheetData>
    <row r="18" spans="1:11" ht="21" x14ac:dyDescent="0.25">
      <c r="A18" s="264" t="s">
        <v>379</v>
      </c>
      <c r="B18" s="264"/>
      <c r="C18" s="264"/>
      <c r="D18" s="265" t="s">
        <v>411</v>
      </c>
      <c r="E18" s="265"/>
      <c r="F18" s="265"/>
      <c r="G18" s="265"/>
      <c r="H18" s="265"/>
      <c r="I18" s="265"/>
      <c r="J18" s="265"/>
      <c r="K18" s="265"/>
    </row>
    <row r="20" spans="1:11" ht="16.5" x14ac:dyDescent="0.3">
      <c r="A20" s="224"/>
      <c r="B20" s="219"/>
      <c r="C20" s="219"/>
      <c r="D20" s="219"/>
      <c r="E20" s="219"/>
      <c r="F20" s="219"/>
      <c r="G20" s="219"/>
      <c r="H20" s="219"/>
      <c r="I20" s="219"/>
    </row>
    <row r="21" spans="1:11" x14ac:dyDescent="0.25">
      <c r="A21" s="266" t="s">
        <v>380</v>
      </c>
      <c r="B21" s="266"/>
      <c r="C21" s="266"/>
      <c r="D21" s="266"/>
      <c r="E21" s="266"/>
      <c r="F21" s="266"/>
      <c r="G21" s="266"/>
      <c r="H21" s="266"/>
      <c r="I21" s="266"/>
      <c r="J21" s="266"/>
      <c r="K21" s="266"/>
    </row>
    <row r="22" spans="1:11" x14ac:dyDescent="0.25">
      <c r="A22" s="225"/>
      <c r="B22" s="220"/>
      <c r="C22" s="220"/>
      <c r="D22" s="219"/>
      <c r="E22" s="219"/>
      <c r="F22" s="219"/>
      <c r="G22" s="219"/>
      <c r="H22" s="219"/>
      <c r="I22" s="219"/>
    </row>
    <row r="23" spans="1:11" ht="42" customHeight="1" x14ac:dyDescent="0.25">
      <c r="A23" s="226" t="s">
        <v>381</v>
      </c>
      <c r="B23" s="267" t="s">
        <v>382</v>
      </c>
      <c r="C23" s="267"/>
      <c r="D23" s="219"/>
      <c r="E23" s="219"/>
      <c r="F23" s="219"/>
      <c r="G23" s="219"/>
      <c r="H23" s="219"/>
      <c r="I23" s="219"/>
      <c r="J23" s="218" t="str">
        <f>D18</f>
        <v>Gabes</v>
      </c>
    </row>
    <row r="24" spans="1:11" ht="33" customHeight="1" x14ac:dyDescent="0.25">
      <c r="A24" s="227" t="s">
        <v>383</v>
      </c>
      <c r="B24" s="268">
        <f>AVERAGE('A1 Exploitation'!D505,'A1 Technique'!D198)</f>
        <v>0.84113621710333508</v>
      </c>
      <c r="C24" s="268"/>
      <c r="D24" s="219"/>
      <c r="E24" s="219"/>
      <c r="F24" s="219"/>
      <c r="G24" s="219"/>
      <c r="H24" s="219"/>
      <c r="I24" s="219"/>
    </row>
    <row r="25" spans="1:11" ht="33" customHeight="1" x14ac:dyDescent="0.25">
      <c r="A25" s="226" t="s">
        <v>384</v>
      </c>
      <c r="B25" s="268">
        <f>AVERAGE('A2 Exploitation'!D505,'A2 Technique'!D198)</f>
        <v>0.90716486902927573</v>
      </c>
      <c r="C25" s="268"/>
      <c r="D25" s="219"/>
      <c r="E25" s="219"/>
      <c r="F25" s="219"/>
      <c r="G25" s="219"/>
      <c r="H25" s="219"/>
      <c r="I25" s="219"/>
    </row>
    <row r="26" spans="1:11" ht="33" customHeight="1" x14ac:dyDescent="0.25">
      <c r="A26" s="227" t="s">
        <v>385</v>
      </c>
      <c r="B26" s="268">
        <f>AVERAGE('A3 Exploitation'!D505,'A3 Technique'!D198)</f>
        <v>0.87490687278822876</v>
      </c>
      <c r="C26" s="268"/>
      <c r="D26" s="219"/>
      <c r="E26" s="219"/>
      <c r="F26" s="219"/>
      <c r="G26" s="219"/>
      <c r="H26" s="219"/>
      <c r="I26" s="219"/>
    </row>
    <row r="27" spans="1:11" ht="33" customHeight="1" x14ac:dyDescent="0.25">
      <c r="A27" s="227" t="s">
        <v>386</v>
      </c>
      <c r="B27" s="268">
        <f>AVERAGE('A4 Exploitation'!D505,'A4 Technique'!D198)</f>
        <v>0.91566901408450707</v>
      </c>
      <c r="C27" s="268"/>
      <c r="D27" s="219"/>
      <c r="E27" s="219"/>
      <c r="F27" s="219"/>
      <c r="G27" s="219"/>
      <c r="H27" s="219"/>
      <c r="I27" s="219"/>
    </row>
    <row r="28" spans="1:11" ht="33" customHeight="1" x14ac:dyDescent="0.25">
      <c r="A28" s="226" t="s">
        <v>387</v>
      </c>
      <c r="B28" s="268">
        <f>AVERAGE('A5 Exploitation'!D505,'A5 Technique'!D198)</f>
        <v>0</v>
      </c>
      <c r="C28" s="268"/>
      <c r="D28" s="219"/>
      <c r="E28" s="219"/>
      <c r="F28" s="219"/>
      <c r="G28" s="219"/>
      <c r="H28" s="219"/>
      <c r="I28" s="219"/>
    </row>
    <row r="29" spans="1:11" ht="33" customHeight="1" x14ac:dyDescent="0.25">
      <c r="A29" s="226" t="s">
        <v>388</v>
      </c>
      <c r="B29" s="268">
        <f>AVERAGE('A6 Exploitation'!D505,'A6 Technique'!D198)</f>
        <v>0</v>
      </c>
      <c r="C29" s="268"/>
      <c r="D29" s="219"/>
      <c r="E29" s="219"/>
      <c r="F29" s="219"/>
      <c r="G29" s="219"/>
      <c r="H29" s="219"/>
      <c r="I29" s="219"/>
    </row>
    <row r="30" spans="1:11" x14ac:dyDescent="0.25">
      <c r="A30" s="225"/>
      <c r="B30" s="220"/>
      <c r="C30" s="220"/>
      <c r="D30" s="219"/>
      <c r="E30" s="219"/>
      <c r="F30" s="219"/>
      <c r="G30" s="219"/>
      <c r="H30" s="219"/>
      <c r="I30" s="219"/>
    </row>
    <row r="31" spans="1:11" x14ac:dyDescent="0.25">
      <c r="A31" s="225"/>
      <c r="B31" s="220"/>
      <c r="C31" s="220"/>
      <c r="D31" s="219"/>
      <c r="E31" s="219"/>
      <c r="F31" s="219"/>
      <c r="G31" s="219"/>
      <c r="H31" s="219"/>
      <c r="I31" s="219"/>
    </row>
    <row r="32" spans="1:11" x14ac:dyDescent="0.25">
      <c r="A32" s="225"/>
      <c r="B32" s="220"/>
      <c r="C32" s="220"/>
      <c r="D32" s="219"/>
      <c r="E32" s="219"/>
      <c r="F32" s="219"/>
      <c r="G32" s="219"/>
      <c r="H32" s="219"/>
      <c r="I32" s="219"/>
    </row>
    <row r="33" spans="1:10" ht="33" customHeight="1" x14ac:dyDescent="0.25">
      <c r="A33" s="226" t="s">
        <v>381</v>
      </c>
      <c r="B33" s="267" t="s">
        <v>389</v>
      </c>
      <c r="C33" s="267"/>
      <c r="D33" s="219"/>
      <c r="E33" s="219"/>
      <c r="F33" s="219"/>
      <c r="G33" s="219"/>
      <c r="H33" s="219"/>
      <c r="I33" s="219"/>
      <c r="J33" s="218" t="str">
        <f>D18</f>
        <v>Gabes</v>
      </c>
    </row>
    <row r="34" spans="1:10" ht="33" customHeight="1" x14ac:dyDescent="0.25">
      <c r="A34" s="227" t="s">
        <v>383</v>
      </c>
      <c r="B34" s="268">
        <f>'A1 Exploitation'!D505</f>
        <v>0.88475177304964536</v>
      </c>
      <c r="C34" s="268"/>
      <c r="D34" s="219"/>
      <c r="E34" s="219"/>
      <c r="F34" s="219"/>
      <c r="G34" s="219"/>
      <c r="H34" s="219"/>
      <c r="I34" s="219"/>
    </row>
    <row r="35" spans="1:10" ht="33" customHeight="1" x14ac:dyDescent="0.25">
      <c r="A35" s="226" t="s">
        <v>384</v>
      </c>
      <c r="B35" s="268">
        <f>'A2 Exploitation'!D505</f>
        <v>0.88636363636363635</v>
      </c>
      <c r="C35" s="268"/>
      <c r="D35" s="219"/>
      <c r="E35" s="219"/>
      <c r="F35" s="219"/>
      <c r="G35" s="219"/>
      <c r="H35" s="219"/>
      <c r="I35" s="219"/>
    </row>
    <row r="36" spans="1:10" ht="33" customHeight="1" x14ac:dyDescent="0.25">
      <c r="A36" s="227" t="s">
        <v>385</v>
      </c>
      <c r="B36" s="268">
        <f>'A3 Exploitation'!D505</f>
        <v>0.90659340659340659</v>
      </c>
      <c r="C36" s="268"/>
      <c r="D36" s="219"/>
      <c r="E36" s="219"/>
      <c r="F36" s="219"/>
      <c r="G36" s="219"/>
      <c r="H36" s="219"/>
      <c r="I36" s="219"/>
    </row>
    <row r="37" spans="1:10" ht="33" customHeight="1" x14ac:dyDescent="0.25">
      <c r="A37" s="227" t="s">
        <v>386</v>
      </c>
      <c r="B37" s="268">
        <f>'A4 Exploitation'!D505</f>
        <v>0.93133802816901412</v>
      </c>
      <c r="C37" s="268"/>
      <c r="D37" s="219"/>
      <c r="E37" s="219"/>
      <c r="F37" s="219"/>
      <c r="G37" s="219"/>
      <c r="H37" s="219"/>
      <c r="I37" s="219"/>
    </row>
    <row r="38" spans="1:10" ht="33" customHeight="1" x14ac:dyDescent="0.25">
      <c r="A38" s="226" t="s">
        <v>387</v>
      </c>
      <c r="B38" s="268">
        <f>'A5 Exploitation'!D505</f>
        <v>0</v>
      </c>
      <c r="C38" s="268"/>
      <c r="D38" s="219"/>
      <c r="E38" s="219"/>
      <c r="F38" s="219"/>
      <c r="G38" s="219"/>
      <c r="H38" s="219"/>
      <c r="I38" s="219"/>
    </row>
    <row r="39" spans="1:10" ht="33" customHeight="1" x14ac:dyDescent="0.25">
      <c r="A39" s="226" t="s">
        <v>388</v>
      </c>
      <c r="B39" s="268">
        <f>'A6 Exploitation'!D505</f>
        <v>0</v>
      </c>
      <c r="C39" s="268"/>
      <c r="D39" s="219"/>
      <c r="E39" s="219"/>
      <c r="F39" s="219"/>
      <c r="G39" s="219"/>
      <c r="H39" s="219"/>
      <c r="I39" s="219"/>
    </row>
    <row r="40" spans="1:10" ht="18" x14ac:dyDescent="0.25">
      <c r="A40" s="228"/>
      <c r="B40" s="221"/>
      <c r="C40" s="221"/>
      <c r="D40" s="219"/>
      <c r="E40" s="219"/>
      <c r="F40" s="219"/>
      <c r="G40" s="219"/>
      <c r="H40" s="219"/>
      <c r="I40" s="219"/>
    </row>
    <row r="41" spans="1:10" ht="18" x14ac:dyDescent="0.25">
      <c r="A41" s="228"/>
      <c r="B41" s="221"/>
      <c r="C41" s="221"/>
      <c r="D41" s="219"/>
      <c r="E41" s="219"/>
      <c r="F41" s="219"/>
      <c r="G41" s="219"/>
      <c r="H41" s="219"/>
      <c r="I41" s="219"/>
    </row>
    <row r="42" spans="1:10" ht="45" customHeight="1" x14ac:dyDescent="0.25">
      <c r="A42" s="226" t="s">
        <v>381</v>
      </c>
      <c r="B42" s="269" t="s">
        <v>390</v>
      </c>
      <c r="C42" s="269"/>
      <c r="D42" s="219"/>
      <c r="E42" s="219"/>
      <c r="F42" s="219"/>
      <c r="G42" s="219"/>
      <c r="H42" s="219"/>
      <c r="I42" s="219"/>
      <c r="J42" s="218" t="str">
        <f>D18</f>
        <v>Gabes</v>
      </c>
    </row>
    <row r="43" spans="1:10" ht="33" customHeight="1" x14ac:dyDescent="0.25">
      <c r="A43" s="227" t="s">
        <v>383</v>
      </c>
      <c r="B43" s="268">
        <f>AVERAGE('A1 Exploitation'!D503, 'A1 Technique'!D196)</f>
        <v>0.8208333333333333</v>
      </c>
      <c r="C43" s="268"/>
      <c r="D43" s="219"/>
      <c r="E43" s="219"/>
      <c r="F43" s="219"/>
      <c r="G43" s="219"/>
      <c r="H43" s="219"/>
      <c r="I43" s="219"/>
    </row>
    <row r="44" spans="1:10" ht="33" customHeight="1" x14ac:dyDescent="0.25">
      <c r="A44" s="226" t="s">
        <v>384</v>
      </c>
      <c r="B44" s="268">
        <f>AVERAGE('A2 Exploitation'!D503, 'A2 Technique'!D196)</f>
        <v>0.74769230769230766</v>
      </c>
      <c r="C44" s="268"/>
      <c r="D44" s="219"/>
      <c r="E44" s="219"/>
      <c r="F44" s="219"/>
      <c r="G44" s="219"/>
      <c r="H44" s="219"/>
      <c r="I44" s="219"/>
    </row>
    <row r="45" spans="1:10" ht="33" customHeight="1" x14ac:dyDescent="0.25">
      <c r="A45" s="227" t="s">
        <v>385</v>
      </c>
      <c r="B45" s="268">
        <f>AVERAGE('A3 Exploitation'!D503, 'A3 Technique'!D196)</f>
        <v>0.7466666666666667</v>
      </c>
      <c r="C45" s="268"/>
      <c r="D45" s="219"/>
      <c r="E45" s="219"/>
      <c r="F45" s="219"/>
      <c r="G45" s="219"/>
      <c r="H45" s="219"/>
      <c r="I45" s="219"/>
    </row>
    <row r="46" spans="1:10" ht="33" customHeight="1" x14ac:dyDescent="0.25">
      <c r="A46" s="227" t="s">
        <v>386</v>
      </c>
      <c r="B46" s="268">
        <f>AVERAGE('A4 Exploitation'!D503, 'A4 Technique'!D196)</f>
        <v>0.84433333333333338</v>
      </c>
      <c r="C46" s="268"/>
      <c r="D46" s="219"/>
      <c r="E46" s="219"/>
      <c r="F46" s="219"/>
      <c r="G46" s="219"/>
      <c r="H46" s="219"/>
      <c r="I46" s="219"/>
    </row>
    <row r="47" spans="1:10" ht="33" customHeight="1" x14ac:dyDescent="0.25">
      <c r="A47" s="226" t="s">
        <v>387</v>
      </c>
      <c r="B47" s="268">
        <f>AVERAGE('A5 Exploitation'!D503, 'A5 Technique'!D196)</f>
        <v>0</v>
      </c>
      <c r="C47" s="268"/>
      <c r="D47" s="219"/>
      <c r="E47" s="219"/>
      <c r="F47" s="219"/>
      <c r="G47" s="219"/>
      <c r="H47" s="219"/>
      <c r="I47" s="219"/>
    </row>
    <row r="48" spans="1:10" ht="33" customHeight="1" x14ac:dyDescent="0.25">
      <c r="A48" s="226" t="s">
        <v>388</v>
      </c>
      <c r="B48" s="268">
        <f>AVERAGE('A6 Exploitation'!D503, 'A6 Technique'!D196)</f>
        <v>0</v>
      </c>
      <c r="C48" s="268"/>
      <c r="D48" s="219"/>
      <c r="E48" s="219"/>
      <c r="F48" s="219"/>
      <c r="G48" s="219"/>
      <c r="H48" s="219"/>
      <c r="I48" s="219"/>
    </row>
    <row r="49" spans="1:10" ht="18" x14ac:dyDescent="0.25">
      <c r="A49" s="228"/>
      <c r="B49" s="221"/>
      <c r="C49" s="221"/>
      <c r="D49" s="219"/>
      <c r="E49" s="219"/>
      <c r="F49" s="219"/>
      <c r="G49" s="219"/>
      <c r="H49" s="219"/>
      <c r="I49" s="219"/>
    </row>
    <row r="50" spans="1:10" x14ac:dyDescent="0.25">
      <c r="A50" s="225"/>
      <c r="B50" s="220"/>
      <c r="C50" s="220"/>
      <c r="D50" s="219"/>
      <c r="E50" s="219"/>
      <c r="F50" s="219"/>
      <c r="G50" s="219"/>
      <c r="H50" s="219"/>
      <c r="I50" s="219"/>
    </row>
    <row r="51" spans="1:10" ht="33" customHeight="1" x14ac:dyDescent="0.25">
      <c r="A51" s="226" t="s">
        <v>381</v>
      </c>
      <c r="B51" s="267" t="s">
        <v>391</v>
      </c>
      <c r="C51" s="267"/>
      <c r="D51" s="219"/>
      <c r="E51" s="219"/>
      <c r="F51" s="219"/>
      <c r="G51" s="219"/>
      <c r="H51" s="219"/>
      <c r="I51" s="219"/>
      <c r="J51" s="218" t="str">
        <f>D18</f>
        <v>Gabes</v>
      </c>
    </row>
    <row r="52" spans="1:10" ht="33" customHeight="1" x14ac:dyDescent="0.25">
      <c r="A52" s="227" t="s">
        <v>383</v>
      </c>
      <c r="B52" s="270">
        <f>'A1 Exploitation'!D41</f>
        <v>0.92307692307692313</v>
      </c>
      <c r="C52" s="270"/>
      <c r="D52" s="219"/>
      <c r="E52" s="219"/>
      <c r="F52" s="219"/>
      <c r="G52" s="219"/>
      <c r="H52" s="219"/>
      <c r="I52" s="219"/>
    </row>
    <row r="53" spans="1:10" ht="33" customHeight="1" x14ac:dyDescent="0.25">
      <c r="A53" s="226" t="s">
        <v>384</v>
      </c>
      <c r="B53" s="270">
        <f>'A2 Exploitation'!D41</f>
        <v>1</v>
      </c>
      <c r="C53" s="270"/>
      <c r="D53" s="219"/>
      <c r="E53" s="219"/>
      <c r="F53" s="219"/>
      <c r="G53" s="219"/>
      <c r="H53" s="219"/>
      <c r="I53" s="219"/>
    </row>
    <row r="54" spans="1:10" ht="33" customHeight="1" x14ac:dyDescent="0.25">
      <c r="A54" s="227" t="s">
        <v>385</v>
      </c>
      <c r="B54" s="270">
        <f>'A3 Exploitation'!D41</f>
        <v>0.96153846153846156</v>
      </c>
      <c r="C54" s="270"/>
      <c r="D54" s="219"/>
      <c r="E54" s="219"/>
      <c r="F54" s="219"/>
      <c r="G54" s="219"/>
      <c r="H54" s="219"/>
      <c r="I54" s="219"/>
    </row>
    <row r="55" spans="1:10" ht="33" customHeight="1" x14ac:dyDescent="0.25">
      <c r="A55" s="227" t="s">
        <v>386</v>
      </c>
      <c r="B55" s="270">
        <f>'A4 Exploitation'!D41</f>
        <v>0.96153846153846156</v>
      </c>
      <c r="C55" s="270"/>
      <c r="D55" s="219"/>
      <c r="E55" s="219"/>
      <c r="F55" s="219"/>
      <c r="G55" s="219"/>
      <c r="H55" s="219"/>
      <c r="I55" s="219"/>
    </row>
    <row r="56" spans="1:10" ht="33" customHeight="1" x14ac:dyDescent="0.25">
      <c r="A56" s="226" t="s">
        <v>387</v>
      </c>
      <c r="B56" s="270">
        <f>'A5 Exploitation'!D41</f>
        <v>0</v>
      </c>
      <c r="C56" s="270"/>
      <c r="D56" s="219"/>
      <c r="E56" s="219"/>
      <c r="F56" s="219"/>
      <c r="G56" s="219"/>
      <c r="H56" s="219"/>
      <c r="I56" s="219"/>
    </row>
    <row r="57" spans="1:10" ht="33" customHeight="1" x14ac:dyDescent="0.25">
      <c r="A57" s="226" t="s">
        <v>388</v>
      </c>
      <c r="B57" s="270">
        <f>'A6 Exploitation'!D41</f>
        <v>0</v>
      </c>
      <c r="C57" s="270"/>
      <c r="D57" s="219"/>
      <c r="E57" s="219"/>
      <c r="F57" s="219"/>
      <c r="G57" s="219"/>
      <c r="H57" s="219"/>
      <c r="I57" s="219"/>
    </row>
    <row r="58" spans="1:10" ht="18" x14ac:dyDescent="0.25">
      <c r="A58" s="229"/>
      <c r="B58" s="222"/>
      <c r="C58" s="222"/>
      <c r="D58" s="219"/>
      <c r="E58" s="219"/>
      <c r="F58" s="219"/>
      <c r="G58" s="219"/>
      <c r="H58" s="219"/>
      <c r="I58" s="219"/>
    </row>
    <row r="59" spans="1:10" ht="18" x14ac:dyDescent="0.25">
      <c r="A59" s="229"/>
      <c r="B59" s="222"/>
      <c r="C59" s="222"/>
      <c r="D59" s="219"/>
      <c r="E59" s="219"/>
      <c r="F59" s="219"/>
      <c r="G59" s="219"/>
      <c r="H59" s="219"/>
      <c r="I59" s="219"/>
    </row>
    <row r="60" spans="1:10" ht="33" customHeight="1" x14ac:dyDescent="0.25">
      <c r="A60" s="226" t="s">
        <v>381</v>
      </c>
      <c r="B60" s="267" t="s">
        <v>392</v>
      </c>
      <c r="C60" s="267"/>
      <c r="D60" s="219"/>
      <c r="E60" s="219"/>
      <c r="F60" s="219"/>
      <c r="G60" s="219"/>
      <c r="H60" s="219"/>
      <c r="I60" s="219"/>
      <c r="J60" s="218" t="str">
        <f>D18</f>
        <v>Gabes</v>
      </c>
    </row>
    <row r="61" spans="1:10" ht="33" customHeight="1" x14ac:dyDescent="0.25">
      <c r="A61" s="227" t="s">
        <v>383</v>
      </c>
      <c r="B61" s="268">
        <f>'A1 Exploitation'!D97</f>
        <v>0.93421052631578949</v>
      </c>
      <c r="C61" s="268"/>
      <c r="D61" s="219"/>
      <c r="E61" s="219"/>
      <c r="F61" s="219"/>
      <c r="G61" s="219"/>
      <c r="H61" s="219"/>
      <c r="I61" s="219"/>
    </row>
    <row r="62" spans="1:10" ht="33" customHeight="1" x14ac:dyDescent="0.25">
      <c r="A62" s="226" t="s">
        <v>384</v>
      </c>
      <c r="B62" s="268">
        <f>'A2 Exploitation'!D97</f>
        <v>0.77631578947368418</v>
      </c>
      <c r="C62" s="268"/>
      <c r="D62" s="219"/>
      <c r="E62" s="219"/>
      <c r="F62" s="219"/>
      <c r="G62" s="219"/>
      <c r="H62" s="219"/>
      <c r="I62" s="219"/>
    </row>
    <row r="63" spans="1:10" ht="33" customHeight="1" x14ac:dyDescent="0.25">
      <c r="A63" s="227" t="s">
        <v>385</v>
      </c>
      <c r="B63" s="268">
        <f>'A3 Exploitation'!D97</f>
        <v>0.89189189189189189</v>
      </c>
      <c r="C63" s="268"/>
      <c r="D63" s="219"/>
      <c r="E63" s="219"/>
      <c r="F63" s="219"/>
      <c r="G63" s="219"/>
      <c r="H63" s="219"/>
      <c r="I63" s="219"/>
    </row>
    <row r="64" spans="1:10" ht="33" customHeight="1" x14ac:dyDescent="0.25">
      <c r="A64" s="227" t="s">
        <v>386</v>
      </c>
      <c r="B64" s="268">
        <f>'A4 Exploitation'!D97</f>
        <v>0.95714285714285718</v>
      </c>
      <c r="C64" s="268"/>
      <c r="D64" s="219"/>
      <c r="E64" s="219"/>
      <c r="F64" s="219"/>
      <c r="G64" s="219"/>
      <c r="H64" s="219"/>
      <c r="I64" s="219"/>
    </row>
    <row r="65" spans="1:10" ht="33" customHeight="1" x14ac:dyDescent="0.25">
      <c r="A65" s="226" t="s">
        <v>387</v>
      </c>
      <c r="B65" s="268">
        <f>'A5 Exploitation'!D97</f>
        <v>0</v>
      </c>
      <c r="C65" s="268"/>
      <c r="D65" s="219"/>
      <c r="E65" s="219"/>
      <c r="F65" s="219"/>
      <c r="G65" s="219"/>
      <c r="H65" s="219"/>
      <c r="I65" s="219"/>
    </row>
    <row r="66" spans="1:10" ht="33" customHeight="1" x14ac:dyDescent="0.25">
      <c r="A66" s="226" t="s">
        <v>388</v>
      </c>
      <c r="B66" s="268">
        <f>'A6 Exploitation'!D97</f>
        <v>0</v>
      </c>
      <c r="C66" s="268"/>
      <c r="D66" s="219"/>
      <c r="E66" s="219"/>
      <c r="F66" s="219"/>
      <c r="G66" s="219"/>
      <c r="H66" s="219"/>
      <c r="I66" s="219"/>
    </row>
    <row r="67" spans="1:10" ht="18" x14ac:dyDescent="0.25">
      <c r="A67" s="229"/>
      <c r="B67" s="222"/>
      <c r="C67" s="222"/>
      <c r="D67" s="219"/>
      <c r="E67" s="219"/>
      <c r="F67" s="219"/>
      <c r="G67" s="219"/>
      <c r="H67" s="219"/>
      <c r="I67" s="219"/>
    </row>
    <row r="68" spans="1:10" ht="18" x14ac:dyDescent="0.25">
      <c r="A68" s="229"/>
      <c r="B68" s="222"/>
      <c r="C68" s="222"/>
      <c r="D68" s="219"/>
      <c r="E68" s="219"/>
      <c r="F68" s="219"/>
      <c r="G68" s="219"/>
      <c r="H68" s="219"/>
      <c r="I68" s="219"/>
    </row>
    <row r="69" spans="1:10" ht="33" customHeight="1" x14ac:dyDescent="0.25">
      <c r="A69" s="226" t="s">
        <v>381</v>
      </c>
      <c r="B69" s="267" t="s">
        <v>393</v>
      </c>
      <c r="C69" s="267"/>
      <c r="D69" s="219"/>
      <c r="E69" s="219"/>
      <c r="F69" s="219"/>
      <c r="G69" s="219"/>
      <c r="H69" s="219"/>
      <c r="I69" s="219"/>
      <c r="J69" s="218" t="str">
        <f>D18</f>
        <v>Gabes</v>
      </c>
    </row>
    <row r="70" spans="1:10" ht="33" customHeight="1" x14ac:dyDescent="0.25">
      <c r="A70" s="227" t="s">
        <v>383</v>
      </c>
      <c r="B70" s="268">
        <f>'A1 Exploitation'!D150</f>
        <v>0.80555555555555558</v>
      </c>
      <c r="C70" s="268"/>
      <c r="D70" s="219"/>
      <c r="E70" s="219"/>
      <c r="F70" s="219"/>
      <c r="G70" s="219"/>
      <c r="H70" s="219"/>
      <c r="I70" s="219"/>
    </row>
    <row r="71" spans="1:10" ht="33" customHeight="1" x14ac:dyDescent="0.25">
      <c r="A71" s="226" t="s">
        <v>384</v>
      </c>
      <c r="B71" s="268">
        <f>'A2 Exploitation'!D150</f>
        <v>0.84722222222222221</v>
      </c>
      <c r="C71" s="268"/>
      <c r="D71" s="219"/>
      <c r="E71" s="219"/>
      <c r="F71" s="219"/>
      <c r="G71" s="219"/>
      <c r="H71" s="219"/>
      <c r="I71" s="219"/>
    </row>
    <row r="72" spans="1:10" ht="33" customHeight="1" x14ac:dyDescent="0.25">
      <c r="A72" s="227" t="s">
        <v>385</v>
      </c>
      <c r="B72" s="268">
        <f>'A3 Exploitation'!D150</f>
        <v>0.83333333333333337</v>
      </c>
      <c r="C72" s="268"/>
      <c r="D72" s="219"/>
      <c r="E72" s="219"/>
      <c r="F72" s="219"/>
      <c r="G72" s="219"/>
      <c r="H72" s="219"/>
      <c r="I72" s="219"/>
    </row>
    <row r="73" spans="1:10" ht="33" customHeight="1" x14ac:dyDescent="0.25">
      <c r="A73" s="227" t="s">
        <v>386</v>
      </c>
      <c r="B73" s="268">
        <f>'A4 Exploitation'!D150</f>
        <v>0.86111111111111116</v>
      </c>
      <c r="C73" s="268"/>
      <c r="D73" s="219"/>
      <c r="E73" s="219"/>
      <c r="F73" s="219"/>
      <c r="G73" s="219"/>
      <c r="H73" s="219"/>
      <c r="I73" s="219"/>
    </row>
    <row r="74" spans="1:10" ht="33" customHeight="1" x14ac:dyDescent="0.25">
      <c r="A74" s="226" t="s">
        <v>387</v>
      </c>
      <c r="B74" s="268">
        <f>'A5 Exploitation'!D150</f>
        <v>0</v>
      </c>
      <c r="C74" s="268"/>
      <c r="D74" s="219"/>
      <c r="E74" s="219"/>
      <c r="F74" s="219"/>
      <c r="G74" s="219"/>
      <c r="H74" s="219"/>
      <c r="I74" s="219"/>
    </row>
    <row r="75" spans="1:10" ht="33" customHeight="1" x14ac:dyDescent="0.25">
      <c r="A75" s="226" t="s">
        <v>388</v>
      </c>
      <c r="B75" s="268">
        <f>'A6 Exploitation'!D150</f>
        <v>0</v>
      </c>
      <c r="C75" s="268"/>
      <c r="D75" s="219"/>
      <c r="E75" s="219"/>
      <c r="F75" s="219"/>
      <c r="G75" s="219"/>
      <c r="H75" s="219"/>
      <c r="I75" s="219"/>
    </row>
    <row r="76" spans="1:10" ht="18" x14ac:dyDescent="0.25">
      <c r="A76" s="229"/>
      <c r="B76" s="222"/>
      <c r="C76" s="222"/>
      <c r="D76" s="219"/>
      <c r="E76" s="219"/>
      <c r="F76" s="219"/>
      <c r="G76" s="219"/>
      <c r="H76" s="219"/>
      <c r="I76" s="219"/>
    </row>
    <row r="77" spans="1:10" ht="18" x14ac:dyDescent="0.25">
      <c r="A77" s="229"/>
      <c r="B77" s="222"/>
      <c r="C77" s="222"/>
      <c r="D77" s="219"/>
      <c r="E77" s="219"/>
      <c r="F77" s="219"/>
      <c r="G77" s="219"/>
      <c r="H77" s="219"/>
      <c r="I77" s="219"/>
    </row>
    <row r="78" spans="1:10" ht="33" customHeight="1" x14ac:dyDescent="0.25">
      <c r="A78" s="226" t="s">
        <v>381</v>
      </c>
      <c r="B78" s="267" t="s">
        <v>394</v>
      </c>
      <c r="C78" s="267"/>
      <c r="D78" s="219"/>
      <c r="E78" s="219"/>
      <c r="F78" s="219"/>
      <c r="G78" s="219"/>
      <c r="H78" s="219"/>
      <c r="I78" s="219"/>
      <c r="J78" s="218" t="str">
        <f>D18</f>
        <v>Gabes</v>
      </c>
    </row>
    <row r="79" spans="1:10" ht="33" customHeight="1" x14ac:dyDescent="0.25">
      <c r="A79" s="227" t="s">
        <v>383</v>
      </c>
      <c r="B79" s="268">
        <f>'A1 Exploitation'!D190</f>
        <v>0.94230769230769229</v>
      </c>
      <c r="C79" s="268"/>
      <c r="D79" s="219"/>
      <c r="E79" s="219"/>
      <c r="F79" s="219"/>
      <c r="G79" s="219"/>
      <c r="H79" s="219"/>
      <c r="I79" s="219"/>
    </row>
    <row r="80" spans="1:10" ht="33" customHeight="1" x14ac:dyDescent="0.25">
      <c r="A80" s="226" t="s">
        <v>384</v>
      </c>
      <c r="B80" s="268">
        <f>'A2 Exploitation'!D190</f>
        <v>1</v>
      </c>
      <c r="C80" s="268"/>
      <c r="D80" s="219"/>
      <c r="E80" s="219"/>
      <c r="F80" s="219"/>
      <c r="G80" s="219"/>
      <c r="H80" s="219"/>
      <c r="I80" s="219"/>
    </row>
    <row r="81" spans="1:10" ht="33" customHeight="1" x14ac:dyDescent="0.25">
      <c r="A81" s="227" t="s">
        <v>385</v>
      </c>
      <c r="B81" s="268">
        <f>'A3 Exploitation'!D190</f>
        <v>0.92307692307692313</v>
      </c>
      <c r="C81" s="268"/>
      <c r="D81" s="219"/>
      <c r="E81" s="219"/>
      <c r="F81" s="219"/>
      <c r="G81" s="219"/>
      <c r="H81" s="219"/>
      <c r="I81" s="219"/>
    </row>
    <row r="82" spans="1:10" ht="33" customHeight="1" x14ac:dyDescent="0.25">
      <c r="A82" s="227" t="s">
        <v>386</v>
      </c>
      <c r="B82" s="268">
        <f>'A4 Exploitation'!D190</f>
        <v>0.98076923076923073</v>
      </c>
      <c r="C82" s="268"/>
      <c r="D82" s="219"/>
      <c r="E82" s="219"/>
      <c r="F82" s="219"/>
      <c r="G82" s="219"/>
      <c r="H82" s="219"/>
      <c r="I82" s="219"/>
    </row>
    <row r="83" spans="1:10" ht="33" customHeight="1" x14ac:dyDescent="0.25">
      <c r="A83" s="226" t="s">
        <v>387</v>
      </c>
      <c r="B83" s="268">
        <f>'A5 Exploitation'!D190</f>
        <v>0</v>
      </c>
      <c r="C83" s="268"/>
      <c r="D83" s="219"/>
      <c r="E83" s="219"/>
      <c r="F83" s="219"/>
      <c r="G83" s="219"/>
      <c r="H83" s="219"/>
      <c r="I83" s="219"/>
    </row>
    <row r="84" spans="1:10" ht="33" customHeight="1" x14ac:dyDescent="0.25">
      <c r="A84" s="226" t="s">
        <v>388</v>
      </c>
      <c r="B84" s="268">
        <f>'A6 Exploitation'!D190</f>
        <v>0</v>
      </c>
      <c r="C84" s="268"/>
      <c r="D84" s="219"/>
      <c r="E84" s="219"/>
      <c r="F84" s="219"/>
      <c r="G84" s="219"/>
      <c r="H84" s="219"/>
      <c r="I84" s="219"/>
    </row>
    <row r="85" spans="1:10" ht="18" x14ac:dyDescent="0.25">
      <c r="A85" s="229"/>
      <c r="B85" s="222"/>
      <c r="C85" s="222"/>
      <c r="D85" s="219"/>
      <c r="E85" s="219"/>
      <c r="F85" s="219"/>
      <c r="G85" s="219"/>
      <c r="H85" s="219"/>
      <c r="I85" s="219"/>
    </row>
    <row r="86" spans="1:10" ht="18" x14ac:dyDescent="0.25">
      <c r="A86" s="229"/>
      <c r="B86" s="222"/>
      <c r="C86" s="222"/>
      <c r="D86" s="219"/>
      <c r="E86" s="219"/>
      <c r="F86" s="219"/>
      <c r="G86" s="219"/>
      <c r="H86" s="219"/>
      <c r="I86" s="219"/>
    </row>
    <row r="87" spans="1:10" ht="33" customHeight="1" x14ac:dyDescent="0.25">
      <c r="A87" s="226" t="s">
        <v>381</v>
      </c>
      <c r="B87" s="267" t="s">
        <v>395</v>
      </c>
      <c r="C87" s="267"/>
      <c r="D87" s="219"/>
      <c r="E87" s="219"/>
      <c r="F87" s="219"/>
      <c r="G87" s="219"/>
      <c r="H87" s="219"/>
      <c r="I87" s="219"/>
      <c r="J87" s="218" t="str">
        <f>D18</f>
        <v>Gabes</v>
      </c>
    </row>
    <row r="88" spans="1:10" ht="33" customHeight="1" x14ac:dyDescent="0.25">
      <c r="A88" s="227" t="s">
        <v>383</v>
      </c>
      <c r="B88" s="268">
        <f>'A1 Exploitation'!D246</f>
        <v>0.79729729729729726</v>
      </c>
      <c r="C88" s="268"/>
      <c r="D88" s="219"/>
      <c r="E88" s="219"/>
      <c r="F88" s="219"/>
      <c r="G88" s="219"/>
      <c r="H88" s="219"/>
      <c r="I88" s="219"/>
    </row>
    <row r="89" spans="1:10" ht="33" customHeight="1" x14ac:dyDescent="0.25">
      <c r="A89" s="226" t="s">
        <v>384</v>
      </c>
      <c r="B89" s="268">
        <f>'A2 Exploitation'!D246</f>
        <v>0.91666666666666663</v>
      </c>
      <c r="C89" s="268"/>
      <c r="D89" s="219"/>
      <c r="E89" s="219"/>
      <c r="F89" s="219"/>
      <c r="G89" s="219"/>
      <c r="H89" s="219"/>
      <c r="I89" s="219"/>
    </row>
    <row r="90" spans="1:10" ht="33" customHeight="1" x14ac:dyDescent="0.25">
      <c r="A90" s="227" t="s">
        <v>385</v>
      </c>
      <c r="B90" s="268">
        <f>'A3 Exploitation'!D246</f>
        <v>0.93421052631578949</v>
      </c>
      <c r="C90" s="268"/>
      <c r="D90" s="219"/>
      <c r="E90" s="219"/>
      <c r="F90" s="219"/>
      <c r="G90" s="219"/>
      <c r="H90" s="219"/>
      <c r="I90" s="219"/>
    </row>
    <row r="91" spans="1:10" ht="33" customHeight="1" x14ac:dyDescent="0.25">
      <c r="A91" s="227" t="s">
        <v>386</v>
      </c>
      <c r="B91" s="268">
        <f>'A4 Exploitation'!D246</f>
        <v>0.93421052631578949</v>
      </c>
      <c r="C91" s="268"/>
      <c r="D91" s="219"/>
      <c r="E91" s="219"/>
      <c r="F91" s="219"/>
      <c r="G91" s="219"/>
      <c r="H91" s="219"/>
      <c r="I91" s="219"/>
    </row>
    <row r="92" spans="1:10" ht="33" customHeight="1" x14ac:dyDescent="0.25">
      <c r="A92" s="226" t="s">
        <v>387</v>
      </c>
      <c r="B92" s="268">
        <f>'A5 Exploitation'!D246</f>
        <v>0</v>
      </c>
      <c r="C92" s="268"/>
      <c r="D92" s="219"/>
      <c r="E92" s="219"/>
      <c r="F92" s="219"/>
      <c r="G92" s="219"/>
      <c r="H92" s="219"/>
      <c r="I92" s="219"/>
    </row>
    <row r="93" spans="1:10" ht="33" customHeight="1" x14ac:dyDescent="0.25">
      <c r="A93" s="226" t="s">
        <v>388</v>
      </c>
      <c r="B93" s="268">
        <f>'A6 Exploitation'!D246</f>
        <v>0</v>
      </c>
      <c r="C93" s="268"/>
      <c r="D93" s="219"/>
      <c r="E93" s="219"/>
      <c r="F93" s="219"/>
      <c r="G93" s="219"/>
      <c r="H93" s="219"/>
      <c r="I93" s="219"/>
    </row>
    <row r="94" spans="1:10" ht="18" x14ac:dyDescent="0.25">
      <c r="A94" s="229"/>
      <c r="B94" s="222"/>
      <c r="C94" s="222"/>
      <c r="D94" s="219"/>
      <c r="E94" s="219"/>
      <c r="F94" s="219"/>
      <c r="G94" s="219"/>
      <c r="H94" s="219"/>
      <c r="I94" s="219"/>
    </row>
    <row r="95" spans="1:10" ht="18" x14ac:dyDescent="0.25">
      <c r="A95" s="229"/>
      <c r="B95" s="222"/>
      <c r="C95" s="222"/>
      <c r="D95" s="219"/>
      <c r="E95" s="219"/>
      <c r="F95" s="219"/>
      <c r="G95" s="219"/>
      <c r="H95" s="219"/>
      <c r="I95" s="219"/>
    </row>
    <row r="96" spans="1:10" ht="33" customHeight="1" x14ac:dyDescent="0.25">
      <c r="A96" s="226" t="s">
        <v>381</v>
      </c>
      <c r="B96" s="267" t="s">
        <v>396</v>
      </c>
      <c r="C96" s="267"/>
      <c r="D96" s="219"/>
      <c r="E96" s="219"/>
      <c r="F96" s="219"/>
      <c r="G96" s="219"/>
      <c r="H96" s="219"/>
      <c r="I96" s="219"/>
      <c r="J96" s="218" t="str">
        <f>D18</f>
        <v>Gabes</v>
      </c>
    </row>
    <row r="97" spans="1:10" ht="33" customHeight="1" x14ac:dyDescent="0.25">
      <c r="A97" s="227" t="s">
        <v>383</v>
      </c>
      <c r="B97" s="268">
        <f>'A1 Exploitation'!D289</f>
        <v>0.87037037037037035</v>
      </c>
      <c r="C97" s="268"/>
      <c r="D97" s="219"/>
      <c r="E97" s="219"/>
      <c r="F97" s="219"/>
      <c r="G97" s="219"/>
      <c r="H97" s="219"/>
      <c r="I97" s="219"/>
    </row>
    <row r="98" spans="1:10" ht="33" customHeight="1" x14ac:dyDescent="0.25">
      <c r="A98" s="226" t="s">
        <v>384</v>
      </c>
      <c r="B98" s="268">
        <f>'A2 Exploitation'!D289</f>
        <v>0.68965517241379315</v>
      </c>
      <c r="C98" s="268"/>
      <c r="D98" s="219"/>
      <c r="E98" s="219"/>
      <c r="F98" s="219"/>
      <c r="G98" s="219"/>
      <c r="H98" s="219"/>
      <c r="I98" s="219"/>
    </row>
    <row r="99" spans="1:10" ht="33" customHeight="1" x14ac:dyDescent="0.25">
      <c r="A99" s="227" t="s">
        <v>385</v>
      </c>
      <c r="B99" s="268">
        <f>'A3 Exploitation'!D289</f>
        <v>0.96551724137931039</v>
      </c>
      <c r="C99" s="268"/>
      <c r="D99" s="219"/>
      <c r="E99" s="219"/>
      <c r="F99" s="219"/>
      <c r="G99" s="219"/>
      <c r="H99" s="219"/>
      <c r="I99" s="219"/>
    </row>
    <row r="100" spans="1:10" ht="33" customHeight="1" x14ac:dyDescent="0.25">
      <c r="A100" s="227" t="s">
        <v>386</v>
      </c>
      <c r="B100" s="268">
        <f>'A4 Exploitation'!D289</f>
        <v>0.8</v>
      </c>
      <c r="C100" s="268"/>
      <c r="D100" s="219"/>
      <c r="E100" s="219"/>
      <c r="F100" s="219"/>
      <c r="G100" s="219"/>
      <c r="H100" s="219"/>
      <c r="I100" s="219"/>
    </row>
    <row r="101" spans="1:10" ht="33" customHeight="1" x14ac:dyDescent="0.25">
      <c r="A101" s="226" t="s">
        <v>387</v>
      </c>
      <c r="B101" s="268">
        <f>'A5 Exploitation'!D289</f>
        <v>0</v>
      </c>
      <c r="C101" s="268"/>
      <c r="D101" s="219"/>
      <c r="E101" s="219"/>
      <c r="F101" s="219"/>
      <c r="G101" s="219"/>
      <c r="H101" s="219"/>
      <c r="I101" s="219"/>
    </row>
    <row r="102" spans="1:10" ht="33" customHeight="1" x14ac:dyDescent="0.25">
      <c r="A102" s="226" t="s">
        <v>388</v>
      </c>
      <c r="B102" s="268">
        <f>'A6 Exploitation'!D289</f>
        <v>0</v>
      </c>
      <c r="C102" s="268"/>
      <c r="D102" s="219"/>
      <c r="E102" s="219"/>
      <c r="F102" s="219"/>
      <c r="G102" s="219"/>
      <c r="H102" s="219"/>
      <c r="I102" s="219"/>
    </row>
    <row r="103" spans="1:10" ht="18" x14ac:dyDescent="0.25">
      <c r="A103" s="229"/>
      <c r="B103" s="222"/>
      <c r="C103" s="222"/>
      <c r="D103" s="219"/>
      <c r="E103" s="219"/>
      <c r="F103" s="219"/>
      <c r="G103" s="219"/>
      <c r="H103" s="219"/>
      <c r="I103" s="219"/>
    </row>
    <row r="104" spans="1:10" ht="18" x14ac:dyDescent="0.25">
      <c r="A104" s="229"/>
      <c r="B104" s="222"/>
      <c r="C104" s="222"/>
      <c r="D104" s="219"/>
      <c r="E104" s="219"/>
      <c r="F104" s="219"/>
      <c r="G104" s="219"/>
      <c r="H104" s="219"/>
      <c r="I104" s="219"/>
    </row>
    <row r="105" spans="1:10" ht="33" customHeight="1" x14ac:dyDescent="0.25">
      <c r="A105" s="226" t="s">
        <v>381</v>
      </c>
      <c r="B105" s="267" t="s">
        <v>397</v>
      </c>
      <c r="C105" s="267"/>
      <c r="D105" s="219"/>
      <c r="E105" s="219"/>
      <c r="F105" s="219"/>
      <c r="G105" s="219"/>
      <c r="H105" s="219"/>
      <c r="I105" s="219"/>
      <c r="J105" s="218" t="str">
        <f>D18</f>
        <v>Gabes</v>
      </c>
    </row>
    <row r="106" spans="1:10" ht="33" customHeight="1" x14ac:dyDescent="0.25">
      <c r="A106" s="227" t="s">
        <v>383</v>
      </c>
      <c r="B106" s="268">
        <f>'A1 Exploitation'!D322</f>
        <v>0.77500000000000002</v>
      </c>
      <c r="C106" s="268"/>
      <c r="D106" s="219"/>
      <c r="E106" s="219"/>
      <c r="F106" s="219"/>
      <c r="G106" s="219"/>
      <c r="H106" s="219"/>
      <c r="I106" s="219"/>
    </row>
    <row r="107" spans="1:10" ht="33" customHeight="1" x14ac:dyDescent="0.25">
      <c r="A107" s="226" t="s">
        <v>384</v>
      </c>
      <c r="B107" s="268">
        <f>'A2 Exploitation'!D322</f>
        <v>0.86842105263157898</v>
      </c>
      <c r="C107" s="268"/>
      <c r="D107" s="219"/>
      <c r="E107" s="219"/>
      <c r="F107" s="219"/>
      <c r="G107" s="219"/>
      <c r="H107" s="219"/>
      <c r="I107" s="219"/>
    </row>
    <row r="108" spans="1:10" ht="33" customHeight="1" x14ac:dyDescent="0.25">
      <c r="A108" s="227" t="s">
        <v>385</v>
      </c>
      <c r="B108" s="268">
        <f>'A3 Exploitation'!D322</f>
        <v>0.97058823529411764</v>
      </c>
      <c r="C108" s="268"/>
      <c r="D108" s="219"/>
      <c r="E108" s="219"/>
      <c r="F108" s="219"/>
      <c r="G108" s="219"/>
      <c r="H108" s="219"/>
      <c r="I108" s="219"/>
    </row>
    <row r="109" spans="1:10" ht="33" customHeight="1" x14ac:dyDescent="0.25">
      <c r="A109" s="227" t="s">
        <v>386</v>
      </c>
      <c r="B109" s="268">
        <f>'A4 Exploitation'!D322</f>
        <v>1</v>
      </c>
      <c r="C109" s="268"/>
      <c r="D109" s="219"/>
      <c r="E109" s="219"/>
      <c r="F109" s="219"/>
      <c r="G109" s="219"/>
      <c r="H109" s="219"/>
      <c r="I109" s="219"/>
    </row>
    <row r="110" spans="1:10" ht="33" customHeight="1" x14ac:dyDescent="0.25">
      <c r="A110" s="226" t="s">
        <v>387</v>
      </c>
      <c r="B110" s="268">
        <f>'A5 Exploitation'!D322</f>
        <v>0</v>
      </c>
      <c r="C110" s="268"/>
      <c r="D110" s="219"/>
      <c r="E110" s="219"/>
      <c r="F110" s="219"/>
      <c r="G110" s="219"/>
      <c r="H110" s="219"/>
      <c r="I110" s="219"/>
    </row>
    <row r="111" spans="1:10" ht="33" customHeight="1" x14ac:dyDescent="0.25">
      <c r="A111" s="226" t="s">
        <v>388</v>
      </c>
      <c r="B111" s="268">
        <f>'A6 Exploitation'!D322</f>
        <v>0</v>
      </c>
      <c r="C111" s="268"/>
      <c r="D111" s="219"/>
      <c r="E111" s="219"/>
      <c r="F111" s="219"/>
      <c r="G111" s="219"/>
      <c r="H111" s="219"/>
      <c r="I111" s="219"/>
    </row>
    <row r="112" spans="1:10" ht="18" x14ac:dyDescent="0.25">
      <c r="A112" s="229"/>
      <c r="B112" s="222"/>
      <c r="C112" s="222"/>
      <c r="D112" s="219"/>
      <c r="E112" s="219"/>
      <c r="F112" s="219"/>
      <c r="G112" s="219"/>
      <c r="H112" s="219"/>
      <c r="I112" s="219"/>
    </row>
    <row r="113" spans="1:10" ht="18" x14ac:dyDescent="0.25">
      <c r="A113" s="229"/>
      <c r="B113" s="222"/>
      <c r="C113" s="222"/>
      <c r="D113" s="219"/>
      <c r="E113" s="219"/>
      <c r="F113" s="219"/>
      <c r="G113" s="219"/>
      <c r="H113" s="219"/>
      <c r="I113" s="219"/>
    </row>
    <row r="114" spans="1:10" ht="33" customHeight="1" x14ac:dyDescent="0.25">
      <c r="A114" s="226" t="s">
        <v>381</v>
      </c>
      <c r="B114" s="267" t="s">
        <v>398</v>
      </c>
      <c r="C114" s="267"/>
      <c r="D114" s="219"/>
      <c r="E114" s="219"/>
      <c r="F114" s="219"/>
      <c r="G114" s="219"/>
      <c r="H114" s="219"/>
      <c r="I114" s="219"/>
      <c r="J114" s="218" t="str">
        <f>D18</f>
        <v>Gabes</v>
      </c>
    </row>
    <row r="115" spans="1:10" ht="33" customHeight="1" x14ac:dyDescent="0.25">
      <c r="A115" s="227" t="s">
        <v>383</v>
      </c>
      <c r="B115" s="268">
        <f>'A1 Exploitation'!D350</f>
        <v>0.8928571428571429</v>
      </c>
      <c r="C115" s="268"/>
      <c r="D115" s="219"/>
      <c r="E115" s="219"/>
      <c r="F115" s="219"/>
      <c r="G115" s="219"/>
      <c r="H115" s="219"/>
      <c r="I115" s="219"/>
    </row>
    <row r="116" spans="1:10" ht="33" customHeight="1" x14ac:dyDescent="0.25">
      <c r="A116" s="226" t="s">
        <v>384</v>
      </c>
      <c r="B116" s="268">
        <f>'A2 Exploitation'!D350</f>
        <v>0.9642857142857143</v>
      </c>
      <c r="C116" s="268"/>
      <c r="D116" s="219"/>
      <c r="E116" s="219"/>
      <c r="F116" s="219"/>
      <c r="G116" s="219"/>
      <c r="H116" s="219"/>
      <c r="I116" s="219"/>
    </row>
    <row r="117" spans="1:10" ht="33" customHeight="1" x14ac:dyDescent="0.25">
      <c r="A117" s="227" t="s">
        <v>385</v>
      </c>
      <c r="B117" s="268">
        <f>'A3 Exploitation'!D350</f>
        <v>1</v>
      </c>
      <c r="C117" s="268"/>
      <c r="D117" s="219"/>
      <c r="E117" s="219"/>
      <c r="F117" s="219"/>
      <c r="G117" s="219"/>
      <c r="H117" s="219"/>
      <c r="I117" s="219"/>
    </row>
    <row r="118" spans="1:10" ht="33" customHeight="1" x14ac:dyDescent="0.25">
      <c r="A118" s="227" t="s">
        <v>386</v>
      </c>
      <c r="B118" s="268">
        <f>'A4 Exploitation'!D350</f>
        <v>0.9642857142857143</v>
      </c>
      <c r="C118" s="268"/>
      <c r="D118" s="219"/>
      <c r="E118" s="219"/>
      <c r="F118" s="219"/>
      <c r="G118" s="219"/>
      <c r="H118" s="219"/>
      <c r="I118" s="219"/>
    </row>
    <row r="119" spans="1:10" ht="33" customHeight="1" x14ac:dyDescent="0.25">
      <c r="A119" s="226" t="s">
        <v>387</v>
      </c>
      <c r="B119" s="268">
        <f>'A5 Exploitation'!D350</f>
        <v>0</v>
      </c>
      <c r="C119" s="268"/>
      <c r="D119" s="219"/>
      <c r="E119" s="219"/>
      <c r="F119" s="219"/>
      <c r="G119" s="219"/>
      <c r="H119" s="219"/>
      <c r="I119" s="219"/>
    </row>
    <row r="120" spans="1:10" ht="33" customHeight="1" x14ac:dyDescent="0.25">
      <c r="A120" s="226" t="s">
        <v>388</v>
      </c>
      <c r="B120" s="268">
        <f>'A6 Exploitation'!D350</f>
        <v>0</v>
      </c>
      <c r="C120" s="268"/>
      <c r="D120" s="219"/>
      <c r="E120" s="219"/>
      <c r="F120" s="219"/>
      <c r="G120" s="219"/>
      <c r="H120" s="219"/>
      <c r="I120" s="219"/>
    </row>
    <row r="121" spans="1:10" ht="18" x14ac:dyDescent="0.25">
      <c r="A121" s="229"/>
      <c r="B121" s="222"/>
      <c r="C121" s="222"/>
      <c r="D121" s="219"/>
      <c r="E121" s="219"/>
      <c r="F121" s="219"/>
      <c r="G121" s="219"/>
      <c r="H121" s="219"/>
      <c r="I121" s="219"/>
    </row>
    <row r="122" spans="1:10" ht="18" x14ac:dyDescent="0.25">
      <c r="A122" s="229"/>
      <c r="B122" s="222"/>
      <c r="C122" s="222"/>
      <c r="D122" s="219"/>
      <c r="E122" s="219"/>
      <c r="F122" s="219"/>
      <c r="G122" s="219"/>
      <c r="H122" s="219"/>
      <c r="I122" s="219"/>
    </row>
    <row r="123" spans="1:10" ht="33" customHeight="1" x14ac:dyDescent="0.25">
      <c r="A123" s="226" t="s">
        <v>381</v>
      </c>
      <c r="B123" s="267" t="s">
        <v>399</v>
      </c>
      <c r="C123" s="267"/>
      <c r="D123" s="219"/>
      <c r="E123" s="219"/>
      <c r="F123" s="219"/>
      <c r="G123" s="219"/>
      <c r="H123" s="219"/>
      <c r="I123" s="219"/>
      <c r="J123" s="218" t="str">
        <f>D18</f>
        <v>Gabes</v>
      </c>
    </row>
    <row r="124" spans="1:10" ht="33" customHeight="1" x14ac:dyDescent="0.25">
      <c r="A124" s="227" t="s">
        <v>383</v>
      </c>
      <c r="B124" s="268">
        <f>'A1 Exploitation'!D403</f>
        <v>0.9838709677419355</v>
      </c>
      <c r="C124" s="268"/>
      <c r="D124" s="219"/>
      <c r="E124" s="219"/>
      <c r="F124" s="219"/>
      <c r="G124" s="219"/>
      <c r="H124" s="219"/>
      <c r="I124" s="219"/>
    </row>
    <row r="125" spans="1:10" ht="33" customHeight="1" x14ac:dyDescent="0.25">
      <c r="A125" s="226" t="s">
        <v>384</v>
      </c>
      <c r="B125" s="268">
        <f>'A2 Exploitation'!D403</f>
        <v>0.967741935483871</v>
      </c>
      <c r="C125" s="268"/>
      <c r="D125" s="219"/>
      <c r="E125" s="219"/>
      <c r="F125" s="219"/>
      <c r="G125" s="219"/>
      <c r="H125" s="219"/>
      <c r="I125" s="219"/>
    </row>
    <row r="126" spans="1:10" ht="33" customHeight="1" x14ac:dyDescent="0.25">
      <c r="A126" s="227" t="s">
        <v>385</v>
      </c>
      <c r="B126" s="268">
        <f>'A3 Exploitation'!D403</f>
        <v>0.79032258064516125</v>
      </c>
      <c r="C126" s="268"/>
      <c r="D126" s="219"/>
      <c r="E126" s="219"/>
      <c r="F126" s="219"/>
      <c r="G126" s="219"/>
      <c r="H126" s="219"/>
      <c r="I126" s="219"/>
    </row>
    <row r="127" spans="1:10" ht="33" customHeight="1" x14ac:dyDescent="0.25">
      <c r="A127" s="227" t="s">
        <v>386</v>
      </c>
      <c r="B127" s="268">
        <f>'A4 Exploitation'!D403</f>
        <v>0.95161290322580649</v>
      </c>
      <c r="C127" s="268"/>
      <c r="D127" s="219"/>
      <c r="E127" s="219"/>
      <c r="F127" s="219"/>
      <c r="G127" s="219"/>
      <c r="H127" s="219"/>
      <c r="I127" s="219"/>
    </row>
    <row r="128" spans="1:10" ht="33" customHeight="1" x14ac:dyDescent="0.25">
      <c r="A128" s="226" t="s">
        <v>387</v>
      </c>
      <c r="B128" s="268">
        <f>'A5 Exploitation'!D403</f>
        <v>0</v>
      </c>
      <c r="C128" s="268"/>
      <c r="D128" s="219"/>
      <c r="E128" s="219"/>
      <c r="F128" s="219"/>
      <c r="G128" s="219"/>
      <c r="H128" s="219"/>
      <c r="I128" s="219"/>
    </row>
    <row r="129" spans="1:10" ht="33" customHeight="1" x14ac:dyDescent="0.25">
      <c r="A129" s="226" t="s">
        <v>388</v>
      </c>
      <c r="B129" s="268">
        <f>'A6 Exploitation'!D403</f>
        <v>0</v>
      </c>
      <c r="C129" s="268"/>
      <c r="D129" s="219"/>
      <c r="E129" s="219"/>
      <c r="F129" s="219"/>
      <c r="G129" s="219"/>
      <c r="H129" s="219"/>
      <c r="I129" s="219"/>
    </row>
    <row r="130" spans="1:10" ht="18" x14ac:dyDescent="0.25">
      <c r="A130" s="229"/>
      <c r="B130" s="222"/>
      <c r="C130" s="222"/>
      <c r="D130" s="219"/>
      <c r="E130" s="219"/>
      <c r="F130" s="219"/>
      <c r="G130" s="219"/>
      <c r="H130" s="219"/>
      <c r="I130" s="219"/>
    </row>
    <row r="131" spans="1:10" ht="18" x14ac:dyDescent="0.25">
      <c r="A131" s="229"/>
      <c r="B131" s="222"/>
      <c r="C131" s="222"/>
      <c r="D131" s="219"/>
      <c r="E131" s="219"/>
      <c r="F131" s="219"/>
      <c r="G131" s="219"/>
      <c r="H131" s="219"/>
      <c r="I131" s="219"/>
    </row>
    <row r="132" spans="1:10" ht="33" customHeight="1" x14ac:dyDescent="0.25">
      <c r="A132" s="226" t="s">
        <v>381</v>
      </c>
      <c r="B132" s="267" t="s">
        <v>400</v>
      </c>
      <c r="C132" s="267"/>
      <c r="D132" s="219"/>
      <c r="E132" s="219"/>
      <c r="F132" s="219"/>
      <c r="G132" s="219"/>
      <c r="H132" s="219"/>
      <c r="I132" s="219"/>
      <c r="J132" s="218" t="str">
        <f>D18</f>
        <v>Gabes</v>
      </c>
    </row>
    <row r="133" spans="1:10" ht="33" customHeight="1" x14ac:dyDescent="0.25">
      <c r="A133" s="227" t="s">
        <v>383</v>
      </c>
      <c r="B133" s="268">
        <f>'A1 Exploitation'!D433</f>
        <v>0.9375</v>
      </c>
      <c r="C133" s="268"/>
      <c r="D133" s="219"/>
      <c r="E133" s="219"/>
      <c r="F133" s="219"/>
      <c r="G133" s="219"/>
      <c r="H133" s="219"/>
      <c r="I133" s="219"/>
    </row>
    <row r="134" spans="1:10" ht="33" customHeight="1" x14ac:dyDescent="0.25">
      <c r="A134" s="226" t="s">
        <v>384</v>
      </c>
      <c r="B134" s="268">
        <f>'A2 Exploitation'!D433</f>
        <v>0.875</v>
      </c>
      <c r="C134" s="268"/>
      <c r="D134" s="219"/>
      <c r="E134" s="219"/>
      <c r="F134" s="219"/>
      <c r="G134" s="219"/>
      <c r="H134" s="219"/>
      <c r="I134" s="219"/>
    </row>
    <row r="135" spans="1:10" ht="33" customHeight="1" x14ac:dyDescent="0.25">
      <c r="A135" s="227" t="s">
        <v>385</v>
      </c>
      <c r="B135" s="268">
        <f>'A3 Exploitation'!D433</f>
        <v>1</v>
      </c>
      <c r="C135" s="268"/>
      <c r="D135" s="219"/>
      <c r="E135" s="219"/>
      <c r="F135" s="219"/>
      <c r="G135" s="219"/>
      <c r="H135" s="219"/>
      <c r="I135" s="219"/>
    </row>
    <row r="136" spans="1:10" ht="33" customHeight="1" x14ac:dyDescent="0.25">
      <c r="A136" s="227" t="s">
        <v>386</v>
      </c>
      <c r="B136" s="268">
        <f>'A4 Exploitation'!D433</f>
        <v>0.96875</v>
      </c>
      <c r="C136" s="268"/>
      <c r="D136" s="219"/>
      <c r="E136" s="219"/>
      <c r="F136" s="219"/>
      <c r="G136" s="219"/>
      <c r="H136" s="219"/>
      <c r="I136" s="219"/>
    </row>
    <row r="137" spans="1:10" ht="33" customHeight="1" x14ac:dyDescent="0.25">
      <c r="A137" s="226" t="s">
        <v>387</v>
      </c>
      <c r="B137" s="268">
        <f>'A5 Exploitation'!D433</f>
        <v>0</v>
      </c>
      <c r="C137" s="268"/>
      <c r="D137" s="219"/>
      <c r="E137" s="219"/>
      <c r="F137" s="219"/>
      <c r="G137" s="219"/>
      <c r="H137" s="219"/>
      <c r="I137" s="219"/>
    </row>
    <row r="138" spans="1:10" ht="33" customHeight="1" x14ac:dyDescent="0.25">
      <c r="A138" s="226" t="s">
        <v>388</v>
      </c>
      <c r="B138" s="268">
        <f>'A6 Exploitation'!D433</f>
        <v>0</v>
      </c>
      <c r="C138" s="268"/>
      <c r="D138" s="219"/>
      <c r="E138" s="219"/>
      <c r="F138" s="219"/>
      <c r="G138" s="219"/>
      <c r="H138" s="219"/>
      <c r="I138" s="219"/>
    </row>
    <row r="139" spans="1:10" ht="18" x14ac:dyDescent="0.25">
      <c r="A139" s="229"/>
      <c r="B139" s="222"/>
      <c r="C139" s="222"/>
      <c r="D139" s="219"/>
      <c r="E139" s="219"/>
      <c r="F139" s="219"/>
      <c r="G139" s="219"/>
      <c r="H139" s="219"/>
      <c r="I139" s="219"/>
    </row>
    <row r="140" spans="1:10" ht="18" x14ac:dyDescent="0.25">
      <c r="A140" s="229"/>
      <c r="B140" s="222"/>
      <c r="C140" s="222"/>
      <c r="D140" s="219"/>
      <c r="E140" s="219"/>
      <c r="F140" s="219"/>
      <c r="G140" s="219"/>
      <c r="H140" s="219"/>
      <c r="I140" s="219"/>
    </row>
    <row r="141" spans="1:10" ht="33" customHeight="1" x14ac:dyDescent="0.25">
      <c r="A141" s="226" t="s">
        <v>381</v>
      </c>
      <c r="B141" s="267" t="s">
        <v>401</v>
      </c>
      <c r="C141" s="267"/>
      <c r="D141" s="219"/>
      <c r="E141" s="219"/>
      <c r="F141" s="219"/>
      <c r="G141" s="219"/>
      <c r="H141" s="219"/>
      <c r="I141" s="219"/>
      <c r="J141" s="218" t="str">
        <f>D18</f>
        <v>Gabes</v>
      </c>
    </row>
    <row r="142" spans="1:10" ht="33" customHeight="1" x14ac:dyDescent="0.25">
      <c r="A142" s="227" t="s">
        <v>383</v>
      </c>
      <c r="B142" s="268">
        <f>'A1 Exploitation'!D452</f>
        <v>1</v>
      </c>
      <c r="C142" s="268"/>
      <c r="D142" s="219"/>
      <c r="E142" s="219"/>
      <c r="F142" s="219"/>
      <c r="G142" s="219"/>
      <c r="H142" s="219"/>
      <c r="I142" s="219"/>
    </row>
    <row r="143" spans="1:10" ht="33" customHeight="1" x14ac:dyDescent="0.25">
      <c r="A143" s="226" t="s">
        <v>384</v>
      </c>
      <c r="B143" s="268">
        <f>'A2 Exploitation'!D452</f>
        <v>1</v>
      </c>
      <c r="C143" s="268"/>
      <c r="D143" s="219"/>
      <c r="E143" s="219"/>
      <c r="F143" s="219"/>
      <c r="G143" s="219"/>
      <c r="H143" s="219"/>
      <c r="I143" s="219"/>
    </row>
    <row r="144" spans="1:10" ht="33" customHeight="1" x14ac:dyDescent="0.25">
      <c r="A144" s="227" t="s">
        <v>385</v>
      </c>
      <c r="B144" s="268">
        <f>'A3 Exploitation'!D452</f>
        <v>0.83333333333333337</v>
      </c>
      <c r="C144" s="268"/>
      <c r="D144" s="219"/>
      <c r="E144" s="219"/>
      <c r="F144" s="219"/>
      <c r="G144" s="219"/>
      <c r="H144" s="219"/>
      <c r="I144" s="219"/>
    </row>
    <row r="145" spans="1:10" ht="33" customHeight="1" x14ac:dyDescent="0.25">
      <c r="A145" s="227" t="s">
        <v>386</v>
      </c>
      <c r="B145" s="268">
        <f>'A4 Exploitation'!D452</f>
        <v>1</v>
      </c>
      <c r="C145" s="268"/>
      <c r="D145" s="219"/>
      <c r="E145" s="219"/>
      <c r="F145" s="219"/>
      <c r="G145" s="219"/>
      <c r="H145" s="219"/>
      <c r="I145" s="219"/>
    </row>
    <row r="146" spans="1:10" ht="33" customHeight="1" x14ac:dyDescent="0.25">
      <c r="A146" s="226" t="s">
        <v>387</v>
      </c>
      <c r="B146" s="268">
        <f>'A5 Exploitation'!D452</f>
        <v>0</v>
      </c>
      <c r="C146" s="268"/>
      <c r="D146" s="219"/>
      <c r="E146" s="219"/>
      <c r="F146" s="219"/>
      <c r="G146" s="219"/>
      <c r="H146" s="219"/>
      <c r="I146" s="219"/>
    </row>
    <row r="147" spans="1:10" ht="33" customHeight="1" x14ac:dyDescent="0.25">
      <c r="A147" s="226" t="s">
        <v>388</v>
      </c>
      <c r="B147" s="268">
        <f>'A6 Exploitation'!D452</f>
        <v>0</v>
      </c>
      <c r="C147" s="268"/>
      <c r="D147" s="219"/>
      <c r="E147" s="219"/>
      <c r="F147" s="219"/>
      <c r="G147" s="219"/>
      <c r="H147" s="219"/>
      <c r="I147" s="219"/>
    </row>
    <row r="148" spans="1:10" ht="18" x14ac:dyDescent="0.25">
      <c r="A148" s="229"/>
      <c r="B148" s="222"/>
      <c r="C148" s="222"/>
      <c r="D148" s="219"/>
      <c r="E148" s="219"/>
      <c r="F148" s="219"/>
      <c r="G148" s="219"/>
      <c r="H148" s="219"/>
      <c r="I148" s="219"/>
    </row>
    <row r="149" spans="1:10" ht="18" x14ac:dyDescent="0.25">
      <c r="A149" s="229"/>
      <c r="B149" s="222"/>
      <c r="C149" s="222"/>
      <c r="D149" s="219"/>
      <c r="E149" s="219"/>
      <c r="F149" s="219"/>
      <c r="G149" s="219"/>
      <c r="H149" s="219"/>
      <c r="I149" s="219"/>
    </row>
    <row r="150" spans="1:10" ht="33" customHeight="1" x14ac:dyDescent="0.25">
      <c r="A150" s="226" t="s">
        <v>381</v>
      </c>
      <c r="B150" s="267" t="s">
        <v>402</v>
      </c>
      <c r="C150" s="267"/>
      <c r="D150" s="219"/>
      <c r="E150" s="219"/>
      <c r="F150" s="219"/>
      <c r="G150" s="219"/>
      <c r="H150" s="219"/>
      <c r="I150" s="219"/>
      <c r="J150" s="218" t="str">
        <f>D18</f>
        <v>Gabes</v>
      </c>
    </row>
    <row r="151" spans="1:10" ht="33" customHeight="1" x14ac:dyDescent="0.25">
      <c r="A151" s="227" t="s">
        <v>383</v>
      </c>
      <c r="B151" s="268">
        <f>'A1 Exploitation'!D462</f>
        <v>0.75</v>
      </c>
      <c r="C151" s="268"/>
      <c r="D151" s="219"/>
      <c r="E151" s="219"/>
      <c r="F151" s="219"/>
      <c r="G151" s="219"/>
      <c r="H151" s="219"/>
      <c r="I151" s="219"/>
    </row>
    <row r="152" spans="1:10" ht="33" customHeight="1" x14ac:dyDescent="0.25">
      <c r="A152" s="226" t="s">
        <v>384</v>
      </c>
      <c r="B152" s="268">
        <f>'A2 Exploitation'!D462</f>
        <v>0.75</v>
      </c>
      <c r="C152" s="268"/>
      <c r="D152" s="219"/>
      <c r="E152" s="219"/>
      <c r="F152" s="219"/>
      <c r="G152" s="219"/>
      <c r="H152" s="219"/>
      <c r="I152" s="219"/>
    </row>
    <row r="153" spans="1:10" ht="33" customHeight="1" x14ac:dyDescent="0.25">
      <c r="A153" s="227" t="s">
        <v>385</v>
      </c>
      <c r="B153" s="268">
        <f>'A3 Exploitation'!D462</f>
        <v>1</v>
      </c>
      <c r="C153" s="268"/>
      <c r="D153" s="219"/>
      <c r="E153" s="219"/>
      <c r="F153" s="219"/>
      <c r="G153" s="219"/>
      <c r="H153" s="219"/>
      <c r="I153" s="219"/>
    </row>
    <row r="154" spans="1:10" ht="33" customHeight="1" x14ac:dyDescent="0.25">
      <c r="A154" s="227" t="s">
        <v>386</v>
      </c>
      <c r="B154" s="268">
        <f>'A4 Exploitation'!D462</f>
        <v>1</v>
      </c>
      <c r="C154" s="268"/>
      <c r="D154" s="219"/>
      <c r="E154" s="219"/>
      <c r="F154" s="219"/>
      <c r="G154" s="219"/>
      <c r="H154" s="219"/>
      <c r="I154" s="219"/>
    </row>
    <row r="155" spans="1:10" ht="33" customHeight="1" x14ac:dyDescent="0.25">
      <c r="A155" s="226" t="s">
        <v>387</v>
      </c>
      <c r="B155" s="268">
        <f>'A5 Exploitation'!D462</f>
        <v>0</v>
      </c>
      <c r="C155" s="268"/>
      <c r="D155" s="219"/>
      <c r="E155" s="219"/>
      <c r="F155" s="219"/>
      <c r="G155" s="219"/>
      <c r="H155" s="219"/>
      <c r="I155" s="219"/>
    </row>
    <row r="156" spans="1:10" ht="33" customHeight="1" x14ac:dyDescent="0.25">
      <c r="A156" s="226" t="s">
        <v>388</v>
      </c>
      <c r="B156" s="268">
        <f>'A6 Exploitation'!D462</f>
        <v>0</v>
      </c>
      <c r="C156" s="268"/>
      <c r="D156" s="219"/>
      <c r="E156" s="219"/>
      <c r="F156" s="219"/>
      <c r="G156" s="219"/>
      <c r="H156" s="219"/>
      <c r="I156" s="219"/>
    </row>
    <row r="157" spans="1:10" ht="18" x14ac:dyDescent="0.25">
      <c r="A157" s="229"/>
      <c r="B157" s="222"/>
      <c r="C157" s="222"/>
      <c r="D157" s="219"/>
      <c r="E157" s="219"/>
      <c r="F157" s="219"/>
      <c r="G157" s="219"/>
      <c r="H157" s="219"/>
      <c r="I157" s="219"/>
    </row>
    <row r="158" spans="1:10" ht="18" x14ac:dyDescent="0.25">
      <c r="A158" s="229"/>
      <c r="B158" s="222"/>
      <c r="C158" s="222"/>
      <c r="D158" s="219"/>
      <c r="E158" s="219"/>
      <c r="F158" s="219"/>
      <c r="G158" s="219"/>
      <c r="H158" s="219"/>
      <c r="I158" s="219"/>
    </row>
    <row r="159" spans="1:10" ht="33" customHeight="1" x14ac:dyDescent="0.25">
      <c r="A159" s="226" t="s">
        <v>381</v>
      </c>
      <c r="B159" s="267" t="s">
        <v>403</v>
      </c>
      <c r="C159" s="267"/>
      <c r="D159" s="219"/>
      <c r="E159" s="219"/>
      <c r="F159" s="219"/>
      <c r="G159" s="219"/>
      <c r="H159" s="219"/>
      <c r="I159" s="219"/>
      <c r="J159" s="218" t="str">
        <f>D18</f>
        <v>Gabes</v>
      </c>
    </row>
    <row r="160" spans="1:10" ht="33" customHeight="1" x14ac:dyDescent="0.25">
      <c r="A160" s="227" t="s">
        <v>383</v>
      </c>
      <c r="B160" s="268">
        <f>'A1 Exploitation'!D471</f>
        <v>0.75</v>
      </c>
      <c r="C160" s="268"/>
      <c r="D160" s="219"/>
      <c r="E160" s="219"/>
      <c r="F160" s="219"/>
      <c r="G160" s="219"/>
      <c r="H160" s="219"/>
      <c r="I160" s="219"/>
    </row>
    <row r="161" spans="1:10" ht="33" customHeight="1" x14ac:dyDescent="0.25">
      <c r="A161" s="226" t="s">
        <v>384</v>
      </c>
      <c r="B161" s="268">
        <f>'A2 Exploitation'!D471</f>
        <v>0.75</v>
      </c>
      <c r="C161" s="268"/>
      <c r="D161" s="219"/>
      <c r="E161" s="219"/>
      <c r="F161" s="219"/>
      <c r="G161" s="219"/>
      <c r="H161" s="219"/>
      <c r="I161" s="219"/>
    </row>
    <row r="162" spans="1:10" ht="33" customHeight="1" x14ac:dyDescent="0.25">
      <c r="A162" s="227" t="s">
        <v>385</v>
      </c>
      <c r="B162" s="268">
        <f>'A3 Exploitation'!D471</f>
        <v>1</v>
      </c>
      <c r="C162" s="268"/>
      <c r="D162" s="219"/>
      <c r="E162" s="219"/>
      <c r="F162" s="219"/>
      <c r="G162" s="219"/>
      <c r="H162" s="219"/>
      <c r="I162" s="219"/>
    </row>
    <row r="163" spans="1:10" ht="33" customHeight="1" x14ac:dyDescent="0.25">
      <c r="A163" s="227" t="s">
        <v>386</v>
      </c>
      <c r="B163" s="268">
        <f>'A4 Exploitation'!D471</f>
        <v>1</v>
      </c>
      <c r="C163" s="268"/>
      <c r="D163" s="219"/>
      <c r="E163" s="219"/>
      <c r="F163" s="219"/>
      <c r="G163" s="219"/>
      <c r="H163" s="219"/>
      <c r="I163" s="219"/>
    </row>
    <row r="164" spans="1:10" ht="33" customHeight="1" x14ac:dyDescent="0.25">
      <c r="A164" s="226" t="s">
        <v>387</v>
      </c>
      <c r="B164" s="268">
        <f>'A5 Exploitation'!D471</f>
        <v>0</v>
      </c>
      <c r="C164" s="268"/>
      <c r="D164" s="219"/>
      <c r="E164" s="219"/>
      <c r="F164" s="219"/>
      <c r="G164" s="219"/>
      <c r="H164" s="219"/>
      <c r="I164" s="219"/>
    </row>
    <row r="165" spans="1:10" ht="33" customHeight="1" x14ac:dyDescent="0.25">
      <c r="A165" s="226" t="s">
        <v>388</v>
      </c>
      <c r="B165" s="268">
        <f>'A6 Exploitation'!D471</f>
        <v>0</v>
      </c>
      <c r="C165" s="268"/>
      <c r="D165" s="219"/>
      <c r="E165" s="219"/>
      <c r="F165" s="219"/>
      <c r="G165" s="219"/>
      <c r="H165" s="219"/>
      <c r="I165" s="219"/>
    </row>
    <row r="166" spans="1:10" ht="18" x14ac:dyDescent="0.25">
      <c r="A166" s="229"/>
      <c r="B166" s="271"/>
      <c r="C166" s="271"/>
      <c r="D166" s="219"/>
      <c r="E166" s="219"/>
      <c r="F166" s="219"/>
      <c r="G166" s="219"/>
      <c r="H166" s="219"/>
      <c r="I166" s="219"/>
    </row>
    <row r="167" spans="1:10" ht="18" x14ac:dyDescent="0.25">
      <c r="A167" s="229"/>
      <c r="B167" s="271"/>
      <c r="C167" s="271"/>
      <c r="D167" s="219"/>
      <c r="E167" s="219"/>
      <c r="F167" s="219"/>
      <c r="G167" s="219"/>
      <c r="H167" s="219"/>
      <c r="I167" s="219"/>
    </row>
    <row r="168" spans="1:10" ht="33" customHeight="1" x14ac:dyDescent="0.25">
      <c r="A168" s="226" t="s">
        <v>381</v>
      </c>
      <c r="B168" s="267" t="s">
        <v>404</v>
      </c>
      <c r="C168" s="267"/>
      <c r="D168" s="219"/>
      <c r="E168" s="219"/>
      <c r="F168" s="219"/>
      <c r="G168" s="219"/>
      <c r="H168" s="219"/>
      <c r="I168" s="219"/>
      <c r="J168" s="218" t="str">
        <f>D18</f>
        <v>Gabes</v>
      </c>
    </row>
    <row r="169" spans="1:10" ht="33" customHeight="1" x14ac:dyDescent="0.25">
      <c r="A169" s="227" t="s">
        <v>383</v>
      </c>
      <c r="B169" s="268">
        <f>'A1 Exploitation'!D492</f>
        <v>0.85</v>
      </c>
      <c r="C169" s="268"/>
      <c r="D169" s="219"/>
      <c r="E169" s="219"/>
      <c r="F169" s="219"/>
      <c r="G169" s="219"/>
      <c r="H169" s="219"/>
      <c r="I169" s="219"/>
    </row>
    <row r="170" spans="1:10" ht="33" customHeight="1" x14ac:dyDescent="0.25">
      <c r="A170" s="226" t="s">
        <v>384</v>
      </c>
      <c r="B170" s="268">
        <f>'A2 Exploitation'!D492</f>
        <v>1</v>
      </c>
      <c r="C170" s="268"/>
      <c r="D170" s="219"/>
      <c r="E170" s="219"/>
      <c r="F170" s="219"/>
      <c r="G170" s="219"/>
      <c r="H170" s="219"/>
      <c r="I170" s="219"/>
    </row>
    <row r="171" spans="1:10" ht="33" customHeight="1" x14ac:dyDescent="0.25">
      <c r="A171" s="227" t="s">
        <v>385</v>
      </c>
      <c r="B171" s="268">
        <f>'A3 Exploitation'!D492</f>
        <v>0.58333333333333337</v>
      </c>
      <c r="C171" s="268"/>
      <c r="D171" s="219"/>
      <c r="E171" s="219"/>
      <c r="F171" s="219"/>
      <c r="G171" s="219"/>
      <c r="H171" s="219"/>
      <c r="I171" s="219"/>
    </row>
    <row r="172" spans="1:10" ht="33" customHeight="1" x14ac:dyDescent="0.25">
      <c r="A172" s="227" t="s">
        <v>386</v>
      </c>
      <c r="B172" s="268">
        <f>'A4 Exploitation'!D492</f>
        <v>0.81818181818181823</v>
      </c>
      <c r="C172" s="268"/>
    </row>
    <row r="173" spans="1:10" ht="33" customHeight="1" x14ac:dyDescent="0.25">
      <c r="A173" s="226" t="s">
        <v>387</v>
      </c>
      <c r="B173" s="268">
        <f>'A5 Exploitation'!D492</f>
        <v>0</v>
      </c>
      <c r="C173" s="268"/>
    </row>
    <row r="174" spans="1:10" ht="33" customHeight="1" x14ac:dyDescent="0.25">
      <c r="A174" s="226" t="s">
        <v>388</v>
      </c>
      <c r="B174" s="268">
        <f>'A6 Exploitation'!D492</f>
        <v>0</v>
      </c>
      <c r="C174" s="268"/>
    </row>
    <row r="175" spans="1:10" ht="18.75" x14ac:dyDescent="0.25">
      <c r="A175" s="230"/>
      <c r="B175" s="223"/>
      <c r="C175" s="223"/>
    </row>
    <row r="176" spans="1:10" ht="18.75" x14ac:dyDescent="0.25">
      <c r="A176" s="230"/>
      <c r="B176" s="223"/>
      <c r="C176" s="223"/>
    </row>
    <row r="177" spans="1:10" ht="33" customHeight="1" x14ac:dyDescent="0.25">
      <c r="A177" s="226" t="s">
        <v>381</v>
      </c>
      <c r="B177" s="267" t="s">
        <v>405</v>
      </c>
      <c r="C177" s="267"/>
      <c r="J177" s="218" t="str">
        <f>D18</f>
        <v>Gabes</v>
      </c>
    </row>
    <row r="178" spans="1:10" ht="33" customHeight="1" x14ac:dyDescent="0.25">
      <c r="A178" s="227" t="s">
        <v>383</v>
      </c>
      <c r="B178" s="268">
        <f>'A1 Exploitation'!D501</f>
        <v>1</v>
      </c>
      <c r="C178" s="268"/>
    </row>
    <row r="179" spans="1:10" ht="33" customHeight="1" x14ac:dyDescent="0.25">
      <c r="A179" s="226" t="s">
        <v>384</v>
      </c>
      <c r="B179" s="268">
        <f>'A2 Exploitation'!D501</f>
        <v>1</v>
      </c>
      <c r="C179" s="268"/>
    </row>
    <row r="180" spans="1:10" ht="33" customHeight="1" x14ac:dyDescent="0.25">
      <c r="A180" s="227" t="s">
        <v>385</v>
      </c>
      <c r="B180" s="268">
        <f>'A3 Exploitation'!D501</f>
        <v>1</v>
      </c>
      <c r="C180" s="268"/>
    </row>
    <row r="181" spans="1:10" ht="33" customHeight="1" x14ac:dyDescent="0.25">
      <c r="A181" s="227" t="s">
        <v>386</v>
      </c>
      <c r="B181" s="268">
        <f>'A4 Exploitation'!D501</f>
        <v>1</v>
      </c>
      <c r="C181" s="268"/>
    </row>
    <row r="182" spans="1:10" ht="33" customHeight="1" x14ac:dyDescent="0.25">
      <c r="A182" s="226" t="s">
        <v>387</v>
      </c>
      <c r="B182" s="268">
        <f>'A5 Exploitation'!D501</f>
        <v>0</v>
      </c>
      <c r="C182" s="268"/>
    </row>
    <row r="183" spans="1:10" ht="33" customHeight="1" x14ac:dyDescent="0.25">
      <c r="A183" s="226" t="s">
        <v>388</v>
      </c>
      <c r="B183" s="268">
        <f>'A6 Exploitation'!D501</f>
        <v>0</v>
      </c>
      <c r="C183" s="268"/>
    </row>
    <row r="184" spans="1:10" ht="18.75" x14ac:dyDescent="0.25">
      <c r="A184" s="230"/>
      <c r="B184" s="223"/>
      <c r="C184" s="223"/>
    </row>
    <row r="185" spans="1:10" ht="18.75" x14ac:dyDescent="0.25">
      <c r="A185" s="230"/>
      <c r="B185" s="223"/>
      <c r="C185" s="223"/>
    </row>
    <row r="186" spans="1:10" ht="33" customHeight="1" x14ac:dyDescent="0.25">
      <c r="A186" s="226" t="s">
        <v>381</v>
      </c>
      <c r="B186" s="267" t="s">
        <v>406</v>
      </c>
      <c r="C186" s="267"/>
      <c r="J186" s="218" t="str">
        <f>D18</f>
        <v>Gabes</v>
      </c>
    </row>
    <row r="187" spans="1:10" ht="33" customHeight="1" x14ac:dyDescent="0.25">
      <c r="A187" s="227" t="s">
        <v>383</v>
      </c>
      <c r="B187" s="268">
        <f>'A1 Technique'!D198</f>
        <v>0.7975206611570248</v>
      </c>
      <c r="C187" s="268"/>
    </row>
    <row r="188" spans="1:10" ht="33" customHeight="1" x14ac:dyDescent="0.25">
      <c r="A188" s="226" t="s">
        <v>384</v>
      </c>
      <c r="B188" s="268">
        <f>'A2 Technique'!D198</f>
        <v>0.92796610169491522</v>
      </c>
      <c r="C188" s="268"/>
    </row>
    <row r="189" spans="1:10" ht="33" customHeight="1" x14ac:dyDescent="0.25">
      <c r="A189" s="227" t="s">
        <v>385</v>
      </c>
      <c r="B189" s="268">
        <f>'A3 Technique'!D198</f>
        <v>0.84322033898305082</v>
      </c>
      <c r="C189" s="268"/>
    </row>
    <row r="190" spans="1:10" ht="33" customHeight="1" x14ac:dyDescent="0.25">
      <c r="A190" s="227" t="s">
        <v>386</v>
      </c>
      <c r="B190" s="268">
        <f>'A4 Technique'!D198</f>
        <v>0.9</v>
      </c>
      <c r="C190" s="268"/>
    </row>
    <row r="191" spans="1:10" ht="33" customHeight="1" x14ac:dyDescent="0.25">
      <c r="A191" s="226" t="s">
        <v>387</v>
      </c>
      <c r="B191" s="268">
        <f>'A5 Technique'!D198</f>
        <v>0</v>
      </c>
      <c r="C191" s="268"/>
    </row>
    <row r="192" spans="1:10" ht="33" customHeight="1" x14ac:dyDescent="0.25">
      <c r="A192" s="226" t="s">
        <v>388</v>
      </c>
      <c r="B192" s="268">
        <f>'A6 Technique'!D198</f>
        <v>0</v>
      </c>
      <c r="C192" s="268"/>
    </row>
  </sheetData>
  <sheetProtection algorithmName="SHA-512" hashValue="oAUcwDXxykpcIzzaWN1T4kMzNLy/QX+R1guwuLjNTMep4n/U9ORY8lwWmcK5JdBshbO3lOU8yf1iXT7KuvnV2Q==" saltValue="SE7ZwCGpuMf01iN6VQVgB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95" zoomScale="70" zoomScaleNormal="70" workbookViewId="0">
      <selection activeCell="D499" sqref="D49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8"/>
      <c r="E1" s="278"/>
      <c r="F1" s="278"/>
      <c r="G1" s="278"/>
      <c r="H1" s="278"/>
      <c r="I1" s="278"/>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9" t="s">
        <v>201</v>
      </c>
      <c r="B7" s="279"/>
      <c r="C7" s="279"/>
      <c r="D7" s="279"/>
      <c r="E7" s="279"/>
      <c r="F7" s="279"/>
      <c r="G7" s="234"/>
      <c r="H7" s="234"/>
      <c r="I7" s="234"/>
    </row>
    <row r="8" spans="1:9" ht="29.25" x14ac:dyDescent="0.45">
      <c r="A8" s="280" t="str">
        <f>'Page de garde'!D18</f>
        <v>Gabes</v>
      </c>
      <c r="B8" s="280"/>
      <c r="C8" s="280"/>
      <c r="D8" s="280"/>
      <c r="E8" s="280"/>
      <c r="F8" s="280"/>
      <c r="G8" s="237"/>
      <c r="H8" s="237"/>
      <c r="I8" s="234"/>
    </row>
    <row r="9" spans="1:9" ht="24" x14ac:dyDescent="0.45">
      <c r="A9" s="38" t="s">
        <v>44</v>
      </c>
      <c r="B9" s="281"/>
      <c r="C9" s="281"/>
      <c r="D9" s="281"/>
      <c r="E9" s="281"/>
      <c r="F9" s="281"/>
      <c r="G9" s="237"/>
      <c r="H9" s="237"/>
      <c r="I9" s="234"/>
    </row>
    <row r="10" spans="1:9" ht="24" x14ac:dyDescent="0.45">
      <c r="A10" s="39" t="s">
        <v>46</v>
      </c>
      <c r="B10" s="282"/>
      <c r="C10" s="282"/>
      <c r="D10" s="282"/>
      <c r="E10" s="282"/>
      <c r="F10" s="282"/>
      <c r="G10" s="237"/>
      <c r="H10" s="237"/>
      <c r="I10" s="234"/>
    </row>
    <row r="11" spans="1:9" ht="24" x14ac:dyDescent="0.45">
      <c r="A11" s="38" t="s">
        <v>45</v>
      </c>
      <c r="B11" s="277"/>
      <c r="C11" s="277"/>
      <c r="D11" s="277"/>
      <c r="E11" s="277"/>
      <c r="F11" s="277"/>
      <c r="G11" s="237"/>
      <c r="H11" s="237"/>
      <c r="I11" s="234"/>
    </row>
    <row r="12" spans="1:9" ht="24" x14ac:dyDescent="0.45">
      <c r="A12" s="38" t="s">
        <v>276</v>
      </c>
      <c r="B12" s="283">
        <f>D505</f>
        <v>0</v>
      </c>
      <c r="C12" s="283"/>
      <c r="D12" s="283"/>
      <c r="E12" s="283"/>
      <c r="F12" s="283"/>
      <c r="G12" s="237"/>
      <c r="H12" s="237"/>
      <c r="I12" s="23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92" t="s">
        <v>36</v>
      </c>
      <c r="C15" s="92" t="s">
        <v>35</v>
      </c>
      <c r="D15" s="286"/>
      <c r="E15" s="287"/>
      <c r="F15" s="286"/>
      <c r="G15" s="36"/>
      <c r="H15" s="36"/>
    </row>
    <row r="16" spans="1:9" ht="18" x14ac:dyDescent="0.35">
      <c r="A16" s="274" t="s">
        <v>0</v>
      </c>
      <c r="B16" s="274"/>
      <c r="C16" s="274"/>
      <c r="D16" s="274"/>
      <c r="E16" s="274"/>
      <c r="F16" s="274"/>
      <c r="G16" s="36"/>
      <c r="H16" s="36"/>
    </row>
    <row r="17" spans="1:8" ht="18" x14ac:dyDescent="0.3">
      <c r="A17" s="202">
        <f>B11</f>
        <v>0</v>
      </c>
      <c r="B17" s="36"/>
      <c r="C17" s="36"/>
      <c r="D17" s="36"/>
      <c r="E17" s="36"/>
      <c r="F17" s="36"/>
      <c r="G17" s="36"/>
      <c r="H17" s="36"/>
    </row>
    <row r="18" spans="1:8" ht="18" x14ac:dyDescent="0.25">
      <c r="A18" s="288" t="s">
        <v>1</v>
      </c>
      <c r="B18" s="289"/>
      <c r="C18" s="289"/>
      <c r="D18" s="289"/>
      <c r="E18" s="289"/>
      <c r="F18" s="289"/>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256"/>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203">
        <f>B11</f>
        <v>0</v>
      </c>
      <c r="B44" s="6"/>
      <c r="C44" s="7"/>
      <c r="D44" s="6"/>
    </row>
    <row r="45" spans="1:7" ht="16.5" x14ac:dyDescent="0.25">
      <c r="A45" s="275" t="s">
        <v>63</v>
      </c>
      <c r="B45" s="276"/>
      <c r="C45" s="276"/>
      <c r="D45" s="276"/>
      <c r="E45" s="276"/>
      <c r="F45" s="276"/>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257"/>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203">
        <f>B11</f>
        <v>0</v>
      </c>
      <c r="B100" s="6"/>
      <c r="C100" s="7"/>
      <c r="D100" s="6"/>
    </row>
    <row r="101" spans="1:6" ht="16.5" x14ac:dyDescent="0.25">
      <c r="A101" s="275" t="s">
        <v>63</v>
      </c>
      <c r="B101" s="276"/>
      <c r="C101" s="276"/>
      <c r="D101" s="276"/>
      <c r="E101" s="276"/>
      <c r="F101" s="276"/>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256"/>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203">
        <f>B11</f>
        <v>0</v>
      </c>
      <c r="B153" s="6"/>
      <c r="C153" s="7"/>
      <c r="D153" s="62"/>
    </row>
    <row r="154" spans="1:6" ht="16.5" x14ac:dyDescent="0.25">
      <c r="A154" s="275" t="s">
        <v>63</v>
      </c>
      <c r="B154" s="276"/>
      <c r="C154" s="276"/>
      <c r="D154" s="276"/>
      <c r="E154" s="276"/>
      <c r="F154" s="276"/>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256"/>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209">
        <f>B11</f>
        <v>0</v>
      </c>
      <c r="B193" s="6"/>
      <c r="C193" s="7"/>
      <c r="D193" s="6"/>
    </row>
    <row r="194" spans="1:7" ht="18" x14ac:dyDescent="0.25">
      <c r="A194" s="272" t="s">
        <v>158</v>
      </c>
      <c r="B194" s="273"/>
      <c r="C194" s="273"/>
      <c r="D194" s="273"/>
      <c r="E194" s="273"/>
      <c r="F194" s="273"/>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258"/>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74" t="s">
        <v>78</v>
      </c>
      <c r="B248" s="274"/>
      <c r="C248" s="274"/>
      <c r="D248" s="274"/>
      <c r="E248" s="274"/>
      <c r="F248" s="274"/>
    </row>
    <row r="249" spans="1:6" s="3" customFormat="1" x14ac:dyDescent="0.25">
      <c r="A249" s="203">
        <f>B11</f>
        <v>0</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259"/>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74" t="s">
        <v>4</v>
      </c>
      <c r="B291" s="274"/>
      <c r="C291" s="274"/>
      <c r="D291" s="274"/>
      <c r="E291" s="274"/>
      <c r="F291" s="274"/>
    </row>
    <row r="292" spans="1:7" x14ac:dyDescent="0.25">
      <c r="A292" s="212">
        <f>B11</f>
        <v>0</v>
      </c>
      <c r="B292" s="6"/>
      <c r="C292" s="7"/>
      <c r="D292" s="62"/>
    </row>
    <row r="293" spans="1:7" ht="18" x14ac:dyDescent="0.25">
      <c r="A293" s="272" t="s">
        <v>19</v>
      </c>
      <c r="B293" s="273"/>
      <c r="C293" s="273"/>
      <c r="D293" s="273"/>
      <c r="E293" s="273"/>
      <c r="F293" s="273"/>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256"/>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213">
        <f>B11</f>
        <v>0</v>
      </c>
      <c r="B325" s="6"/>
      <c r="C325" s="7"/>
      <c r="D325" s="6"/>
    </row>
    <row r="326" spans="1:9" ht="18" x14ac:dyDescent="0.25">
      <c r="A326" s="272" t="s">
        <v>12</v>
      </c>
      <c r="B326" s="273"/>
      <c r="C326" s="273"/>
      <c r="D326" s="273"/>
      <c r="E326" s="273"/>
      <c r="F326" s="273"/>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260"/>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203">
        <f>B11</f>
        <v>0</v>
      </c>
      <c r="B353" s="6"/>
      <c r="C353" s="7"/>
      <c r="D353" s="62"/>
    </row>
    <row r="354" spans="1:6" ht="16.5" x14ac:dyDescent="0.25">
      <c r="A354" s="275" t="s">
        <v>113</v>
      </c>
      <c r="B354" s="276"/>
      <c r="C354" s="276"/>
      <c r="D354" s="276"/>
      <c r="E354" s="276"/>
      <c r="F354" s="276"/>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257"/>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74" t="s">
        <v>125</v>
      </c>
      <c r="B405" s="274"/>
      <c r="C405" s="274"/>
      <c r="D405" s="274"/>
      <c r="E405" s="274"/>
      <c r="F405" s="274"/>
    </row>
    <row r="406" spans="1:6" x14ac:dyDescent="0.25">
      <c r="A406" s="212">
        <f>B11</f>
        <v>0</v>
      </c>
      <c r="B406" s="6"/>
      <c r="C406" s="7"/>
      <c r="D406" s="6"/>
    </row>
    <row r="407" spans="1:6" ht="16.5" x14ac:dyDescent="0.25">
      <c r="A407" s="275" t="s">
        <v>19</v>
      </c>
      <c r="B407" s="276"/>
      <c r="C407" s="276"/>
      <c r="D407" s="276"/>
      <c r="E407" s="276"/>
      <c r="F407" s="276"/>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256">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215">
        <f>+B11</f>
        <v>0</v>
      </c>
      <c r="B436" s="6"/>
      <c r="C436" s="7"/>
      <c r="D436" s="6"/>
    </row>
    <row r="437" spans="1:7" ht="18" x14ac:dyDescent="0.25">
      <c r="A437" s="272" t="s">
        <v>375</v>
      </c>
      <c r="B437" s="273"/>
      <c r="C437" s="273"/>
      <c r="D437" s="273"/>
      <c r="E437" s="273"/>
      <c r="F437" s="273"/>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72" t="s">
        <v>31</v>
      </c>
      <c r="B444" s="273"/>
      <c r="C444" s="273"/>
      <c r="D444" s="273"/>
      <c r="E444" s="273"/>
      <c r="F444" s="273"/>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258"/>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260"/>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261"/>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256"/>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655UZICyN8/YXpNiuR8877syXtNUnZSBf4BRFRsb9WS1y9PgzM2Zwg3A+olyY5tULMEikVivN9hEqh19EleonQ==" saltValue="KzVhmhH9lT72CAn7O5f6C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6" zoomScale="70" zoomScaleNormal="7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302"/>
      <c r="E1" s="302"/>
      <c r="F1" s="302"/>
      <c r="G1" s="302"/>
      <c r="H1" s="302"/>
      <c r="I1" s="302"/>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9" t="s">
        <v>52</v>
      </c>
      <c r="B6" s="279"/>
      <c r="C6" s="279"/>
      <c r="D6" s="279"/>
      <c r="E6" s="279"/>
      <c r="F6" s="279"/>
      <c r="G6" s="237"/>
      <c r="H6" s="237"/>
      <c r="I6" s="237"/>
    </row>
    <row r="7" spans="1:9" s="36" customFormat="1" ht="21.75" customHeight="1" x14ac:dyDescent="0.45">
      <c r="A7" s="280" t="str">
        <f>'A1 Exploitation'!A8:F8</f>
        <v>Gabes</v>
      </c>
      <c r="B7" s="280"/>
      <c r="C7" s="280"/>
      <c r="D7" s="280"/>
      <c r="E7" s="280"/>
      <c r="F7" s="280"/>
      <c r="G7" s="237"/>
      <c r="H7" s="237"/>
      <c r="I7" s="237"/>
    </row>
    <row r="8" spans="1:9" s="36" customFormat="1" ht="24" x14ac:dyDescent="0.45">
      <c r="A8" s="38" t="s">
        <v>44</v>
      </c>
      <c r="B8" s="303">
        <f>'A5 Exploitation'!B9:F9</f>
        <v>0</v>
      </c>
      <c r="C8" s="303"/>
      <c r="D8" s="303"/>
      <c r="E8" s="303"/>
      <c r="F8" s="303"/>
      <c r="G8" s="237"/>
      <c r="H8" s="237"/>
      <c r="I8" s="237"/>
    </row>
    <row r="9" spans="1:9" s="36" customFormat="1" ht="24" x14ac:dyDescent="0.45">
      <c r="A9" s="39" t="s">
        <v>46</v>
      </c>
      <c r="B9" s="304">
        <f>'A5 Exploitation'!B10:F10</f>
        <v>0</v>
      </c>
      <c r="C9" s="304"/>
      <c r="D9" s="304"/>
      <c r="E9" s="304"/>
      <c r="F9" s="304"/>
      <c r="G9" s="237"/>
      <c r="H9" s="237"/>
      <c r="I9" s="237"/>
    </row>
    <row r="10" spans="1:9" s="36" customFormat="1" ht="24" x14ac:dyDescent="0.45">
      <c r="A10" s="38" t="s">
        <v>45</v>
      </c>
      <c r="B10" s="301">
        <f>'A5 Exploitation'!B11:F11</f>
        <v>0</v>
      </c>
      <c r="C10" s="301"/>
      <c r="D10" s="301"/>
      <c r="E10" s="301"/>
      <c r="F10" s="301"/>
      <c r="G10" s="237"/>
      <c r="H10" s="237"/>
      <c r="I10" s="237"/>
    </row>
    <row r="11" spans="1:9" s="36" customFormat="1" ht="24" x14ac:dyDescent="0.45">
      <c r="A11" s="38" t="s">
        <v>341</v>
      </c>
      <c r="B11" s="293">
        <f>D198</f>
        <v>0</v>
      </c>
      <c r="C11" s="293"/>
      <c r="D11" s="293"/>
      <c r="E11" s="293"/>
      <c r="F11" s="293"/>
      <c r="G11" s="237"/>
      <c r="H11" s="237"/>
      <c r="I11" s="237"/>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85" t="s">
        <v>36</v>
      </c>
      <c r="C14" s="85"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96" t="s">
        <v>38</v>
      </c>
      <c r="B22" s="297"/>
      <c r="C22" s="298"/>
      <c r="D22" s="236">
        <f>SUM(B17:C21)</f>
        <v>0</v>
      </c>
    </row>
    <row r="23" spans="1:6" x14ac:dyDescent="0.3">
      <c r="A23" s="290" t="s">
        <v>342</v>
      </c>
      <c r="B23" s="291"/>
      <c r="C23" s="292"/>
      <c r="D23" s="78">
        <f>D22/(COUNT(B17:C21)*2)</f>
        <v>0</v>
      </c>
    </row>
    <row r="24" spans="1:6" s="52" customFormat="1" x14ac:dyDescent="0.3">
      <c r="A24" s="57"/>
      <c r="B24" s="58"/>
      <c r="C24" s="58"/>
      <c r="D24" s="59"/>
    </row>
    <row r="25" spans="1:6" ht="19.5" x14ac:dyDescent="0.4">
      <c r="A25" s="299" t="s">
        <v>4</v>
      </c>
      <c r="B25" s="300"/>
      <c r="C25" s="300"/>
      <c r="D25" s="300"/>
      <c r="E25" s="300"/>
      <c r="F25" s="300"/>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90" t="s">
        <v>38</v>
      </c>
      <c r="B32" s="291"/>
      <c r="C32" s="292"/>
      <c r="D32" s="235">
        <f>SUM(B26:C31)</f>
        <v>0</v>
      </c>
    </row>
    <row r="33" spans="1:6" x14ac:dyDescent="0.3">
      <c r="A33" s="290" t="s">
        <v>342</v>
      </c>
      <c r="B33" s="291"/>
      <c r="C33" s="292"/>
      <c r="D33" s="78">
        <f>D32/(COUNT(B26:C31)*2)</f>
        <v>0</v>
      </c>
    </row>
    <row r="34" spans="1:6" s="52" customFormat="1" x14ac:dyDescent="0.3">
      <c r="A34" s="57"/>
      <c r="B34" s="58"/>
      <c r="C34" s="58"/>
      <c r="D34" s="59"/>
    </row>
    <row r="35" spans="1:6" s="52" customFormat="1" ht="19.5" x14ac:dyDescent="0.4">
      <c r="A35" s="299" t="s">
        <v>246</v>
      </c>
      <c r="B35" s="300"/>
      <c r="C35" s="300"/>
      <c r="D35" s="300"/>
      <c r="E35" s="300"/>
      <c r="F35" s="300"/>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90" t="s">
        <v>38</v>
      </c>
      <c r="B41" s="291"/>
      <c r="C41" s="292"/>
      <c r="D41" s="235">
        <f>SUM(B36:C40)</f>
        <v>0</v>
      </c>
      <c r="E41" s="37"/>
      <c r="F41" s="37"/>
    </row>
    <row r="42" spans="1:6" s="52" customFormat="1" x14ac:dyDescent="0.3">
      <c r="A42" s="290" t="s">
        <v>342</v>
      </c>
      <c r="B42" s="291"/>
      <c r="C42" s="292"/>
      <c r="D42" s="78">
        <f>D41/(COUNT(B36:C40)*2)</f>
        <v>0</v>
      </c>
      <c r="E42" s="37"/>
      <c r="F42" s="37"/>
    </row>
    <row r="43" spans="1:6" s="52" customFormat="1" x14ac:dyDescent="0.3">
      <c r="A43" s="108"/>
      <c r="B43" s="109"/>
      <c r="C43" s="109"/>
      <c r="D43" s="110"/>
    </row>
    <row r="44" spans="1:6" ht="19.5" x14ac:dyDescent="0.4">
      <c r="A44" s="305" t="s">
        <v>21</v>
      </c>
      <c r="B44" s="306"/>
      <c r="C44" s="306"/>
      <c r="D44" s="306"/>
      <c r="E44" s="306"/>
      <c r="F44" s="306"/>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90" t="s">
        <v>38</v>
      </c>
      <c r="B51" s="291"/>
      <c r="C51" s="292"/>
      <c r="D51" s="235">
        <f>SUM(B45:C50)</f>
        <v>0</v>
      </c>
    </row>
    <row r="52" spans="1:6" x14ac:dyDescent="0.3">
      <c r="A52" s="290" t="s">
        <v>342</v>
      </c>
      <c r="B52" s="291"/>
      <c r="C52" s="292"/>
      <c r="D52" s="78">
        <f>D51/(COUNT(B45:C50)*2)</f>
        <v>0</v>
      </c>
    </row>
    <row r="53" spans="1:6" s="52" customFormat="1" x14ac:dyDescent="0.3">
      <c r="A53" s="57"/>
      <c r="B53" s="58"/>
      <c r="C53" s="58"/>
      <c r="D53" s="59"/>
    </row>
    <row r="54" spans="1:6" ht="19.5" x14ac:dyDescent="0.4">
      <c r="A54" s="299" t="s">
        <v>8</v>
      </c>
      <c r="B54" s="300"/>
      <c r="C54" s="300"/>
      <c r="D54" s="300"/>
      <c r="E54" s="300"/>
      <c r="F54" s="300"/>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90" t="s">
        <v>38</v>
      </c>
      <c r="B62" s="291"/>
      <c r="C62" s="292"/>
      <c r="D62" s="235">
        <f>SUM(B55:C61)</f>
        <v>0</v>
      </c>
    </row>
    <row r="63" spans="1:6" x14ac:dyDescent="0.3">
      <c r="A63" s="290" t="s">
        <v>342</v>
      </c>
      <c r="B63" s="291"/>
      <c r="C63" s="292"/>
      <c r="D63" s="78">
        <f>D62/(COUNT(B55:C61)*2)</f>
        <v>0</v>
      </c>
    </row>
    <row r="64" spans="1:6" s="52" customFormat="1" x14ac:dyDescent="0.3">
      <c r="A64" s="57"/>
      <c r="B64" s="58"/>
      <c r="C64" s="58"/>
      <c r="D64" s="59"/>
    </row>
    <row r="65" spans="1:6" ht="19.5" x14ac:dyDescent="0.4">
      <c r="A65" s="299" t="s">
        <v>143</v>
      </c>
      <c r="B65" s="300"/>
      <c r="C65" s="300"/>
      <c r="D65" s="300"/>
      <c r="E65" s="300"/>
      <c r="F65" s="300"/>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90" t="s">
        <v>38</v>
      </c>
      <c r="B83" s="291"/>
      <c r="C83" s="292"/>
      <c r="D83" s="235">
        <f>SUM(B66:C82)</f>
        <v>0</v>
      </c>
    </row>
    <row r="84" spans="1:6" x14ac:dyDescent="0.3">
      <c r="A84" s="290" t="s">
        <v>342</v>
      </c>
      <c r="B84" s="291"/>
      <c r="C84" s="292"/>
      <c r="D84" s="78">
        <f>D83/(COUNT(B66:C82)*2)</f>
        <v>0</v>
      </c>
    </row>
    <row r="85" spans="1:6" s="52" customFormat="1" x14ac:dyDescent="0.3">
      <c r="A85" s="57"/>
      <c r="B85" s="58"/>
      <c r="C85" s="58"/>
      <c r="D85" s="59"/>
    </row>
    <row r="86" spans="1:6" ht="19.5" x14ac:dyDescent="0.4">
      <c r="A86" s="299" t="s">
        <v>237</v>
      </c>
      <c r="B86" s="300"/>
      <c r="C86" s="300"/>
      <c r="D86" s="300"/>
      <c r="E86" s="300"/>
      <c r="F86" s="300"/>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90" t="s">
        <v>38</v>
      </c>
      <c r="B101" s="291"/>
      <c r="C101" s="292"/>
      <c r="D101" s="235">
        <f>SUM(B87:C100)</f>
        <v>0</v>
      </c>
    </row>
    <row r="102" spans="1:6" x14ac:dyDescent="0.3">
      <c r="A102" s="290" t="s">
        <v>342</v>
      </c>
      <c r="B102" s="291"/>
      <c r="C102" s="292"/>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9" t="s">
        <v>238</v>
      </c>
      <c r="B105" s="300"/>
      <c r="C105" s="300"/>
      <c r="D105" s="300"/>
      <c r="E105" s="300"/>
      <c r="F105" s="300"/>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90" t="s">
        <v>38</v>
      </c>
      <c r="B117" s="291"/>
      <c r="C117" s="292"/>
      <c r="D117" s="235">
        <f>SUM(B106:C116)</f>
        <v>0</v>
      </c>
      <c r="E117" s="37"/>
      <c r="F117" s="37"/>
    </row>
    <row r="118" spans="1:6" s="52" customFormat="1" x14ac:dyDescent="0.3">
      <c r="A118" s="290" t="s">
        <v>342</v>
      </c>
      <c r="B118" s="291"/>
      <c r="C118" s="292"/>
      <c r="D118" s="78">
        <f>D117/(COUNT(B106:C116)*2)</f>
        <v>0</v>
      </c>
      <c r="E118" s="37"/>
      <c r="F118" s="37"/>
    </row>
    <row r="119" spans="1:6" s="52" customFormat="1" x14ac:dyDescent="0.3">
      <c r="A119" s="57"/>
      <c r="B119" s="58"/>
      <c r="C119" s="58"/>
      <c r="D119" s="59"/>
    </row>
    <row r="120" spans="1:6" ht="19.5" x14ac:dyDescent="0.4">
      <c r="A120" s="299" t="s">
        <v>208</v>
      </c>
      <c r="B120" s="300"/>
      <c r="C120" s="300"/>
      <c r="D120" s="300"/>
      <c r="E120" s="300"/>
      <c r="F120" s="300"/>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90" t="s">
        <v>38</v>
      </c>
      <c r="B132" s="291"/>
      <c r="C132" s="292"/>
      <c r="D132" s="235">
        <f>SUM(B121:C131)</f>
        <v>0</v>
      </c>
    </row>
    <row r="133" spans="1:6" x14ac:dyDescent="0.3">
      <c r="A133" s="290" t="s">
        <v>342</v>
      </c>
      <c r="B133" s="291"/>
      <c r="C133" s="292"/>
      <c r="D133" s="76">
        <f>D132/(COUNT(B121:C131)*2)</f>
        <v>0</v>
      </c>
    </row>
    <row r="134" spans="1:6" s="52" customFormat="1" x14ac:dyDescent="0.3">
      <c r="A134" s="57"/>
      <c r="B134" s="58"/>
      <c r="C134" s="58"/>
      <c r="D134" s="67"/>
    </row>
    <row r="135" spans="1:6" ht="19.5" x14ac:dyDescent="0.4">
      <c r="A135" s="299" t="s">
        <v>78</v>
      </c>
      <c r="B135" s="300"/>
      <c r="C135" s="300"/>
      <c r="D135" s="300"/>
      <c r="E135" s="300"/>
      <c r="F135" s="300"/>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90" t="s">
        <v>38</v>
      </c>
      <c r="B148" s="291"/>
      <c r="C148" s="292"/>
      <c r="D148" s="235">
        <f>SUM(B136:C147)</f>
        <v>0</v>
      </c>
    </row>
    <row r="149" spans="1:6" x14ac:dyDescent="0.3">
      <c r="A149" s="290" t="s">
        <v>342</v>
      </c>
      <c r="B149" s="291"/>
      <c r="C149" s="292"/>
      <c r="D149" s="78">
        <f>D148/(COUNT(B136:C147)*2)</f>
        <v>0</v>
      </c>
    </row>
    <row r="150" spans="1:6" s="52" customFormat="1" x14ac:dyDescent="0.3">
      <c r="A150" s="57"/>
      <c r="B150" s="58"/>
      <c r="C150" s="58"/>
      <c r="D150" s="59"/>
    </row>
    <row r="151" spans="1:6" ht="19.5" x14ac:dyDescent="0.4">
      <c r="A151" s="299" t="s">
        <v>243</v>
      </c>
      <c r="B151" s="300"/>
      <c r="C151" s="300"/>
      <c r="D151" s="300"/>
      <c r="E151" s="300"/>
      <c r="F151" s="300"/>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90" t="s">
        <v>38</v>
      </c>
      <c r="B160" s="297"/>
      <c r="C160" s="298"/>
      <c r="D160" s="236">
        <f>SUM(B152:C159)</f>
        <v>0</v>
      </c>
    </row>
    <row r="161" spans="1:6" x14ac:dyDescent="0.3">
      <c r="A161" s="290" t="s">
        <v>342</v>
      </c>
      <c r="B161" s="291"/>
      <c r="C161" s="292"/>
      <c r="D161" s="78">
        <f>D160/(COUNT(B152:C159)*2)</f>
        <v>0</v>
      </c>
    </row>
    <row r="162" spans="1:6" s="52" customFormat="1" x14ac:dyDescent="0.3">
      <c r="A162" s="57"/>
      <c r="B162" s="58"/>
      <c r="C162" s="60"/>
      <c r="D162" s="61"/>
    </row>
    <row r="163" spans="1:6" ht="19.5" x14ac:dyDescent="0.4">
      <c r="A163" s="299" t="s">
        <v>85</v>
      </c>
      <c r="B163" s="300"/>
      <c r="C163" s="300"/>
      <c r="D163" s="300"/>
      <c r="E163" s="300"/>
      <c r="F163" s="300"/>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90" t="s">
        <v>38</v>
      </c>
      <c r="B168" s="291"/>
      <c r="C168" s="292"/>
      <c r="D168" s="235">
        <f>SUM(B164:C167)</f>
        <v>0</v>
      </c>
    </row>
    <row r="169" spans="1:6" x14ac:dyDescent="0.3">
      <c r="A169" s="290" t="s">
        <v>342</v>
      </c>
      <c r="B169" s="291"/>
      <c r="C169" s="292"/>
      <c r="D169" s="78">
        <f>D168/(COUNT(B164:C167)*2)</f>
        <v>0</v>
      </c>
    </row>
    <row r="170" spans="1:6" s="52" customFormat="1" x14ac:dyDescent="0.3">
      <c r="A170" s="57"/>
      <c r="B170" s="58"/>
      <c r="C170" s="58"/>
      <c r="D170" s="59"/>
    </row>
    <row r="171" spans="1:6" ht="19.5" x14ac:dyDescent="0.4">
      <c r="A171" s="307" t="s">
        <v>17</v>
      </c>
      <c r="B171" s="308"/>
      <c r="C171" s="308"/>
      <c r="D171" s="308"/>
      <c r="E171" s="308"/>
      <c r="F171" s="308"/>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90" t="s">
        <v>38</v>
      </c>
      <c r="B176" s="291"/>
      <c r="C176" s="292"/>
      <c r="D176" s="235">
        <f>SUM(B172:C175)</f>
        <v>0</v>
      </c>
    </row>
    <row r="177" spans="1:6" x14ac:dyDescent="0.3">
      <c r="A177" s="290" t="s">
        <v>342</v>
      </c>
      <c r="B177" s="291"/>
      <c r="C177" s="292"/>
      <c r="D177" s="78">
        <f>D176/(COUNT(B172:C175)*2)</f>
        <v>0</v>
      </c>
    </row>
    <row r="178" spans="1:6" s="52" customFormat="1" x14ac:dyDescent="0.3">
      <c r="A178" s="57"/>
      <c r="B178" s="58"/>
      <c r="C178" s="58"/>
      <c r="D178" s="59"/>
    </row>
    <row r="179" spans="1:6" ht="19.5" x14ac:dyDescent="0.4">
      <c r="A179" s="299" t="s">
        <v>87</v>
      </c>
      <c r="B179" s="300"/>
      <c r="C179" s="300"/>
      <c r="D179" s="300"/>
      <c r="E179" s="300"/>
      <c r="F179" s="300"/>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90" t="s">
        <v>38</v>
      </c>
      <c r="B185" s="291"/>
      <c r="C185" s="292"/>
      <c r="D185" s="235">
        <f>SUM(B180:C184)</f>
        <v>0</v>
      </c>
    </row>
    <row r="186" spans="1:6" x14ac:dyDescent="0.3">
      <c r="A186" s="290" t="s">
        <v>342</v>
      </c>
      <c r="B186" s="291"/>
      <c r="C186" s="292"/>
      <c r="D186" s="78">
        <f>D185/(COUNT(B180:C184)*2)</f>
        <v>0</v>
      </c>
    </row>
    <row r="187" spans="1:6" s="52" customFormat="1" x14ac:dyDescent="0.3">
      <c r="A187" s="57"/>
      <c r="B187" s="58"/>
      <c r="C187" s="58"/>
      <c r="D187" s="59"/>
    </row>
    <row r="188" spans="1:6" ht="19.5" x14ac:dyDescent="0.4">
      <c r="A188" s="299" t="s">
        <v>242</v>
      </c>
      <c r="B188" s="300"/>
      <c r="C188" s="300"/>
      <c r="D188" s="300"/>
      <c r="E188" s="300"/>
      <c r="F188" s="300"/>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90" t="s">
        <v>38</v>
      </c>
      <c r="B193" s="291"/>
      <c r="C193" s="292"/>
      <c r="D193" s="116">
        <f>SUM(B189:C192)</f>
        <v>0</v>
      </c>
    </row>
    <row r="194" spans="1:4" x14ac:dyDescent="0.3">
      <c r="A194" s="290" t="s">
        <v>342</v>
      </c>
      <c r="B194" s="291"/>
      <c r="C194" s="292"/>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kWNGJL9pVZJjLRxoX78Jw7WzLw9GL/Zx7emB8uEKWITP1tCVTyaUNYeHLZ1CalOvYjRBlifjSGg4OC0zIQd0fQ==" saltValue="LrANBLeDhD1hqHBovlILY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78" zoomScale="50" zoomScaleNormal="5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8"/>
      <c r="E1" s="278"/>
      <c r="F1" s="278"/>
      <c r="G1" s="278"/>
      <c r="H1" s="278"/>
      <c r="I1" s="278"/>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9" t="s">
        <v>201</v>
      </c>
      <c r="B7" s="279"/>
      <c r="C7" s="279"/>
      <c r="D7" s="279"/>
      <c r="E7" s="279"/>
      <c r="F7" s="279"/>
      <c r="G7" s="234"/>
      <c r="H7" s="234"/>
      <c r="I7" s="234"/>
    </row>
    <row r="8" spans="1:9" ht="29.25" x14ac:dyDescent="0.45">
      <c r="A8" s="280" t="str">
        <f>'Page de garde'!D18</f>
        <v>Gabes</v>
      </c>
      <c r="B8" s="280"/>
      <c r="C8" s="280"/>
      <c r="D8" s="280"/>
      <c r="E8" s="280"/>
      <c r="F8" s="280"/>
      <c r="G8" s="237"/>
      <c r="H8" s="237"/>
      <c r="I8" s="234"/>
    </row>
    <row r="9" spans="1:9" ht="24" x14ac:dyDescent="0.45">
      <c r="A9" s="38" t="s">
        <v>44</v>
      </c>
      <c r="B9" s="281"/>
      <c r="C9" s="281"/>
      <c r="D9" s="281"/>
      <c r="E9" s="281"/>
      <c r="F9" s="281"/>
      <c r="G9" s="237"/>
      <c r="H9" s="237"/>
      <c r="I9" s="234"/>
    </row>
    <row r="10" spans="1:9" ht="24" x14ac:dyDescent="0.45">
      <c r="A10" s="39" t="s">
        <v>46</v>
      </c>
      <c r="B10" s="282"/>
      <c r="C10" s="282"/>
      <c r="D10" s="282"/>
      <c r="E10" s="282"/>
      <c r="F10" s="282"/>
      <c r="G10" s="237"/>
      <c r="H10" s="237"/>
      <c r="I10" s="234"/>
    </row>
    <row r="11" spans="1:9" ht="24" x14ac:dyDescent="0.45">
      <c r="A11" s="38" t="s">
        <v>45</v>
      </c>
      <c r="B11" s="277"/>
      <c r="C11" s="277"/>
      <c r="D11" s="277"/>
      <c r="E11" s="277"/>
      <c r="F11" s="277"/>
      <c r="G11" s="237"/>
      <c r="H11" s="237"/>
      <c r="I11" s="234"/>
    </row>
    <row r="12" spans="1:9" ht="24" x14ac:dyDescent="0.45">
      <c r="A12" s="38" t="s">
        <v>276</v>
      </c>
      <c r="B12" s="283">
        <f>D505</f>
        <v>0</v>
      </c>
      <c r="C12" s="283"/>
      <c r="D12" s="283"/>
      <c r="E12" s="283"/>
      <c r="F12" s="283"/>
      <c r="G12" s="237"/>
      <c r="H12" s="237"/>
      <c r="I12" s="23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92" t="s">
        <v>36</v>
      </c>
      <c r="C15" s="92" t="s">
        <v>35</v>
      </c>
      <c r="D15" s="286"/>
      <c r="E15" s="287"/>
      <c r="F15" s="286"/>
      <c r="G15" s="36"/>
      <c r="H15" s="36"/>
    </row>
    <row r="16" spans="1:9" ht="18" x14ac:dyDescent="0.35">
      <c r="A16" s="274" t="s">
        <v>0</v>
      </c>
      <c r="B16" s="274"/>
      <c r="C16" s="274"/>
      <c r="D16" s="274"/>
      <c r="E16" s="274"/>
      <c r="F16" s="274"/>
      <c r="G16" s="36"/>
      <c r="H16" s="36"/>
    </row>
    <row r="17" spans="1:8" ht="18" x14ac:dyDescent="0.3">
      <c r="A17" s="202">
        <f>B11</f>
        <v>0</v>
      </c>
      <c r="B17" s="36"/>
      <c r="C17" s="36"/>
      <c r="D17" s="36"/>
      <c r="E17" s="36"/>
      <c r="F17" s="36"/>
      <c r="G17" s="36"/>
      <c r="H17" s="36"/>
    </row>
    <row r="18" spans="1:8" ht="18" x14ac:dyDescent="0.25">
      <c r="A18" s="288" t="s">
        <v>1</v>
      </c>
      <c r="B18" s="289"/>
      <c r="C18" s="289"/>
      <c r="D18" s="289"/>
      <c r="E18" s="289"/>
      <c r="F18" s="289"/>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203">
        <f>B11</f>
        <v>0</v>
      </c>
      <c r="B44" s="6"/>
      <c r="C44" s="7"/>
      <c r="D44" s="6"/>
    </row>
    <row r="45" spans="1:7" ht="16.5" x14ac:dyDescent="0.25">
      <c r="A45" s="275" t="s">
        <v>63</v>
      </c>
      <c r="B45" s="276"/>
      <c r="C45" s="276"/>
      <c r="D45" s="276"/>
      <c r="E45" s="276"/>
      <c r="F45" s="276"/>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203">
        <f>B11</f>
        <v>0</v>
      </c>
      <c r="B100" s="6"/>
      <c r="C100" s="7"/>
      <c r="D100" s="6"/>
    </row>
    <row r="101" spans="1:6" ht="16.5" x14ac:dyDescent="0.25">
      <c r="A101" s="275" t="s">
        <v>63</v>
      </c>
      <c r="B101" s="276"/>
      <c r="C101" s="276"/>
      <c r="D101" s="276"/>
      <c r="E101" s="276"/>
      <c r="F101" s="276"/>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203">
        <f>B11</f>
        <v>0</v>
      </c>
      <c r="B153" s="6"/>
      <c r="C153" s="7"/>
      <c r="D153" s="62"/>
    </row>
    <row r="154" spans="1:6" ht="16.5" x14ac:dyDescent="0.25">
      <c r="A154" s="275" t="s">
        <v>63</v>
      </c>
      <c r="B154" s="276"/>
      <c r="C154" s="276"/>
      <c r="D154" s="276"/>
      <c r="E154" s="276"/>
      <c r="F154" s="276"/>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191"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209">
        <f>B11</f>
        <v>0</v>
      </c>
      <c r="B193" s="6"/>
      <c r="C193" s="7"/>
      <c r="D193" s="6"/>
    </row>
    <row r="194" spans="1:7" ht="18" x14ac:dyDescent="0.25">
      <c r="A194" s="272" t="s">
        <v>158</v>
      </c>
      <c r="B194" s="273"/>
      <c r="C194" s="273"/>
      <c r="D194" s="273"/>
      <c r="E194" s="273"/>
      <c r="F194" s="273"/>
    </row>
    <row r="195" spans="1:7" ht="36" x14ac:dyDescent="0.35">
      <c r="A195" s="100" t="s">
        <v>27</v>
      </c>
      <c r="B195" s="190" t="s">
        <v>34</v>
      </c>
      <c r="C195" s="190"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74" t="s">
        <v>78</v>
      </c>
      <c r="B248" s="274"/>
      <c r="C248" s="274"/>
      <c r="D248" s="274"/>
      <c r="E248" s="274"/>
      <c r="F248" s="274"/>
    </row>
    <row r="249" spans="1:6" s="3" customFormat="1" x14ac:dyDescent="0.25">
      <c r="A249" s="203">
        <f>B11</f>
        <v>0</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74" t="s">
        <v>4</v>
      </c>
      <c r="B291" s="274"/>
      <c r="C291" s="274"/>
      <c r="D291" s="274"/>
      <c r="E291" s="274"/>
      <c r="F291" s="274"/>
    </row>
    <row r="292" spans="1:7" x14ac:dyDescent="0.25">
      <c r="A292" s="212">
        <f>B11</f>
        <v>0</v>
      </c>
      <c r="B292" s="6"/>
      <c r="C292" s="7"/>
      <c r="D292" s="62"/>
    </row>
    <row r="293" spans="1:7" ht="18" x14ac:dyDescent="0.25">
      <c r="A293" s="272" t="s">
        <v>19</v>
      </c>
      <c r="B293" s="273"/>
      <c r="C293" s="273"/>
      <c r="D293" s="273"/>
      <c r="E293" s="273"/>
      <c r="F293" s="273"/>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213">
        <f>B11</f>
        <v>0</v>
      </c>
      <c r="B325" s="6"/>
      <c r="C325" s="7"/>
      <c r="D325" s="6"/>
    </row>
    <row r="326" spans="1:9" ht="18" x14ac:dyDescent="0.25">
      <c r="A326" s="272" t="s">
        <v>12</v>
      </c>
      <c r="B326" s="273"/>
      <c r="C326" s="273"/>
      <c r="D326" s="273"/>
      <c r="E326" s="273"/>
      <c r="F326" s="273"/>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203">
        <f>B11</f>
        <v>0</v>
      </c>
      <c r="B353" s="6"/>
      <c r="C353" s="7"/>
      <c r="D353" s="62"/>
    </row>
    <row r="354" spans="1:6" ht="16.5" x14ac:dyDescent="0.25">
      <c r="A354" s="275" t="s">
        <v>113</v>
      </c>
      <c r="B354" s="276"/>
      <c r="C354" s="276"/>
      <c r="D354" s="276"/>
      <c r="E354" s="276"/>
      <c r="F354" s="276"/>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74" t="s">
        <v>125</v>
      </c>
      <c r="B405" s="274"/>
      <c r="C405" s="274"/>
      <c r="D405" s="274"/>
      <c r="E405" s="274"/>
      <c r="F405" s="274"/>
    </row>
    <row r="406" spans="1:6" x14ac:dyDescent="0.25">
      <c r="A406" s="212">
        <f>B11</f>
        <v>0</v>
      </c>
      <c r="B406" s="6"/>
      <c r="C406" s="7"/>
      <c r="D406" s="6"/>
    </row>
    <row r="407" spans="1:6" ht="16.5" x14ac:dyDescent="0.25">
      <c r="A407" s="275" t="s">
        <v>19</v>
      </c>
      <c r="B407" s="276"/>
      <c r="C407" s="276"/>
      <c r="D407" s="276"/>
      <c r="E407" s="276"/>
      <c r="F407" s="276"/>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238"/>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215">
        <f>+B11</f>
        <v>0</v>
      </c>
      <c r="B436" s="6"/>
      <c r="C436" s="7"/>
      <c r="D436" s="6"/>
    </row>
    <row r="437" spans="1:7" ht="18" x14ac:dyDescent="0.25">
      <c r="A437" s="272" t="s">
        <v>375</v>
      </c>
      <c r="B437" s="273"/>
      <c r="C437" s="273"/>
      <c r="D437" s="273"/>
      <c r="E437" s="273"/>
      <c r="F437" s="273"/>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72" t="s">
        <v>31</v>
      </c>
      <c r="B444" s="273"/>
      <c r="C444" s="273"/>
      <c r="D444" s="273"/>
      <c r="E444" s="273"/>
      <c r="F444" s="273"/>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WuIIUXyioFiP9KjIeNArEwkenbP9bUJaSua3/1gvdRGKxKo0/B6AjJ1XAOrBWuH8F1jCgM6AOIjxzEJVeU83A==" saltValue="qBPOVozudj+BfrCvjfeKF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68"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302"/>
      <c r="E1" s="302"/>
      <c r="F1" s="302"/>
      <c r="G1" s="302"/>
      <c r="H1" s="302"/>
      <c r="I1" s="302"/>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9" t="s">
        <v>52</v>
      </c>
      <c r="B6" s="279"/>
      <c r="C6" s="279"/>
      <c r="D6" s="279"/>
      <c r="E6" s="279"/>
      <c r="F6" s="279"/>
      <c r="G6" s="237"/>
      <c r="H6" s="237"/>
      <c r="I6" s="237"/>
    </row>
    <row r="7" spans="1:9" s="36" customFormat="1" ht="21.75" customHeight="1" x14ac:dyDescent="0.45">
      <c r="A7" s="280" t="str">
        <f>'A1 Exploitation'!A8:F8</f>
        <v>Gabes</v>
      </c>
      <c r="B7" s="280"/>
      <c r="C7" s="280"/>
      <c r="D7" s="280"/>
      <c r="E7" s="280"/>
      <c r="F7" s="280"/>
      <c r="G7" s="237"/>
      <c r="H7" s="237"/>
      <c r="I7" s="237"/>
    </row>
    <row r="8" spans="1:9" s="36" customFormat="1" ht="24" x14ac:dyDescent="0.45">
      <c r="A8" s="38" t="s">
        <v>44</v>
      </c>
      <c r="B8" s="303">
        <f>'A6 Exploitation'!B9:F9</f>
        <v>0</v>
      </c>
      <c r="C8" s="303"/>
      <c r="D8" s="303"/>
      <c r="E8" s="303"/>
      <c r="F8" s="303"/>
      <c r="G8" s="237"/>
      <c r="H8" s="237"/>
      <c r="I8" s="237"/>
    </row>
    <row r="9" spans="1:9" s="36" customFormat="1" ht="24" x14ac:dyDescent="0.45">
      <c r="A9" s="39" t="s">
        <v>46</v>
      </c>
      <c r="B9" s="304">
        <f>'A6 Exploitation'!B10:F10</f>
        <v>0</v>
      </c>
      <c r="C9" s="304"/>
      <c r="D9" s="304"/>
      <c r="E9" s="304"/>
      <c r="F9" s="304"/>
      <c r="G9" s="237"/>
      <c r="H9" s="237"/>
      <c r="I9" s="237"/>
    </row>
    <row r="10" spans="1:9" s="36" customFormat="1" ht="24" x14ac:dyDescent="0.45">
      <c r="A10" s="38" t="s">
        <v>45</v>
      </c>
      <c r="B10" s="301">
        <f>'A6 Exploitation'!B11:F11</f>
        <v>0</v>
      </c>
      <c r="C10" s="301"/>
      <c r="D10" s="301"/>
      <c r="E10" s="301"/>
      <c r="F10" s="301"/>
      <c r="G10" s="237"/>
      <c r="H10" s="237"/>
      <c r="I10" s="237"/>
    </row>
    <row r="11" spans="1:9" s="36" customFormat="1" ht="24" x14ac:dyDescent="0.45">
      <c r="A11" s="38" t="s">
        <v>341</v>
      </c>
      <c r="B11" s="293">
        <f>D198</f>
        <v>0</v>
      </c>
      <c r="C11" s="293"/>
      <c r="D11" s="293"/>
      <c r="E11" s="293"/>
      <c r="F11" s="293"/>
      <c r="G11" s="237"/>
      <c r="H11" s="237"/>
      <c r="I11" s="237"/>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85" t="s">
        <v>36</v>
      </c>
      <c r="C14" s="85"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96" t="s">
        <v>38</v>
      </c>
      <c r="B22" s="297"/>
      <c r="C22" s="298"/>
      <c r="D22" s="236">
        <f>SUM(B17:C21)</f>
        <v>0</v>
      </c>
    </row>
    <row r="23" spans="1:6" x14ac:dyDescent="0.3">
      <c r="A23" s="290" t="s">
        <v>342</v>
      </c>
      <c r="B23" s="291"/>
      <c r="C23" s="292"/>
      <c r="D23" s="78">
        <f>D22/(COUNT(B17:C21)*2)</f>
        <v>0</v>
      </c>
    </row>
    <row r="24" spans="1:6" s="52" customFormat="1" x14ac:dyDescent="0.3">
      <c r="A24" s="57"/>
      <c r="B24" s="58"/>
      <c r="C24" s="58"/>
      <c r="D24" s="59"/>
    </row>
    <row r="25" spans="1:6" ht="19.5" x14ac:dyDescent="0.4">
      <c r="A25" s="299" t="s">
        <v>4</v>
      </c>
      <c r="B25" s="300"/>
      <c r="C25" s="300"/>
      <c r="D25" s="300"/>
      <c r="E25" s="300"/>
      <c r="F25" s="300"/>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90" t="s">
        <v>38</v>
      </c>
      <c r="B32" s="291"/>
      <c r="C32" s="292"/>
      <c r="D32" s="235">
        <f>SUM(B26:C31)</f>
        <v>0</v>
      </c>
    </row>
    <row r="33" spans="1:6" x14ac:dyDescent="0.3">
      <c r="A33" s="290" t="s">
        <v>342</v>
      </c>
      <c r="B33" s="291"/>
      <c r="C33" s="292"/>
      <c r="D33" s="78">
        <f>D32/(COUNT(B26:C31)*2)</f>
        <v>0</v>
      </c>
    </row>
    <row r="34" spans="1:6" s="52" customFormat="1" x14ac:dyDescent="0.3">
      <c r="A34" s="57"/>
      <c r="B34" s="58"/>
      <c r="C34" s="58"/>
      <c r="D34" s="59"/>
    </row>
    <row r="35" spans="1:6" s="52" customFormat="1" ht="19.5" x14ac:dyDescent="0.4">
      <c r="A35" s="299" t="s">
        <v>246</v>
      </c>
      <c r="B35" s="300"/>
      <c r="C35" s="300"/>
      <c r="D35" s="300"/>
      <c r="E35" s="300"/>
      <c r="F35" s="300"/>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90" t="s">
        <v>38</v>
      </c>
      <c r="B41" s="291"/>
      <c r="C41" s="292"/>
      <c r="D41" s="235">
        <f>SUM(B36:C40)</f>
        <v>0</v>
      </c>
      <c r="E41" s="37"/>
      <c r="F41" s="37"/>
    </row>
    <row r="42" spans="1:6" s="52" customFormat="1" x14ac:dyDescent="0.3">
      <c r="A42" s="290" t="s">
        <v>342</v>
      </c>
      <c r="B42" s="291"/>
      <c r="C42" s="292"/>
      <c r="D42" s="78">
        <f>D41/(COUNT(B36:C40)*2)</f>
        <v>0</v>
      </c>
      <c r="E42" s="37"/>
      <c r="F42" s="37"/>
    </row>
    <row r="43" spans="1:6" s="52" customFormat="1" x14ac:dyDescent="0.3">
      <c r="A43" s="108"/>
      <c r="B43" s="109"/>
      <c r="C43" s="109"/>
      <c r="D43" s="110"/>
    </row>
    <row r="44" spans="1:6" ht="19.5" x14ac:dyDescent="0.4">
      <c r="A44" s="305" t="s">
        <v>21</v>
      </c>
      <c r="B44" s="306"/>
      <c r="C44" s="306"/>
      <c r="D44" s="306"/>
      <c r="E44" s="306"/>
      <c r="F44" s="306"/>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90" t="s">
        <v>38</v>
      </c>
      <c r="B51" s="291"/>
      <c r="C51" s="292"/>
      <c r="D51" s="235">
        <f>SUM(B45:C50)</f>
        <v>0</v>
      </c>
    </row>
    <row r="52" spans="1:6" x14ac:dyDescent="0.3">
      <c r="A52" s="290" t="s">
        <v>342</v>
      </c>
      <c r="B52" s="291"/>
      <c r="C52" s="292"/>
      <c r="D52" s="78">
        <f>D51/(COUNT(B45:C50)*2)</f>
        <v>0</v>
      </c>
    </row>
    <row r="53" spans="1:6" s="52" customFormat="1" x14ac:dyDescent="0.3">
      <c r="A53" s="57"/>
      <c r="B53" s="58"/>
      <c r="C53" s="58"/>
      <c r="D53" s="59"/>
    </row>
    <row r="54" spans="1:6" ht="19.5" x14ac:dyDescent="0.4">
      <c r="A54" s="299" t="s">
        <v>8</v>
      </c>
      <c r="B54" s="300"/>
      <c r="C54" s="300"/>
      <c r="D54" s="300"/>
      <c r="E54" s="300"/>
      <c r="F54" s="300"/>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90" t="s">
        <v>38</v>
      </c>
      <c r="B62" s="291"/>
      <c r="C62" s="292"/>
      <c r="D62" s="235">
        <f>SUM(B55:C61)</f>
        <v>0</v>
      </c>
    </row>
    <row r="63" spans="1:6" x14ac:dyDescent="0.3">
      <c r="A63" s="290" t="s">
        <v>342</v>
      </c>
      <c r="B63" s="291"/>
      <c r="C63" s="292"/>
      <c r="D63" s="78">
        <f>D62/(COUNT(B55:C61)*2)</f>
        <v>0</v>
      </c>
    </row>
    <row r="64" spans="1:6" s="52" customFormat="1" x14ac:dyDescent="0.3">
      <c r="A64" s="57"/>
      <c r="B64" s="58"/>
      <c r="C64" s="58"/>
      <c r="D64" s="59"/>
    </row>
    <row r="65" spans="1:6" ht="19.5" x14ac:dyDescent="0.4">
      <c r="A65" s="299" t="s">
        <v>143</v>
      </c>
      <c r="B65" s="300"/>
      <c r="C65" s="300"/>
      <c r="D65" s="300"/>
      <c r="E65" s="300"/>
      <c r="F65" s="300"/>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241"/>
      <c r="D82" s="72"/>
      <c r="E82" s="66"/>
      <c r="F82" s="41"/>
    </row>
    <row r="83" spans="1:6" x14ac:dyDescent="0.3">
      <c r="A83" s="290" t="s">
        <v>38</v>
      </c>
      <c r="B83" s="291"/>
      <c r="C83" s="292"/>
      <c r="D83" s="235">
        <f>SUM(B66:C82)</f>
        <v>0</v>
      </c>
    </row>
    <row r="84" spans="1:6" x14ac:dyDescent="0.3">
      <c r="A84" s="290" t="s">
        <v>342</v>
      </c>
      <c r="B84" s="291"/>
      <c r="C84" s="292"/>
      <c r="D84" s="78">
        <f>D83/(COUNT(B66:C82)*2)</f>
        <v>0</v>
      </c>
    </row>
    <row r="85" spans="1:6" s="52" customFormat="1" x14ac:dyDescent="0.3">
      <c r="A85" s="57"/>
      <c r="B85" s="58"/>
      <c r="C85" s="58"/>
      <c r="D85" s="59"/>
    </row>
    <row r="86" spans="1:6" ht="19.5" x14ac:dyDescent="0.4">
      <c r="A86" s="299" t="s">
        <v>237</v>
      </c>
      <c r="B86" s="300"/>
      <c r="C86" s="300"/>
      <c r="D86" s="300"/>
      <c r="E86" s="300"/>
      <c r="F86" s="300"/>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90" t="s">
        <v>38</v>
      </c>
      <c r="B101" s="291"/>
      <c r="C101" s="292"/>
      <c r="D101" s="235">
        <f>SUM(B87:C100)</f>
        <v>0</v>
      </c>
    </row>
    <row r="102" spans="1:6" x14ac:dyDescent="0.3">
      <c r="A102" s="290" t="s">
        <v>342</v>
      </c>
      <c r="B102" s="291"/>
      <c r="C102" s="292"/>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9" t="s">
        <v>238</v>
      </c>
      <c r="B105" s="300"/>
      <c r="C105" s="300"/>
      <c r="D105" s="300"/>
      <c r="E105" s="300"/>
      <c r="F105" s="300"/>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90" t="s">
        <v>38</v>
      </c>
      <c r="B117" s="291"/>
      <c r="C117" s="292"/>
      <c r="D117" s="235">
        <f>SUM(B106:C116)</f>
        <v>0</v>
      </c>
      <c r="E117" s="37"/>
      <c r="F117" s="37"/>
    </row>
    <row r="118" spans="1:6" s="52" customFormat="1" x14ac:dyDescent="0.3">
      <c r="A118" s="290" t="s">
        <v>342</v>
      </c>
      <c r="B118" s="291"/>
      <c r="C118" s="292"/>
      <c r="D118" s="78">
        <f>D117/(COUNT(B106:C116)*2)</f>
        <v>0</v>
      </c>
      <c r="E118" s="37"/>
      <c r="F118" s="37"/>
    </row>
    <row r="119" spans="1:6" s="52" customFormat="1" x14ac:dyDescent="0.3">
      <c r="A119" s="57"/>
      <c r="B119" s="58"/>
      <c r="C119" s="58"/>
      <c r="D119" s="59"/>
    </row>
    <row r="120" spans="1:6" ht="19.5" x14ac:dyDescent="0.4">
      <c r="A120" s="299" t="s">
        <v>208</v>
      </c>
      <c r="B120" s="300"/>
      <c r="C120" s="300"/>
      <c r="D120" s="300"/>
      <c r="E120" s="300"/>
      <c r="F120" s="300"/>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90" t="s">
        <v>38</v>
      </c>
      <c r="B132" s="291"/>
      <c r="C132" s="292"/>
      <c r="D132" s="235">
        <f>SUM(B121:C131)</f>
        <v>0</v>
      </c>
    </row>
    <row r="133" spans="1:6" x14ac:dyDescent="0.3">
      <c r="A133" s="290" t="s">
        <v>342</v>
      </c>
      <c r="B133" s="291"/>
      <c r="C133" s="292"/>
      <c r="D133" s="76">
        <f>D132/(COUNT(B121:C131)*2)</f>
        <v>0</v>
      </c>
    </row>
    <row r="134" spans="1:6" s="52" customFormat="1" x14ac:dyDescent="0.3">
      <c r="A134" s="57"/>
      <c r="B134" s="58"/>
      <c r="C134" s="58"/>
      <c r="D134" s="67"/>
    </row>
    <row r="135" spans="1:6" ht="19.5" x14ac:dyDescent="0.4">
      <c r="A135" s="299" t="s">
        <v>78</v>
      </c>
      <c r="B135" s="300"/>
      <c r="C135" s="300"/>
      <c r="D135" s="300"/>
      <c r="E135" s="300"/>
      <c r="F135" s="300"/>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90" t="s">
        <v>38</v>
      </c>
      <c r="B148" s="291"/>
      <c r="C148" s="292"/>
      <c r="D148" s="235">
        <f>SUM(B136:C147)</f>
        <v>0</v>
      </c>
    </row>
    <row r="149" spans="1:6" x14ac:dyDescent="0.3">
      <c r="A149" s="290" t="s">
        <v>342</v>
      </c>
      <c r="B149" s="291"/>
      <c r="C149" s="292"/>
      <c r="D149" s="78">
        <f>D148/(COUNT(B136:C147)*2)</f>
        <v>0</v>
      </c>
    </row>
    <row r="150" spans="1:6" s="52" customFormat="1" x14ac:dyDescent="0.3">
      <c r="A150" s="57"/>
      <c r="B150" s="58"/>
      <c r="C150" s="58"/>
      <c r="D150" s="59"/>
    </row>
    <row r="151" spans="1:6" ht="19.5" x14ac:dyDescent="0.4">
      <c r="A151" s="299" t="s">
        <v>243</v>
      </c>
      <c r="B151" s="300"/>
      <c r="C151" s="300"/>
      <c r="D151" s="300"/>
      <c r="E151" s="300"/>
      <c r="F151" s="300"/>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90" t="s">
        <v>38</v>
      </c>
      <c r="B160" s="297"/>
      <c r="C160" s="298"/>
      <c r="D160" s="236">
        <f>SUM(B152:C159)</f>
        <v>0</v>
      </c>
    </row>
    <row r="161" spans="1:6" x14ac:dyDescent="0.3">
      <c r="A161" s="290" t="s">
        <v>342</v>
      </c>
      <c r="B161" s="291"/>
      <c r="C161" s="292"/>
      <c r="D161" s="78">
        <f>D160/(COUNT(B152:C159)*2)</f>
        <v>0</v>
      </c>
    </row>
    <row r="162" spans="1:6" s="52" customFormat="1" x14ac:dyDescent="0.3">
      <c r="A162" s="57"/>
      <c r="B162" s="58"/>
      <c r="C162" s="60"/>
      <c r="D162" s="61"/>
    </row>
    <row r="163" spans="1:6" ht="19.5" x14ac:dyDescent="0.4">
      <c r="A163" s="299" t="s">
        <v>85</v>
      </c>
      <c r="B163" s="300"/>
      <c r="C163" s="300"/>
      <c r="D163" s="300"/>
      <c r="E163" s="300"/>
      <c r="F163" s="300"/>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90" t="s">
        <v>38</v>
      </c>
      <c r="B168" s="291"/>
      <c r="C168" s="292"/>
      <c r="D168" s="235">
        <f>SUM(B164:C167)</f>
        <v>0</v>
      </c>
    </row>
    <row r="169" spans="1:6" x14ac:dyDescent="0.3">
      <c r="A169" s="290" t="s">
        <v>342</v>
      </c>
      <c r="B169" s="291"/>
      <c r="C169" s="292"/>
      <c r="D169" s="78">
        <f>D168/(COUNT(B164:C167)*2)</f>
        <v>0</v>
      </c>
    </row>
    <row r="170" spans="1:6" s="52" customFormat="1" x14ac:dyDescent="0.3">
      <c r="A170" s="57"/>
      <c r="B170" s="58"/>
      <c r="C170" s="58"/>
      <c r="D170" s="59"/>
    </row>
    <row r="171" spans="1:6" ht="19.5" x14ac:dyDescent="0.4">
      <c r="A171" s="307" t="s">
        <v>17</v>
      </c>
      <c r="B171" s="308"/>
      <c r="C171" s="308"/>
      <c r="D171" s="308"/>
      <c r="E171" s="308"/>
      <c r="F171" s="308"/>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90" t="s">
        <v>38</v>
      </c>
      <c r="B176" s="291"/>
      <c r="C176" s="292"/>
      <c r="D176" s="235">
        <f>SUM(B172:C175)</f>
        <v>0</v>
      </c>
    </row>
    <row r="177" spans="1:6" x14ac:dyDescent="0.3">
      <c r="A177" s="290" t="s">
        <v>342</v>
      </c>
      <c r="B177" s="291"/>
      <c r="C177" s="292"/>
      <c r="D177" s="78">
        <f>D176/(COUNT(B172:C175)*2)</f>
        <v>0</v>
      </c>
    </row>
    <row r="178" spans="1:6" s="52" customFormat="1" x14ac:dyDescent="0.3">
      <c r="A178" s="57"/>
      <c r="B178" s="58"/>
      <c r="C178" s="58"/>
      <c r="D178" s="59"/>
    </row>
    <row r="179" spans="1:6" ht="19.5" x14ac:dyDescent="0.4">
      <c r="A179" s="299" t="s">
        <v>87</v>
      </c>
      <c r="B179" s="300"/>
      <c r="C179" s="300"/>
      <c r="D179" s="300"/>
      <c r="E179" s="300"/>
      <c r="F179" s="300"/>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90" t="s">
        <v>38</v>
      </c>
      <c r="B185" s="291"/>
      <c r="C185" s="292"/>
      <c r="D185" s="235">
        <f>SUM(B180:C184)</f>
        <v>0</v>
      </c>
    </row>
    <row r="186" spans="1:6" x14ac:dyDescent="0.3">
      <c r="A186" s="290" t="s">
        <v>342</v>
      </c>
      <c r="B186" s="291"/>
      <c r="C186" s="292"/>
      <c r="D186" s="78">
        <f>D185/(COUNT(B180:C184)*2)</f>
        <v>0</v>
      </c>
    </row>
    <row r="187" spans="1:6" s="52" customFormat="1" x14ac:dyDescent="0.3">
      <c r="A187" s="57"/>
      <c r="B187" s="58"/>
      <c r="C187" s="58"/>
      <c r="D187" s="59"/>
    </row>
    <row r="188" spans="1:6" ht="19.5" x14ac:dyDescent="0.4">
      <c r="A188" s="299" t="s">
        <v>242</v>
      </c>
      <c r="B188" s="300"/>
      <c r="C188" s="300"/>
      <c r="D188" s="300"/>
      <c r="E188" s="300"/>
      <c r="F188" s="300"/>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90" t="s">
        <v>38</v>
      </c>
      <c r="B193" s="291"/>
      <c r="C193" s="292"/>
      <c r="D193" s="116">
        <f>SUM(B189:C192)</f>
        <v>0</v>
      </c>
    </row>
    <row r="194" spans="1:4" x14ac:dyDescent="0.3">
      <c r="A194" s="290" t="s">
        <v>342</v>
      </c>
      <c r="B194" s="291"/>
      <c r="C194" s="292"/>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LEsq+H2pL7IkftLaPDzM3oTJABSTXM+ruK+eOdPKS7na8DBVS5rjdSd1CQhJGhgBDUtbxw5EHJ4FK0nxMMSRnQ==" saltValue="ZOo+T9iOhNoGLGKFGwlZZ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zoomScale="80" zoomScaleNormal="71" zoomScaleSheetLayoutView="80" workbookViewId="0">
      <selection activeCell="D4" sqref="D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3">
        <v>0</v>
      </c>
      <c r="D1" s="278"/>
      <c r="E1" s="278"/>
      <c r="F1" s="278"/>
      <c r="G1" s="278"/>
      <c r="H1" s="278"/>
      <c r="I1" s="278"/>
    </row>
    <row r="2" spans="1:9" ht="20.25" x14ac:dyDescent="0.3">
      <c r="C2" s="43">
        <v>1</v>
      </c>
      <c r="D2" s="143"/>
      <c r="E2" s="143"/>
      <c r="F2" s="143"/>
      <c r="G2" s="143"/>
      <c r="H2" s="143"/>
      <c r="I2" s="143"/>
    </row>
    <row r="3" spans="1:9" ht="20.25" x14ac:dyDescent="0.3">
      <c r="C3" s="43">
        <v>2</v>
      </c>
      <c r="D3" s="143"/>
      <c r="E3" s="143"/>
      <c r="F3" s="143"/>
      <c r="G3" s="143"/>
      <c r="H3" s="143"/>
      <c r="I3" s="143"/>
    </row>
    <row r="4" spans="1:9" ht="20.25" x14ac:dyDescent="0.3">
      <c r="C4" s="43" t="s">
        <v>34</v>
      </c>
      <c r="D4" s="143"/>
      <c r="E4" s="143"/>
      <c r="F4" s="143"/>
      <c r="G4" s="143"/>
      <c r="H4" s="143"/>
      <c r="I4" s="143"/>
    </row>
    <row r="5" spans="1:9" ht="15.75" customHeight="1" x14ac:dyDescent="0.3">
      <c r="D5" s="143"/>
      <c r="E5" s="143"/>
      <c r="F5" s="143"/>
      <c r="G5" s="143"/>
      <c r="H5" s="143"/>
      <c r="I5" s="143"/>
    </row>
    <row r="6" spans="1:9" ht="1.5" hidden="1" customHeight="1" x14ac:dyDescent="0.3">
      <c r="D6" s="143"/>
      <c r="E6" s="143"/>
      <c r="F6" s="143"/>
      <c r="G6" s="143"/>
      <c r="H6" s="143"/>
      <c r="I6" s="143"/>
    </row>
    <row r="7" spans="1:9" ht="21" x14ac:dyDescent="0.3">
      <c r="A7" s="279" t="s">
        <v>201</v>
      </c>
      <c r="B7" s="279"/>
      <c r="C7" s="279"/>
      <c r="D7" s="279"/>
      <c r="E7" s="279"/>
      <c r="F7" s="279"/>
      <c r="G7" s="143"/>
      <c r="H7" s="143"/>
      <c r="I7" s="143"/>
    </row>
    <row r="8" spans="1:9" ht="29.25" x14ac:dyDescent="0.45">
      <c r="A8" s="280" t="str">
        <f>'Page de garde'!D18</f>
        <v>Gabes</v>
      </c>
      <c r="B8" s="280"/>
      <c r="C8" s="280"/>
      <c r="D8" s="280"/>
      <c r="E8" s="280"/>
      <c r="F8" s="280"/>
      <c r="G8" s="145"/>
      <c r="H8" s="145"/>
      <c r="I8" s="143"/>
    </row>
    <row r="9" spans="1:9" ht="24" x14ac:dyDescent="0.45">
      <c r="A9" s="38" t="s">
        <v>44</v>
      </c>
      <c r="B9" s="281" t="s">
        <v>487</v>
      </c>
      <c r="C9" s="281"/>
      <c r="D9" s="281"/>
      <c r="E9" s="281"/>
      <c r="F9" s="281"/>
      <c r="G9" s="145"/>
      <c r="H9" s="145"/>
      <c r="I9" s="143"/>
    </row>
    <row r="10" spans="1:9" ht="24" x14ac:dyDescent="0.45">
      <c r="A10" s="39" t="s">
        <v>46</v>
      </c>
      <c r="B10" s="282" t="s">
        <v>488</v>
      </c>
      <c r="C10" s="282"/>
      <c r="D10" s="282"/>
      <c r="E10" s="282"/>
      <c r="F10" s="282"/>
      <c r="G10" s="145"/>
      <c r="H10" s="145"/>
      <c r="I10" s="143"/>
    </row>
    <row r="11" spans="1:9" ht="24" x14ac:dyDescent="0.45">
      <c r="A11" s="38" t="s">
        <v>45</v>
      </c>
      <c r="B11" s="277">
        <v>42787</v>
      </c>
      <c r="C11" s="277"/>
      <c r="D11" s="277"/>
      <c r="E11" s="277"/>
      <c r="F11" s="277"/>
      <c r="G11" s="145"/>
      <c r="H11" s="145"/>
      <c r="I11" s="143"/>
    </row>
    <row r="12" spans="1:9" ht="24" x14ac:dyDescent="0.45">
      <c r="A12" s="38" t="s">
        <v>276</v>
      </c>
      <c r="B12" s="283">
        <f>D505</f>
        <v>0.88475177304964536</v>
      </c>
      <c r="C12" s="283"/>
      <c r="D12" s="283"/>
      <c r="E12" s="283"/>
      <c r="F12" s="283"/>
      <c r="G12" s="145"/>
      <c r="H12" s="145"/>
      <c r="I12" s="14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92" t="s">
        <v>36</v>
      </c>
      <c r="C15" s="92" t="s">
        <v>35</v>
      </c>
      <c r="D15" s="286"/>
      <c r="E15" s="287"/>
      <c r="F15" s="286"/>
      <c r="G15" s="36"/>
      <c r="H15" s="36"/>
    </row>
    <row r="16" spans="1:9" ht="18" x14ac:dyDescent="0.35">
      <c r="A16" s="274" t="s">
        <v>0</v>
      </c>
      <c r="B16" s="274"/>
      <c r="C16" s="274"/>
      <c r="D16" s="274"/>
      <c r="E16" s="274"/>
      <c r="F16" s="274"/>
      <c r="G16" s="36"/>
      <c r="H16" s="36"/>
    </row>
    <row r="17" spans="1:8" ht="18" x14ac:dyDescent="0.3">
      <c r="A17" s="202">
        <f>B11</f>
        <v>42787</v>
      </c>
      <c r="B17" s="36"/>
      <c r="C17" s="36"/>
      <c r="D17" s="36"/>
      <c r="E17" s="36"/>
      <c r="F17" s="36"/>
      <c r="G17" s="36"/>
      <c r="H17" s="36"/>
    </row>
    <row r="18" spans="1:8" ht="18" x14ac:dyDescent="0.25">
      <c r="A18" s="288" t="s">
        <v>1</v>
      </c>
      <c r="B18" s="289"/>
      <c r="C18" s="289"/>
      <c r="D18" s="289"/>
      <c r="E18" s="289"/>
      <c r="F18" s="289"/>
    </row>
    <row r="19" spans="1:8" x14ac:dyDescent="0.25">
      <c r="A19" s="17" t="s">
        <v>10</v>
      </c>
      <c r="B19" s="155">
        <v>2</v>
      </c>
      <c r="C19" s="155"/>
      <c r="D19" s="154"/>
      <c r="E19" s="79"/>
      <c r="F19" s="79"/>
    </row>
    <row r="20" spans="1:8" x14ac:dyDescent="0.25">
      <c r="A20" s="17" t="s">
        <v>211</v>
      </c>
      <c r="B20" s="190">
        <v>2</v>
      </c>
      <c r="C20" s="155"/>
      <c r="D20" s="154"/>
      <c r="E20" s="79"/>
      <c r="F20" s="79"/>
    </row>
    <row r="21" spans="1:8" x14ac:dyDescent="0.25">
      <c r="A21" s="17" t="s">
        <v>98</v>
      </c>
      <c r="B21" s="190">
        <v>2</v>
      </c>
      <c r="C21" s="155"/>
      <c r="D21" s="154"/>
      <c r="E21" s="79"/>
      <c r="F21" s="79"/>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49">
        <v>2</v>
      </c>
      <c r="C27" s="149"/>
      <c r="D27" s="147"/>
      <c r="E27" s="79"/>
      <c r="F27" s="79"/>
    </row>
    <row r="28" spans="1:8" ht="18" x14ac:dyDescent="0.35">
      <c r="A28" s="91" t="s">
        <v>186</v>
      </c>
      <c r="B28" s="190">
        <v>2</v>
      </c>
      <c r="C28" s="238" t="str">
        <f>IF(B28=0, -5, "0")</f>
        <v>0</v>
      </c>
      <c r="D28" s="147"/>
      <c r="E28" s="79"/>
      <c r="F28" s="79"/>
    </row>
    <row r="29" spans="1:8" ht="65.25" customHeight="1" x14ac:dyDescent="0.25">
      <c r="A29" s="17" t="s">
        <v>170</v>
      </c>
      <c r="B29" s="190">
        <v>1</v>
      </c>
      <c r="C29" s="149"/>
      <c r="D29" s="147" t="s">
        <v>503</v>
      </c>
      <c r="E29" s="79"/>
      <c r="F29" s="79"/>
    </row>
    <row r="30" spans="1:8" ht="45" x14ac:dyDescent="0.25">
      <c r="A30" s="17" t="s">
        <v>165</v>
      </c>
      <c r="B30" s="190">
        <v>2</v>
      </c>
      <c r="C30" s="149"/>
      <c r="D30" s="151"/>
      <c r="E30" s="79"/>
      <c r="F30" s="79"/>
    </row>
    <row r="31" spans="1:8" ht="30" x14ac:dyDescent="0.25">
      <c r="A31" s="18" t="s">
        <v>53</v>
      </c>
      <c r="B31" s="190">
        <v>2</v>
      </c>
      <c r="C31" s="149"/>
      <c r="D31" s="147"/>
      <c r="E31" s="79"/>
      <c r="F31" s="79"/>
    </row>
    <row r="32" spans="1:8" ht="75" x14ac:dyDescent="0.25">
      <c r="A32" s="17" t="s">
        <v>166</v>
      </c>
      <c r="B32" s="190">
        <v>1</v>
      </c>
      <c r="C32" s="149"/>
      <c r="D32" s="152" t="s">
        <v>412</v>
      </c>
      <c r="E32" s="79"/>
      <c r="F32" s="79"/>
      <c r="G32" s="192"/>
    </row>
    <row r="33" spans="1:7" ht="73.5" customHeight="1" x14ac:dyDescent="0.25">
      <c r="A33" s="118" t="s">
        <v>11</v>
      </c>
      <c r="B33" s="190">
        <v>2</v>
      </c>
      <c r="C33" s="238" t="str">
        <f>IF(B33=0, -5, "0")</f>
        <v>0</v>
      </c>
      <c r="D33" s="148"/>
      <c r="E33" s="79"/>
      <c r="F33" s="79"/>
    </row>
    <row r="34" spans="1:7" x14ac:dyDescent="0.25">
      <c r="A34" s="18" t="s">
        <v>290</v>
      </c>
      <c r="B34" s="190">
        <v>2</v>
      </c>
      <c r="C34" s="191"/>
      <c r="D34" s="186"/>
      <c r="E34" s="193"/>
      <c r="F34" s="193"/>
      <c r="G34" s="192"/>
    </row>
    <row r="35" spans="1:7" x14ac:dyDescent="0.25">
      <c r="A35" s="18" t="s">
        <v>203</v>
      </c>
      <c r="B35" s="190">
        <v>2</v>
      </c>
      <c r="C35" s="149"/>
      <c r="D35" s="147"/>
      <c r="E35" s="79"/>
      <c r="F35" s="79"/>
    </row>
    <row r="36" spans="1:7" ht="45" x14ac:dyDescent="0.25">
      <c r="A36" s="128" t="s">
        <v>287</v>
      </c>
      <c r="B36" s="190">
        <v>2</v>
      </c>
      <c r="C36" s="150"/>
      <c r="D36" s="153">
        <v>1</v>
      </c>
      <c r="E36" s="121"/>
      <c r="F36" s="121"/>
    </row>
    <row r="37" spans="1:7" x14ac:dyDescent="0.25">
      <c r="A37" s="19" t="s">
        <v>38</v>
      </c>
      <c r="B37" s="19"/>
      <c r="C37" s="19"/>
      <c r="D37" s="19">
        <f>SUM(B27:C35)</f>
        <v>16</v>
      </c>
    </row>
    <row r="38" spans="1:7" x14ac:dyDescent="0.25">
      <c r="A38" s="19" t="s">
        <v>37</v>
      </c>
      <c r="B38" s="20"/>
      <c r="C38" s="21"/>
      <c r="D38" s="76">
        <f>D37/(COUNT(B27:C35)*2)</f>
        <v>0.88888888888888884</v>
      </c>
    </row>
    <row r="39" spans="1:7" x14ac:dyDescent="0.25">
      <c r="A39" s="8"/>
      <c r="B39" s="7"/>
      <c r="C39" s="7"/>
      <c r="D39" s="7"/>
    </row>
    <row r="40" spans="1:7" ht="18" x14ac:dyDescent="0.25">
      <c r="A40" s="95" t="s">
        <v>40</v>
      </c>
      <c r="B40" s="96"/>
      <c r="C40" s="97"/>
      <c r="D40" s="98">
        <f>SUM(D37,D23)</f>
        <v>24</v>
      </c>
    </row>
    <row r="41" spans="1:7" ht="18" x14ac:dyDescent="0.25">
      <c r="A41" s="95" t="s">
        <v>223</v>
      </c>
      <c r="B41" s="96"/>
      <c r="C41" s="97"/>
      <c r="D41" s="99">
        <f>D40/(COUNT(B27:C35,B19:C22)*2)</f>
        <v>0.92307692307692313</v>
      </c>
    </row>
    <row r="42" spans="1:7" x14ac:dyDescent="0.25">
      <c r="A42" s="9"/>
      <c r="B42" s="6"/>
      <c r="C42" s="7"/>
      <c r="D42" s="6"/>
    </row>
    <row r="43" spans="1:7" ht="18" x14ac:dyDescent="0.35">
      <c r="A43" s="274" t="s">
        <v>137</v>
      </c>
      <c r="B43" s="274"/>
      <c r="C43" s="274"/>
      <c r="D43" s="274"/>
      <c r="E43" s="274"/>
      <c r="F43" s="274"/>
    </row>
    <row r="44" spans="1:7" x14ac:dyDescent="0.25">
      <c r="A44" s="203">
        <f>B11</f>
        <v>42787</v>
      </c>
      <c r="B44" s="6"/>
      <c r="C44" s="7"/>
      <c r="D44" s="6"/>
    </row>
    <row r="45" spans="1:7" ht="16.5" x14ac:dyDescent="0.25">
      <c r="A45" s="275" t="s">
        <v>63</v>
      </c>
      <c r="B45" s="276"/>
      <c r="C45" s="276"/>
      <c r="D45" s="276"/>
      <c r="E45" s="276"/>
      <c r="F45" s="276"/>
    </row>
    <row r="46" spans="1:7" x14ac:dyDescent="0.25">
      <c r="A46" s="33" t="s">
        <v>109</v>
      </c>
      <c r="B46" s="156">
        <v>2</v>
      </c>
      <c r="C46" s="156"/>
      <c r="D46" s="158"/>
      <c r="E46" s="79"/>
      <c r="F46" s="79"/>
    </row>
    <row r="47" spans="1:7" ht="24.75" customHeight="1" x14ac:dyDescent="0.25">
      <c r="A47" s="44" t="s">
        <v>259</v>
      </c>
      <c r="B47" s="190">
        <v>2</v>
      </c>
      <c r="C47" s="156"/>
      <c r="D47" s="158"/>
      <c r="E47" s="79"/>
      <c r="F47" s="79"/>
    </row>
    <row r="48" spans="1:7" ht="15.75" customHeight="1" x14ac:dyDescent="0.25">
      <c r="A48" s="33" t="s">
        <v>297</v>
      </c>
      <c r="B48" s="190">
        <v>2</v>
      </c>
      <c r="C48" s="164"/>
      <c r="D48" s="183"/>
      <c r="E48" s="167"/>
      <c r="F48" s="79"/>
    </row>
    <row r="49" spans="1:6" x14ac:dyDescent="0.25">
      <c r="A49" s="33" t="s">
        <v>28</v>
      </c>
      <c r="B49" s="190">
        <v>2</v>
      </c>
      <c r="C49" s="156"/>
      <c r="D49" s="158"/>
      <c r="E49" s="79"/>
      <c r="F49" s="79"/>
    </row>
    <row r="50" spans="1:6" ht="121.5" customHeight="1" x14ac:dyDescent="0.25">
      <c r="A50" s="44" t="s">
        <v>141</v>
      </c>
      <c r="B50" s="190">
        <v>1</v>
      </c>
      <c r="C50" s="156"/>
      <c r="D50" s="158" t="s">
        <v>489</v>
      </c>
      <c r="E50" s="79"/>
      <c r="F50" s="79"/>
    </row>
    <row r="51" spans="1:6" ht="18" x14ac:dyDescent="0.35">
      <c r="A51" s="91" t="s">
        <v>7</v>
      </c>
      <c r="B51" s="190">
        <v>2</v>
      </c>
      <c r="C51" s="238" t="str">
        <f>IF(B51=0, -5, "0")</f>
        <v>0</v>
      </c>
      <c r="D51" s="159"/>
      <c r="E51" s="79"/>
      <c r="F51" s="79"/>
    </row>
    <row r="52" spans="1:6" x14ac:dyDescent="0.25">
      <c r="A52" s="23" t="s">
        <v>26</v>
      </c>
      <c r="B52" s="190">
        <v>2</v>
      </c>
      <c r="C52" s="157"/>
      <c r="D52" s="159"/>
      <c r="E52" s="79"/>
      <c r="F52" s="79"/>
    </row>
    <row r="53" spans="1:6" ht="36" x14ac:dyDescent="0.35">
      <c r="A53" s="100" t="s">
        <v>27</v>
      </c>
      <c r="B53" s="190">
        <v>2</v>
      </c>
      <c r="C53" s="238" t="str">
        <f>IF(B53=0, -5, "0")</f>
        <v>0</v>
      </c>
      <c r="D53" s="160"/>
      <c r="E53" s="79"/>
      <c r="F53" s="79"/>
    </row>
    <row r="54" spans="1:6" x14ac:dyDescent="0.25">
      <c r="A54" s="19" t="s">
        <v>38</v>
      </c>
      <c r="B54" s="19"/>
      <c r="C54" s="19"/>
      <c r="D54" s="19">
        <f>SUM(B46:C53)</f>
        <v>15</v>
      </c>
    </row>
    <row r="55" spans="1:6" x14ac:dyDescent="0.25">
      <c r="A55" s="19" t="s">
        <v>37</v>
      </c>
      <c r="B55" s="20"/>
      <c r="C55" s="21"/>
      <c r="D55" s="76">
        <f>D54/(COUNT(B46:C53)*2)</f>
        <v>0.9375</v>
      </c>
    </row>
    <row r="56" spans="1:6" x14ac:dyDescent="0.25">
      <c r="A56" s="9"/>
      <c r="B56" s="6"/>
      <c r="C56" s="7"/>
      <c r="D56" s="6"/>
    </row>
    <row r="57" spans="1:6" ht="18" x14ac:dyDescent="0.25">
      <c r="A57" s="272" t="s">
        <v>65</v>
      </c>
      <c r="B57" s="273"/>
      <c r="C57" s="273"/>
      <c r="D57" s="273"/>
      <c r="E57" s="273"/>
      <c r="F57" s="273"/>
    </row>
    <row r="58" spans="1:6" ht="24" customHeight="1" x14ac:dyDescent="0.25">
      <c r="A58" s="189" t="s">
        <v>314</v>
      </c>
      <c r="B58" s="163">
        <v>2</v>
      </c>
      <c r="C58" s="163"/>
      <c r="D58" s="161"/>
      <c r="E58" s="166"/>
      <c r="F58" s="79"/>
    </row>
    <row r="59" spans="1:6" ht="18" customHeight="1" x14ac:dyDescent="0.25">
      <c r="A59" s="17" t="s">
        <v>204</v>
      </c>
      <c r="B59" s="190">
        <v>2</v>
      </c>
      <c r="C59" s="164"/>
      <c r="D59" s="182"/>
      <c r="E59" s="165"/>
      <c r="F59" s="167"/>
    </row>
    <row r="60" spans="1:6" x14ac:dyDescent="0.25">
      <c r="A60" s="24" t="s">
        <v>142</v>
      </c>
      <c r="B60" s="190">
        <v>2</v>
      </c>
      <c r="C60" s="163"/>
      <c r="D60" s="162"/>
      <c r="E60" s="166"/>
      <c r="F60" s="79"/>
    </row>
    <row r="61" spans="1:6" x14ac:dyDescent="0.25">
      <c r="A61" s="24" t="s">
        <v>123</v>
      </c>
      <c r="B61" s="190">
        <v>2</v>
      </c>
      <c r="C61" s="163"/>
      <c r="D61" s="162"/>
      <c r="E61" s="166"/>
      <c r="F61" s="79"/>
    </row>
    <row r="62" spans="1:6" ht="47.25" customHeight="1" x14ac:dyDescent="0.35">
      <c r="A62" s="91" t="s">
        <v>67</v>
      </c>
      <c r="B62" s="190">
        <v>2</v>
      </c>
      <c r="C62" s="238" t="str">
        <f>IF(B62=0, -5, "0")</f>
        <v>0</v>
      </c>
      <c r="D62" s="161" t="s">
        <v>464</v>
      </c>
      <c r="E62" s="166"/>
      <c r="F62" s="79"/>
    </row>
    <row r="63" spans="1:6" ht="30" x14ac:dyDescent="0.25">
      <c r="A63" s="17" t="s">
        <v>277</v>
      </c>
      <c r="B63" s="190">
        <v>2</v>
      </c>
      <c r="C63" s="163"/>
      <c r="D63" s="161" t="s">
        <v>465</v>
      </c>
      <c r="E63" s="166"/>
      <c r="F63" s="79"/>
    </row>
    <row r="64" spans="1:6" ht="36" x14ac:dyDescent="0.25">
      <c r="A64" s="127" t="s">
        <v>272</v>
      </c>
      <c r="B64" s="190">
        <v>2</v>
      </c>
      <c r="C64" s="238" t="str">
        <f>IF(B64=0, -5, "0")</f>
        <v>0</v>
      </c>
      <c r="D64" s="161"/>
      <c r="E64" s="166"/>
      <c r="F64" s="79"/>
    </row>
    <row r="65" spans="1:7" ht="16.5" x14ac:dyDescent="0.3">
      <c r="A65" s="51" t="s">
        <v>271</v>
      </c>
      <c r="B65" s="190">
        <v>2</v>
      </c>
      <c r="C65" s="191"/>
      <c r="D65" s="165" t="s">
        <v>451</v>
      </c>
      <c r="E65" s="193"/>
      <c r="F65" s="79"/>
    </row>
    <row r="66" spans="1:7" ht="105" x14ac:dyDescent="0.25">
      <c r="A66" s="17" t="s">
        <v>308</v>
      </c>
      <c r="B66" s="190">
        <v>0</v>
      </c>
      <c r="C66" s="163"/>
      <c r="D66" s="170" t="s">
        <v>452</v>
      </c>
      <c r="E66" s="165" t="s">
        <v>469</v>
      </c>
      <c r="F66" s="79"/>
    </row>
    <row r="67" spans="1:7" x14ac:dyDescent="0.25">
      <c r="A67" s="17" t="s">
        <v>187</v>
      </c>
      <c r="B67" s="190">
        <v>2</v>
      </c>
      <c r="C67" s="163"/>
      <c r="D67" s="170"/>
      <c r="E67" s="166"/>
      <c r="F67" s="79"/>
    </row>
    <row r="68" spans="1:7" x14ac:dyDescent="0.25">
      <c r="A68" s="17" t="s">
        <v>116</v>
      </c>
      <c r="B68" s="190">
        <v>2</v>
      </c>
      <c r="C68" s="163"/>
      <c r="D68" s="169" t="s">
        <v>450</v>
      </c>
      <c r="F68" s="79"/>
    </row>
    <row r="69" spans="1:7" ht="57.75" customHeight="1" x14ac:dyDescent="0.25">
      <c r="A69" s="17" t="s">
        <v>117</v>
      </c>
      <c r="B69" s="190">
        <v>2</v>
      </c>
      <c r="C69" s="164"/>
      <c r="D69" s="183" t="s">
        <v>466</v>
      </c>
      <c r="E69" s="165"/>
      <c r="F69" s="167"/>
    </row>
    <row r="70" spans="1:7" s="31" customFormat="1" ht="16.5" x14ac:dyDescent="0.25">
      <c r="A70" s="126" t="s">
        <v>171</v>
      </c>
      <c r="B70" s="190">
        <v>2</v>
      </c>
      <c r="C70" s="239" t="str">
        <f>IF(B70=0, -5, "0")</f>
        <v>0</v>
      </c>
      <c r="D70" s="171"/>
      <c r="E70" s="165"/>
      <c r="F70" s="80"/>
    </row>
    <row r="71" spans="1:7" s="31" customFormat="1" x14ac:dyDescent="0.25">
      <c r="A71" s="17" t="s">
        <v>291</v>
      </c>
      <c r="B71" s="190">
        <v>2</v>
      </c>
      <c r="C71" s="164"/>
      <c r="D71" s="171"/>
      <c r="E71" s="167"/>
      <c r="F71" s="80"/>
    </row>
    <row r="72" spans="1:7" s="31" customFormat="1" ht="60.75" x14ac:dyDescent="0.3">
      <c r="A72" s="51" t="s">
        <v>270</v>
      </c>
      <c r="B72" s="190">
        <v>1</v>
      </c>
      <c r="C72" s="191"/>
      <c r="D72" s="171" t="s">
        <v>467</v>
      </c>
      <c r="E72" s="167"/>
      <c r="F72" s="80"/>
      <c r="G72" s="192"/>
    </row>
    <row r="73" spans="1:7" s="31" customFormat="1" x14ac:dyDescent="0.25">
      <c r="A73" s="17" t="s">
        <v>172</v>
      </c>
      <c r="B73" s="190">
        <v>2</v>
      </c>
      <c r="C73" s="164"/>
      <c r="D73" s="169"/>
      <c r="E73" s="167"/>
      <c r="F73" s="80"/>
      <c r="G73" s="192"/>
    </row>
    <row r="74" spans="1:7" s="31" customFormat="1" x14ac:dyDescent="0.25">
      <c r="A74" s="17" t="s">
        <v>188</v>
      </c>
      <c r="B74" s="190">
        <v>2</v>
      </c>
      <c r="C74" s="164"/>
      <c r="D74" s="171"/>
      <c r="E74" s="167"/>
      <c r="F74" s="80"/>
      <c r="G74" s="192"/>
    </row>
    <row r="75" spans="1:7" s="31" customFormat="1" ht="22.5" customHeight="1" x14ac:dyDescent="0.35">
      <c r="A75" s="199" t="s">
        <v>289</v>
      </c>
      <c r="B75" s="190">
        <v>2</v>
      </c>
      <c r="C75" s="239" t="str">
        <f>IF(B75=0, -5, "0")</f>
        <v>0</v>
      </c>
      <c r="D75" s="171"/>
      <c r="E75" s="180"/>
      <c r="F75" s="80"/>
      <c r="G75" s="192"/>
    </row>
    <row r="76" spans="1:7" s="31" customFormat="1" ht="16.5" x14ac:dyDescent="0.25">
      <c r="A76" s="126" t="s">
        <v>168</v>
      </c>
      <c r="B76" s="190">
        <v>2</v>
      </c>
      <c r="C76" s="239" t="str">
        <f>IF(B76=0, -5, "0")</f>
        <v>0</v>
      </c>
      <c r="D76" s="171"/>
      <c r="E76" s="167"/>
      <c r="F76" s="80"/>
    </row>
    <row r="77" spans="1:7" s="31" customFormat="1" x14ac:dyDescent="0.25">
      <c r="A77" s="24" t="s">
        <v>83</v>
      </c>
      <c r="B77" s="190">
        <v>2</v>
      </c>
      <c r="C77" s="164"/>
      <c r="D77" s="171"/>
      <c r="E77" s="167"/>
      <c r="F77" s="80"/>
    </row>
    <row r="78" spans="1:7" s="31" customFormat="1" ht="30" x14ac:dyDescent="0.25">
      <c r="A78" s="24" t="s">
        <v>221</v>
      </c>
      <c r="B78" s="190">
        <v>2</v>
      </c>
      <c r="C78" s="163"/>
      <c r="D78" s="170"/>
      <c r="E78" s="167"/>
      <c r="F78" s="80"/>
    </row>
    <row r="79" spans="1:7" s="31" customFormat="1" x14ac:dyDescent="0.25">
      <c r="A79" s="17" t="s">
        <v>292</v>
      </c>
      <c r="B79" s="190">
        <v>2</v>
      </c>
      <c r="C79" s="164"/>
      <c r="D79" s="171"/>
      <c r="E79" s="165"/>
      <c r="F79" s="80"/>
    </row>
    <row r="80" spans="1:7" s="31" customFormat="1" ht="30" x14ac:dyDescent="0.25">
      <c r="A80" s="17" t="s">
        <v>199</v>
      </c>
      <c r="B80" s="190">
        <v>2</v>
      </c>
      <c r="C80" s="164"/>
      <c r="D80" s="171"/>
      <c r="E80" s="167"/>
      <c r="F80" s="80"/>
    </row>
    <row r="81" spans="1:6" x14ac:dyDescent="0.25">
      <c r="A81" s="19" t="s">
        <v>38</v>
      </c>
      <c r="B81" s="19"/>
      <c r="C81" s="19"/>
      <c r="D81" s="19">
        <f>SUM(B58:C80)</f>
        <v>43</v>
      </c>
    </row>
    <row r="82" spans="1:6" x14ac:dyDescent="0.25">
      <c r="A82" s="19" t="s">
        <v>37</v>
      </c>
      <c r="B82" s="20"/>
      <c r="C82" s="21"/>
      <c r="D82" s="76">
        <f>D81/(COUNT(B58:C80)*2)</f>
        <v>0.93478260869565222</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72">
        <v>2</v>
      </c>
      <c r="C85" s="172"/>
      <c r="D85" s="176"/>
      <c r="E85" s="79"/>
      <c r="F85" s="79"/>
    </row>
    <row r="86" spans="1:6" x14ac:dyDescent="0.25">
      <c r="A86" s="18" t="s">
        <v>105</v>
      </c>
      <c r="B86" s="190">
        <v>2</v>
      </c>
      <c r="C86" s="172"/>
      <c r="D86" s="174"/>
      <c r="E86" s="79"/>
      <c r="F86" s="79"/>
    </row>
    <row r="87" spans="1:6" ht="18" x14ac:dyDescent="0.35">
      <c r="A87" s="91" t="s">
        <v>59</v>
      </c>
      <c r="B87" s="190">
        <v>2</v>
      </c>
      <c r="C87" s="238" t="str">
        <f>IF(B87=0, -5, "0")</f>
        <v>0</v>
      </c>
      <c r="D87" s="176"/>
      <c r="E87" s="79"/>
      <c r="F87" s="79"/>
    </row>
    <row r="88" spans="1:6" ht="30" x14ac:dyDescent="0.25">
      <c r="A88" s="24" t="s">
        <v>250</v>
      </c>
      <c r="B88" s="190">
        <v>2</v>
      </c>
      <c r="C88" s="172"/>
      <c r="D88" s="176"/>
      <c r="E88" s="79"/>
      <c r="F88" s="79"/>
    </row>
    <row r="89" spans="1:6" x14ac:dyDescent="0.25">
      <c r="A89" s="18" t="s">
        <v>55</v>
      </c>
      <c r="B89" s="190">
        <v>2</v>
      </c>
      <c r="C89" s="172"/>
      <c r="D89" s="177"/>
      <c r="E89" s="79"/>
      <c r="F89" s="79"/>
    </row>
    <row r="90" spans="1:6" ht="45" x14ac:dyDescent="0.25">
      <c r="A90" s="17" t="s">
        <v>293</v>
      </c>
      <c r="B90" s="190">
        <v>1</v>
      </c>
      <c r="C90" s="172"/>
      <c r="D90" s="175" t="s">
        <v>468</v>
      </c>
      <c r="E90" s="167"/>
      <c r="F90" s="79"/>
    </row>
    <row r="91" spans="1:6" ht="30" x14ac:dyDescent="0.25">
      <c r="A91" s="18" t="s">
        <v>260</v>
      </c>
      <c r="B91" s="190">
        <v>2</v>
      </c>
      <c r="C91" s="172"/>
      <c r="D91" s="176"/>
      <c r="E91" s="79"/>
      <c r="F91" s="79"/>
    </row>
    <row r="92" spans="1:6" ht="45" x14ac:dyDescent="0.25">
      <c r="A92" s="128" t="s">
        <v>287</v>
      </c>
      <c r="B92" s="190">
        <v>1</v>
      </c>
      <c r="C92" s="173"/>
      <c r="D92" s="247">
        <v>0.8</v>
      </c>
      <c r="E92" s="121"/>
      <c r="F92" s="121"/>
    </row>
    <row r="93" spans="1:6" x14ac:dyDescent="0.25">
      <c r="A93" s="19" t="s">
        <v>38</v>
      </c>
      <c r="B93" s="19"/>
      <c r="C93" s="19"/>
      <c r="D93" s="19">
        <f>SUM(B85:C91)</f>
        <v>13</v>
      </c>
    </row>
    <row r="94" spans="1:6" x14ac:dyDescent="0.25">
      <c r="A94" s="19" t="s">
        <v>37</v>
      </c>
      <c r="B94" s="20"/>
      <c r="C94" s="21"/>
      <c r="D94" s="76">
        <f>D93/(COUNT(B85:C91)*2)</f>
        <v>0.9285714285714286</v>
      </c>
    </row>
    <row r="95" spans="1:6" x14ac:dyDescent="0.25">
      <c r="A95" s="9"/>
      <c r="B95" s="6"/>
      <c r="C95" s="7"/>
      <c r="D95" s="6"/>
    </row>
    <row r="96" spans="1:6" ht="18" x14ac:dyDescent="0.25">
      <c r="A96" s="95" t="s">
        <v>66</v>
      </c>
      <c r="B96" s="101"/>
      <c r="C96" s="102"/>
      <c r="D96" s="98">
        <f>SUM(D81,D93,D54)</f>
        <v>71</v>
      </c>
    </row>
    <row r="97" spans="1:6" ht="16.5" customHeight="1" x14ac:dyDescent="0.25">
      <c r="A97" s="95" t="s">
        <v>224</v>
      </c>
      <c r="B97" s="101"/>
      <c r="C97" s="102"/>
      <c r="D97" s="99">
        <f>D96/(COUNT(B85:C91,B46:C53,B58:C80)*2)</f>
        <v>0.93421052631578949</v>
      </c>
    </row>
    <row r="98" spans="1:6" x14ac:dyDescent="0.25">
      <c r="A98" s="5"/>
      <c r="B98" s="6"/>
      <c r="C98" s="7"/>
      <c r="D98" s="6"/>
    </row>
    <row r="99" spans="1:6" ht="18" x14ac:dyDescent="0.35">
      <c r="A99" s="274" t="s">
        <v>129</v>
      </c>
      <c r="B99" s="274"/>
      <c r="C99" s="274"/>
      <c r="D99" s="274"/>
      <c r="E99" s="274"/>
      <c r="F99" s="274"/>
    </row>
    <row r="100" spans="1:6" x14ac:dyDescent="0.25">
      <c r="A100" s="203">
        <f>B11</f>
        <v>42787</v>
      </c>
      <c r="B100" s="6"/>
      <c r="C100" s="7"/>
      <c r="D100" s="6"/>
    </row>
    <row r="101" spans="1:6" ht="16.5" x14ac:dyDescent="0.25">
      <c r="A101" s="275" t="s">
        <v>63</v>
      </c>
      <c r="B101" s="276"/>
      <c r="C101" s="276"/>
      <c r="D101" s="276"/>
      <c r="E101" s="276"/>
      <c r="F101" s="276"/>
    </row>
    <row r="102" spans="1:6" ht="60" x14ac:dyDescent="0.25">
      <c r="A102" s="23" t="s">
        <v>57</v>
      </c>
      <c r="B102" s="172">
        <v>2</v>
      </c>
      <c r="C102" s="172"/>
      <c r="D102" s="161" t="s">
        <v>458</v>
      </c>
      <c r="E102" s="161"/>
      <c r="F102" s="79"/>
    </row>
    <row r="103" spans="1:6" x14ac:dyDescent="0.25">
      <c r="A103" s="23" t="s">
        <v>297</v>
      </c>
      <c r="B103" s="190">
        <v>2</v>
      </c>
      <c r="C103" s="172"/>
      <c r="D103" s="161"/>
      <c r="E103" s="166"/>
      <c r="F103" s="79"/>
    </row>
    <row r="104" spans="1:6" x14ac:dyDescent="0.25">
      <c r="A104" s="33" t="s">
        <v>100</v>
      </c>
      <c r="B104" s="190">
        <v>2</v>
      </c>
      <c r="C104" s="164"/>
      <c r="D104" s="165"/>
      <c r="E104" s="167"/>
      <c r="F104" s="79"/>
    </row>
    <row r="105" spans="1:6" ht="60" x14ac:dyDescent="0.25">
      <c r="A105" s="33" t="s">
        <v>28</v>
      </c>
      <c r="B105" s="190">
        <v>1</v>
      </c>
      <c r="C105" s="172"/>
      <c r="D105" s="175" t="s">
        <v>470</v>
      </c>
      <c r="E105" s="166"/>
      <c r="F105" s="79"/>
    </row>
    <row r="106" spans="1:6" ht="30" x14ac:dyDescent="0.25">
      <c r="A106" s="33" t="s">
        <v>174</v>
      </c>
      <c r="B106" s="190">
        <v>2</v>
      </c>
      <c r="C106" s="172"/>
      <c r="D106" s="148"/>
      <c r="E106" s="166"/>
      <c r="F106" s="79"/>
    </row>
    <row r="107" spans="1:6" ht="18" x14ac:dyDescent="0.35">
      <c r="A107" s="91" t="s">
        <v>59</v>
      </c>
      <c r="B107" s="190">
        <v>2</v>
      </c>
      <c r="C107" s="238" t="str">
        <f>IF(B107=0, -5, "0")</f>
        <v>0</v>
      </c>
      <c r="D107" s="161"/>
      <c r="E107" s="166"/>
      <c r="F107" s="79"/>
    </row>
    <row r="108" spans="1:6" ht="30" x14ac:dyDescent="0.25">
      <c r="A108" s="23" t="s">
        <v>131</v>
      </c>
      <c r="B108" s="190">
        <v>2</v>
      </c>
      <c r="C108" s="157"/>
      <c r="D108" s="161"/>
      <c r="E108" s="166"/>
      <c r="F108" s="79"/>
    </row>
    <row r="109" spans="1:6" ht="34.9" customHeight="1" x14ac:dyDescent="0.35">
      <c r="A109" s="100" t="s">
        <v>27</v>
      </c>
      <c r="B109" s="190">
        <v>2</v>
      </c>
      <c r="C109" s="238" t="str">
        <f>IF(B109=0, -5, "0")</f>
        <v>0</v>
      </c>
      <c r="D109" s="10"/>
      <c r="E109" s="166"/>
      <c r="F109" s="79"/>
    </row>
    <row r="110" spans="1:6" x14ac:dyDescent="0.25">
      <c r="A110" s="19" t="s">
        <v>38</v>
      </c>
      <c r="B110" s="19"/>
      <c r="C110" s="19"/>
      <c r="D110" s="19">
        <f>SUM(B102:C109)</f>
        <v>15</v>
      </c>
    </row>
    <row r="111" spans="1:6" x14ac:dyDescent="0.25">
      <c r="A111" s="19" t="s">
        <v>37</v>
      </c>
      <c r="B111" s="20"/>
      <c r="C111" s="21"/>
      <c r="D111" s="76">
        <f>D110/(COUNT(B102:C109)*2)</f>
        <v>0.9375</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72">
        <v>2</v>
      </c>
      <c r="C114" s="172"/>
      <c r="D114" s="161"/>
      <c r="E114" s="161"/>
      <c r="F114" s="166"/>
    </row>
    <row r="115" spans="1:6" ht="75.75" customHeight="1" x14ac:dyDescent="0.25">
      <c r="A115" s="18" t="s">
        <v>294</v>
      </c>
      <c r="B115" s="190">
        <v>1</v>
      </c>
      <c r="C115" s="172"/>
      <c r="D115" s="162" t="s">
        <v>504</v>
      </c>
      <c r="E115" s="162"/>
      <c r="F115" s="166"/>
    </row>
    <row r="116" spans="1:6" x14ac:dyDescent="0.25">
      <c r="A116" s="18" t="s">
        <v>71</v>
      </c>
      <c r="B116" s="190">
        <v>2</v>
      </c>
      <c r="C116" s="172"/>
      <c r="D116" s="162"/>
      <c r="E116" s="167"/>
      <c r="F116" s="166"/>
    </row>
    <row r="117" spans="1:6" ht="63" customHeight="1" x14ac:dyDescent="0.25">
      <c r="A117" s="17" t="s">
        <v>295</v>
      </c>
      <c r="B117" s="190">
        <v>1</v>
      </c>
      <c r="C117" s="172"/>
      <c r="D117" s="11" t="s">
        <v>490</v>
      </c>
      <c r="E117" s="167"/>
      <c r="F117" s="166"/>
    </row>
    <row r="118" spans="1:6" x14ac:dyDescent="0.25">
      <c r="A118" s="18" t="s">
        <v>64</v>
      </c>
      <c r="B118" s="190">
        <v>2</v>
      </c>
      <c r="C118" s="172"/>
      <c r="D118" s="12"/>
      <c r="E118" s="161"/>
      <c r="F118" s="166"/>
    </row>
    <row r="119" spans="1:6" ht="30" x14ac:dyDescent="0.25">
      <c r="A119" s="17" t="s">
        <v>175</v>
      </c>
      <c r="B119" s="190">
        <v>2</v>
      </c>
      <c r="C119" s="172"/>
      <c r="D119" s="12"/>
      <c r="E119" s="166"/>
      <c r="F119" s="166"/>
    </row>
    <row r="120" spans="1:6" x14ac:dyDescent="0.25">
      <c r="A120" s="17" t="s">
        <v>291</v>
      </c>
      <c r="B120" s="190">
        <v>2</v>
      </c>
      <c r="C120" s="172"/>
      <c r="D120" s="12"/>
      <c r="E120" s="166"/>
      <c r="F120" s="166"/>
    </row>
    <row r="121" spans="1:6" ht="18" x14ac:dyDescent="0.35">
      <c r="A121" s="91" t="s">
        <v>74</v>
      </c>
      <c r="B121" s="190">
        <v>2</v>
      </c>
      <c r="C121" s="238" t="str">
        <f>IF(B121=0, -5, "0")</f>
        <v>0</v>
      </c>
      <c r="D121" s="161"/>
      <c r="E121" s="166"/>
      <c r="F121" s="166"/>
    </row>
    <row r="122" spans="1:6" x14ac:dyDescent="0.25">
      <c r="A122" s="18" t="s">
        <v>188</v>
      </c>
      <c r="B122" s="190">
        <v>2</v>
      </c>
      <c r="C122" s="172"/>
      <c r="D122" s="161"/>
      <c r="E122" s="166"/>
      <c r="F122" s="166"/>
    </row>
    <row r="123" spans="1:6" ht="16.5" x14ac:dyDescent="0.3">
      <c r="A123" s="49" t="s">
        <v>189</v>
      </c>
      <c r="B123" s="197">
        <v>2</v>
      </c>
      <c r="C123" s="197"/>
      <c r="D123" s="204"/>
      <c r="E123" s="161"/>
      <c r="F123" s="166"/>
    </row>
    <row r="124" spans="1:6" x14ac:dyDescent="0.25">
      <c r="A124" s="17" t="s">
        <v>278</v>
      </c>
      <c r="B124" s="190">
        <v>2</v>
      </c>
      <c r="C124" s="172"/>
      <c r="D124" s="168"/>
      <c r="E124" s="167"/>
      <c r="F124" s="166"/>
    </row>
    <row r="125" spans="1:6" ht="36" x14ac:dyDescent="0.25">
      <c r="A125" s="127" t="s">
        <v>272</v>
      </c>
      <c r="B125" s="190">
        <v>2</v>
      </c>
      <c r="C125" s="238" t="str">
        <f>IF(B125=0, -5, "0")</f>
        <v>0</v>
      </c>
      <c r="D125" s="161" t="s">
        <v>455</v>
      </c>
      <c r="E125" s="161"/>
      <c r="F125" s="166"/>
    </row>
    <row r="126" spans="1:6" ht="16.5" x14ac:dyDescent="0.3">
      <c r="A126" s="51" t="s">
        <v>271</v>
      </c>
      <c r="B126" s="197">
        <v>2</v>
      </c>
      <c r="C126" s="197"/>
      <c r="D126" s="204" t="s">
        <v>371</v>
      </c>
      <c r="E126" s="166"/>
      <c r="F126" s="166"/>
    </row>
    <row r="127" spans="1:6" ht="66.75" customHeight="1" x14ac:dyDescent="0.35">
      <c r="A127" s="91" t="s">
        <v>173</v>
      </c>
      <c r="B127" s="190">
        <v>1</v>
      </c>
      <c r="C127" s="238" t="str">
        <f>IF(B127=0, -5, "0")</f>
        <v>0</v>
      </c>
      <c r="D127" s="161" t="s">
        <v>491</v>
      </c>
      <c r="E127" s="161"/>
      <c r="F127" s="166"/>
    </row>
    <row r="128" spans="1:6" ht="18.75" customHeight="1" x14ac:dyDescent="0.35">
      <c r="A128" s="49" t="s">
        <v>289</v>
      </c>
      <c r="B128" s="190">
        <v>2</v>
      </c>
      <c r="C128" s="172"/>
      <c r="D128" s="161"/>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72"/>
      <c r="D130" s="161"/>
      <c r="E130" s="166"/>
      <c r="F130" s="166"/>
    </row>
    <row r="131" spans="1:6" ht="33" x14ac:dyDescent="0.3">
      <c r="A131" s="51" t="s">
        <v>222</v>
      </c>
      <c r="B131" s="191">
        <v>2</v>
      </c>
      <c r="C131" s="172"/>
      <c r="D131" s="161"/>
      <c r="E131" s="166"/>
      <c r="F131" s="166"/>
    </row>
    <row r="132" spans="1:6" x14ac:dyDescent="0.25">
      <c r="A132" s="24" t="s">
        <v>248</v>
      </c>
      <c r="B132" s="191">
        <v>2</v>
      </c>
      <c r="C132" s="172"/>
      <c r="D132" s="161"/>
      <c r="E132" s="161"/>
      <c r="F132" s="166"/>
    </row>
    <row r="133" spans="1:6" ht="30" x14ac:dyDescent="0.25">
      <c r="A133" s="24" t="s">
        <v>199</v>
      </c>
      <c r="B133" s="191">
        <v>1</v>
      </c>
      <c r="C133" s="172"/>
      <c r="D133" s="161" t="s">
        <v>471</v>
      </c>
      <c r="E133" s="166"/>
      <c r="F133" s="166"/>
    </row>
    <row r="134" spans="1:6" x14ac:dyDescent="0.25">
      <c r="A134" s="19" t="s">
        <v>38</v>
      </c>
      <c r="B134" s="19"/>
      <c r="C134" s="19"/>
      <c r="D134" s="19">
        <f>SUM(B114:C133)</f>
        <v>36</v>
      </c>
    </row>
    <row r="135" spans="1:6" x14ac:dyDescent="0.25">
      <c r="A135" s="19" t="s">
        <v>37</v>
      </c>
      <c r="B135" s="20"/>
      <c r="C135" s="21"/>
      <c r="D135" s="76">
        <f>D134/(COUNT(B114:C133)*2)</f>
        <v>0.9</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72">
        <v>2</v>
      </c>
      <c r="C138" s="172"/>
      <c r="D138" s="161"/>
      <c r="E138" s="165"/>
      <c r="F138" s="166"/>
    </row>
    <row r="139" spans="1:6" x14ac:dyDescent="0.25">
      <c r="A139" s="18" t="s">
        <v>144</v>
      </c>
      <c r="B139" s="190">
        <v>2</v>
      </c>
      <c r="C139" s="172"/>
      <c r="D139" s="162"/>
      <c r="E139" s="166"/>
      <c r="F139" s="166"/>
    </row>
    <row r="140" spans="1:6" ht="91.5" x14ac:dyDescent="0.35">
      <c r="A140" s="91" t="s">
        <v>59</v>
      </c>
      <c r="B140" s="190">
        <v>0</v>
      </c>
      <c r="C140" s="238">
        <f>IF(B140=0, -5, "0")</f>
        <v>-5</v>
      </c>
      <c r="D140" s="161" t="s">
        <v>456</v>
      </c>
      <c r="E140" s="161" t="s">
        <v>472</v>
      </c>
      <c r="F140" s="166"/>
    </row>
    <row r="141" spans="1:6" ht="36" x14ac:dyDescent="0.35">
      <c r="A141" s="100" t="s">
        <v>55</v>
      </c>
      <c r="B141" s="190">
        <v>2</v>
      </c>
      <c r="C141" s="238" t="str">
        <f>IF(B141=0, -5, "0")</f>
        <v>0</v>
      </c>
      <c r="D141" s="12"/>
      <c r="E141" s="161"/>
      <c r="F141" s="166"/>
    </row>
    <row r="142" spans="1:6" ht="16.5" x14ac:dyDescent="0.3">
      <c r="A142" s="56" t="s">
        <v>149</v>
      </c>
      <c r="B142" s="190">
        <v>2</v>
      </c>
      <c r="C142" s="172"/>
      <c r="D142" s="168"/>
      <c r="E142" s="166"/>
      <c r="F142" s="166"/>
    </row>
    <row r="143" spans="1:6" ht="18" x14ac:dyDescent="0.35">
      <c r="A143" s="100" t="s">
        <v>492</v>
      </c>
      <c r="B143" s="190">
        <v>2</v>
      </c>
      <c r="C143" s="238" t="str">
        <f>IF(B143=0, -5, "0")</f>
        <v>0</v>
      </c>
      <c r="D143" s="161"/>
      <c r="E143" s="161"/>
      <c r="F143" s="166"/>
    </row>
    <row r="144" spans="1:6" ht="16.5" x14ac:dyDescent="0.25">
      <c r="A144" s="206" t="s">
        <v>75</v>
      </c>
      <c r="B144" s="190">
        <v>2</v>
      </c>
      <c r="C144" s="197"/>
      <c r="D144" s="207"/>
      <c r="E144" s="161"/>
      <c r="F144" s="166"/>
    </row>
    <row r="145" spans="1:6" ht="66" x14ac:dyDescent="0.25">
      <c r="A145" s="129" t="s">
        <v>287</v>
      </c>
      <c r="B145" s="190">
        <v>2</v>
      </c>
      <c r="C145" s="173"/>
      <c r="D145" s="153">
        <v>1</v>
      </c>
      <c r="E145" s="7"/>
      <c r="F145" s="121"/>
    </row>
    <row r="146" spans="1:6" x14ac:dyDescent="0.25">
      <c r="A146" s="19" t="s">
        <v>38</v>
      </c>
      <c r="B146" s="19"/>
      <c r="C146" s="19"/>
      <c r="D146" s="19">
        <f>SUM(B138:C144)</f>
        <v>7</v>
      </c>
    </row>
    <row r="147" spans="1:6" x14ac:dyDescent="0.25">
      <c r="A147" s="19" t="s">
        <v>37</v>
      </c>
      <c r="B147" s="20"/>
      <c r="C147" s="21"/>
      <c r="D147" s="76">
        <f>D146/(COUNT(B138:C144)*2)</f>
        <v>0.4375</v>
      </c>
    </row>
    <row r="148" spans="1:6" x14ac:dyDescent="0.25">
      <c r="A148" s="9"/>
      <c r="B148" s="6"/>
      <c r="C148" s="7"/>
      <c r="D148" s="6"/>
    </row>
    <row r="149" spans="1:6" ht="18" x14ac:dyDescent="0.25">
      <c r="A149" s="95" t="s">
        <v>138</v>
      </c>
      <c r="B149" s="101"/>
      <c r="C149" s="102"/>
      <c r="D149" s="98">
        <f>SUM(D146,D110,D134)</f>
        <v>58</v>
      </c>
    </row>
    <row r="150" spans="1:6" ht="18" x14ac:dyDescent="0.25">
      <c r="A150" s="95" t="s">
        <v>225</v>
      </c>
      <c r="B150" s="101"/>
      <c r="C150" s="102"/>
      <c r="D150" s="99">
        <f>D149/(COUNT(B138:C144,B102:C109,B114:C133)*2)</f>
        <v>0.80555555555555558</v>
      </c>
    </row>
    <row r="151" spans="1:6" x14ac:dyDescent="0.25">
      <c r="A151" s="9"/>
      <c r="B151" s="6"/>
      <c r="C151" s="7"/>
      <c r="D151" s="6"/>
    </row>
    <row r="152" spans="1:6" ht="18" x14ac:dyDescent="0.35">
      <c r="A152" s="274" t="s">
        <v>130</v>
      </c>
      <c r="B152" s="274"/>
      <c r="C152" s="274"/>
      <c r="D152" s="274"/>
      <c r="E152" s="274"/>
      <c r="F152" s="274"/>
    </row>
    <row r="153" spans="1:6" x14ac:dyDescent="0.25">
      <c r="A153" s="203">
        <f>B11</f>
        <v>42787</v>
      </c>
      <c r="B153" s="6"/>
      <c r="C153" s="7"/>
      <c r="D153" s="62"/>
    </row>
    <row r="154" spans="1:6" ht="16.5" x14ac:dyDescent="0.25">
      <c r="A154" s="275" t="s">
        <v>63</v>
      </c>
      <c r="B154" s="276"/>
      <c r="C154" s="276"/>
      <c r="D154" s="276"/>
      <c r="E154" s="276"/>
      <c r="F154" s="276"/>
    </row>
    <row r="155" spans="1:6" x14ac:dyDescent="0.25">
      <c r="A155" s="23" t="s">
        <v>132</v>
      </c>
      <c r="B155" s="172">
        <v>2</v>
      </c>
      <c r="C155" s="172"/>
      <c r="D155" s="161"/>
      <c r="E155" s="79"/>
      <c r="F155" s="79"/>
    </row>
    <row r="156" spans="1:6" x14ac:dyDescent="0.25">
      <c r="A156" s="23" t="s">
        <v>297</v>
      </c>
      <c r="B156" s="190">
        <v>2</v>
      </c>
      <c r="C156" s="172"/>
      <c r="D156" s="161"/>
      <c r="E156" s="166"/>
      <c r="F156" s="79"/>
    </row>
    <row r="157" spans="1:6" x14ac:dyDescent="0.25">
      <c r="A157" s="23" t="s">
        <v>69</v>
      </c>
      <c r="B157" s="190">
        <v>2</v>
      </c>
      <c r="C157" s="161"/>
      <c r="D157" s="161"/>
      <c r="E157" s="166"/>
      <c r="F157" s="79"/>
    </row>
    <row r="158" spans="1:6" ht="45" x14ac:dyDescent="0.25">
      <c r="A158" s="33" t="s">
        <v>136</v>
      </c>
      <c r="B158" s="190">
        <v>2</v>
      </c>
      <c r="C158" s="172"/>
      <c r="D158" s="175" t="s">
        <v>475</v>
      </c>
      <c r="E158" s="79"/>
      <c r="F158" s="79"/>
    </row>
    <row r="159" spans="1:6" ht="30" x14ac:dyDescent="0.25">
      <c r="A159" s="23" t="s">
        <v>190</v>
      </c>
      <c r="B159" s="190">
        <v>2</v>
      </c>
      <c r="C159" s="172"/>
      <c r="D159" s="161"/>
      <c r="E159" s="79"/>
      <c r="F159" s="79"/>
    </row>
    <row r="160" spans="1:6" ht="18" x14ac:dyDescent="0.35">
      <c r="A160" s="91" t="s">
        <v>59</v>
      </c>
      <c r="B160" s="190">
        <v>2</v>
      </c>
      <c r="C160" s="238" t="str">
        <f>IF(B160=0, -5, "0")</f>
        <v>0</v>
      </c>
      <c r="D160" s="161"/>
      <c r="E160" s="79"/>
      <c r="F160" s="79"/>
    </row>
    <row r="161" spans="1:6" ht="16.5" customHeight="1" x14ac:dyDescent="0.25">
      <c r="A161" s="23" t="s">
        <v>145</v>
      </c>
      <c r="B161" s="190">
        <v>2</v>
      </c>
      <c r="C161" s="157"/>
      <c r="D161" s="161"/>
      <c r="E161" s="79"/>
      <c r="F161" s="79"/>
    </row>
    <row r="162" spans="1:6" x14ac:dyDescent="0.25">
      <c r="A162" s="23" t="s">
        <v>27</v>
      </c>
      <c r="B162" s="190">
        <v>2</v>
      </c>
      <c r="C162" s="172"/>
      <c r="D162" s="10"/>
      <c r="E162" s="79"/>
      <c r="F162" s="79"/>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72">
        <v>2</v>
      </c>
      <c r="C167" s="172"/>
      <c r="D167" s="162"/>
      <c r="E167" s="166"/>
      <c r="F167" s="79"/>
    </row>
    <row r="168" spans="1:6" ht="96" customHeight="1" x14ac:dyDescent="0.25">
      <c r="A168" s="18" t="s">
        <v>102</v>
      </c>
      <c r="B168" s="190">
        <v>1</v>
      </c>
      <c r="C168" s="172"/>
      <c r="D168" s="162" t="s">
        <v>459</v>
      </c>
      <c r="E168" s="166"/>
      <c r="F168" s="79"/>
    </row>
    <row r="169" spans="1:6" x14ac:dyDescent="0.25">
      <c r="A169" s="18" t="s">
        <v>135</v>
      </c>
      <c r="B169" s="190">
        <v>2</v>
      </c>
      <c r="C169" s="172"/>
      <c r="D169" s="162"/>
      <c r="E169" s="166"/>
      <c r="F169" s="79"/>
    </row>
    <row r="170" spans="1:6" x14ac:dyDescent="0.25">
      <c r="A170" s="18" t="s">
        <v>64</v>
      </c>
      <c r="B170" s="190">
        <v>2</v>
      </c>
      <c r="C170" s="172"/>
      <c r="D170" s="12"/>
      <c r="E170" s="166"/>
      <c r="F170" s="79"/>
    </row>
    <row r="171" spans="1:6" x14ac:dyDescent="0.25">
      <c r="A171" s="18" t="s">
        <v>279</v>
      </c>
      <c r="B171" s="190">
        <v>2</v>
      </c>
      <c r="C171" s="172"/>
      <c r="D171" s="12"/>
      <c r="E171" s="166"/>
      <c r="F171" s="79"/>
    </row>
    <row r="172" spans="1:6" ht="18" x14ac:dyDescent="0.35">
      <c r="A172" s="100" t="s">
        <v>80</v>
      </c>
      <c r="B172" s="190">
        <v>2</v>
      </c>
      <c r="C172" s="238" t="str">
        <f>IF(B172=0, -5, "0")</f>
        <v>0</v>
      </c>
      <c r="D172" s="12"/>
      <c r="E172" s="166"/>
      <c r="F172" s="79"/>
    </row>
    <row r="173" spans="1:6" x14ac:dyDescent="0.25">
      <c r="A173" s="17" t="s">
        <v>296</v>
      </c>
      <c r="B173" s="190">
        <v>2</v>
      </c>
      <c r="C173" s="164"/>
      <c r="D173" s="186"/>
      <c r="E173" s="167"/>
      <c r="F173" s="79"/>
    </row>
    <row r="174" spans="1:6" ht="174" customHeight="1" x14ac:dyDescent="0.35">
      <c r="A174" s="91" t="s">
        <v>251</v>
      </c>
      <c r="B174" s="190">
        <v>1</v>
      </c>
      <c r="C174" s="238" t="str">
        <f>IF(B174=0, -5, "0")</f>
        <v>0</v>
      </c>
      <c r="D174" s="12" t="s">
        <v>493</v>
      </c>
      <c r="E174" s="161"/>
      <c r="F174" s="79"/>
    </row>
    <row r="175" spans="1:6" ht="160.5" customHeight="1" x14ac:dyDescent="0.25">
      <c r="A175" s="17" t="s">
        <v>313</v>
      </c>
      <c r="B175" s="190">
        <v>1</v>
      </c>
      <c r="C175" s="172"/>
      <c r="D175" s="175" t="s">
        <v>480</v>
      </c>
      <c r="E175" s="188"/>
      <c r="F175" s="79"/>
    </row>
    <row r="176" spans="1:6" ht="36" x14ac:dyDescent="0.35">
      <c r="A176" s="103" t="s">
        <v>209</v>
      </c>
      <c r="B176" s="190">
        <v>2</v>
      </c>
      <c r="C176" s="238" t="str">
        <f>IF(B176=0, -5, "0")</f>
        <v>0</v>
      </c>
      <c r="D176" s="161"/>
      <c r="E176" s="166"/>
      <c r="F176" s="79"/>
    </row>
    <row r="177" spans="1:7" x14ac:dyDescent="0.25">
      <c r="A177" s="17" t="s">
        <v>291</v>
      </c>
      <c r="B177" s="190">
        <v>2</v>
      </c>
      <c r="C177" s="172"/>
      <c r="D177" s="161"/>
      <c r="E177" s="166"/>
      <c r="F177" s="79"/>
    </row>
    <row r="178" spans="1:7" x14ac:dyDescent="0.25">
      <c r="A178" s="17" t="s">
        <v>188</v>
      </c>
      <c r="B178" s="190">
        <v>2</v>
      </c>
      <c r="C178" s="172"/>
      <c r="D178" s="161"/>
      <c r="E178" s="161"/>
      <c r="F178" s="79"/>
    </row>
    <row r="179" spans="1:7" ht="18" x14ac:dyDescent="0.35">
      <c r="A179" s="180" t="s">
        <v>289</v>
      </c>
      <c r="B179" s="190">
        <v>2</v>
      </c>
      <c r="C179" s="172"/>
      <c r="D179" s="161"/>
      <c r="E179" s="180"/>
      <c r="F179" s="79"/>
    </row>
    <row r="180" spans="1:7" ht="16.5" x14ac:dyDescent="0.25">
      <c r="A180" s="126" t="s">
        <v>168</v>
      </c>
      <c r="B180" s="190">
        <v>2</v>
      </c>
      <c r="C180" s="239" t="str">
        <f>IF(B180=0, -5, "0")</f>
        <v>0</v>
      </c>
      <c r="D180" s="165"/>
      <c r="E180" s="193"/>
      <c r="F180" s="79"/>
    </row>
    <row r="181" spans="1:7" x14ac:dyDescent="0.25">
      <c r="A181" s="24" t="s">
        <v>83</v>
      </c>
      <c r="B181" s="190">
        <v>2</v>
      </c>
      <c r="C181" s="172"/>
      <c r="D181" s="161"/>
      <c r="E181" s="166"/>
      <c r="F181" s="79"/>
    </row>
    <row r="182" spans="1:7" ht="33" x14ac:dyDescent="0.3">
      <c r="A182" s="200" t="s">
        <v>234</v>
      </c>
      <c r="B182" s="190">
        <v>2</v>
      </c>
      <c r="C182" s="172"/>
      <c r="D182" s="84"/>
      <c r="E182" s="166"/>
      <c r="F182" s="79"/>
      <c r="G182" s="192"/>
    </row>
    <row r="183" spans="1:7" x14ac:dyDescent="0.25">
      <c r="A183" s="24" t="s">
        <v>248</v>
      </c>
      <c r="B183" s="190">
        <v>2</v>
      </c>
      <c r="C183" s="172"/>
      <c r="D183" s="161"/>
      <c r="E183" s="161"/>
      <c r="F183" s="79"/>
    </row>
    <row r="184" spans="1:7" ht="30" x14ac:dyDescent="0.25">
      <c r="A184" s="24" t="s">
        <v>200</v>
      </c>
      <c r="B184" s="190">
        <v>2</v>
      </c>
      <c r="C184" s="172"/>
      <c r="D184" s="161"/>
      <c r="E184" s="166"/>
      <c r="F184" s="79"/>
    </row>
    <row r="185" spans="1:7" ht="45" x14ac:dyDescent="0.25">
      <c r="A185" s="120" t="s">
        <v>287</v>
      </c>
      <c r="B185" s="190" t="s">
        <v>34</v>
      </c>
      <c r="C185" s="173"/>
      <c r="D185" s="161"/>
      <c r="E185" s="121"/>
      <c r="F185" s="121"/>
    </row>
    <row r="186" spans="1:7" x14ac:dyDescent="0.25">
      <c r="A186" s="19" t="s">
        <v>38</v>
      </c>
      <c r="B186" s="19"/>
      <c r="C186" s="19"/>
      <c r="D186" s="19">
        <f>SUM(B167:C184)</f>
        <v>33</v>
      </c>
    </row>
    <row r="187" spans="1:7" x14ac:dyDescent="0.25">
      <c r="A187" s="19" t="s">
        <v>37</v>
      </c>
      <c r="B187" s="20"/>
      <c r="C187" s="21"/>
      <c r="D187" s="76">
        <f>D186/(COUNT(B167:C184)*2)</f>
        <v>0.91666666666666663</v>
      </c>
    </row>
    <row r="188" spans="1:7" x14ac:dyDescent="0.25">
      <c r="A188" s="9"/>
      <c r="B188" s="6"/>
      <c r="C188" s="7"/>
      <c r="D188" s="6"/>
    </row>
    <row r="189" spans="1:7" ht="18" x14ac:dyDescent="0.25">
      <c r="A189" s="95" t="s">
        <v>139</v>
      </c>
      <c r="B189" s="101"/>
      <c r="C189" s="102"/>
      <c r="D189" s="98">
        <f>SUM(D163,D186)</f>
        <v>49</v>
      </c>
    </row>
    <row r="190" spans="1:7" ht="18" x14ac:dyDescent="0.25">
      <c r="A190" s="95" t="s">
        <v>226</v>
      </c>
      <c r="B190" s="101"/>
      <c r="C190" s="102"/>
      <c r="D190" s="99">
        <f>D189/(COUNT(B155:C162,B167:C184)*2)</f>
        <v>0.94230769230769229</v>
      </c>
    </row>
    <row r="191" spans="1:7" x14ac:dyDescent="0.25">
      <c r="A191" s="9"/>
      <c r="B191" s="6"/>
      <c r="C191" s="7"/>
      <c r="D191" s="6"/>
    </row>
    <row r="192" spans="1:7" ht="18" x14ac:dyDescent="0.35">
      <c r="A192" s="274" t="s">
        <v>167</v>
      </c>
      <c r="B192" s="274"/>
      <c r="C192" s="274"/>
      <c r="D192" s="274"/>
      <c r="E192" s="274"/>
      <c r="F192" s="274"/>
    </row>
    <row r="193" spans="1:7" x14ac:dyDescent="0.25">
      <c r="A193" s="209">
        <f>B11</f>
        <v>42787</v>
      </c>
      <c r="B193" s="6"/>
      <c r="C193" s="7"/>
      <c r="D193" s="6"/>
    </row>
    <row r="194" spans="1:7" ht="18" x14ac:dyDescent="0.25">
      <c r="A194" s="272" t="s">
        <v>158</v>
      </c>
      <c r="B194" s="273"/>
      <c r="C194" s="273"/>
      <c r="D194" s="273"/>
      <c r="E194" s="273"/>
      <c r="F194" s="273"/>
    </row>
    <row r="195" spans="1:7" ht="36" x14ac:dyDescent="0.35">
      <c r="A195" s="100" t="s">
        <v>27</v>
      </c>
      <c r="B195" s="172">
        <v>2</v>
      </c>
      <c r="C195" s="238" t="str">
        <f>IF(B195=0, -5, "0")</f>
        <v>0</v>
      </c>
      <c r="D195" s="161"/>
      <c r="E195" s="166"/>
      <c r="F195" s="79"/>
    </row>
    <row r="196" spans="1:7" x14ac:dyDescent="0.25">
      <c r="A196" s="23" t="s">
        <v>57</v>
      </c>
      <c r="B196" s="190">
        <v>2</v>
      </c>
      <c r="C196" s="172"/>
      <c r="D196" s="161"/>
      <c r="E196" s="166"/>
      <c r="F196" s="79"/>
    </row>
    <row r="197" spans="1:7" x14ac:dyDescent="0.25">
      <c r="A197" s="33" t="s">
        <v>297</v>
      </c>
      <c r="B197" s="190">
        <v>2</v>
      </c>
      <c r="C197" s="172"/>
      <c r="D197" s="161"/>
      <c r="E197" s="193"/>
      <c r="F197" s="79"/>
    </row>
    <row r="198" spans="1:7" x14ac:dyDescent="0.25">
      <c r="A198" s="23" t="s">
        <v>100</v>
      </c>
      <c r="B198" s="190">
        <v>2</v>
      </c>
      <c r="C198" s="172"/>
      <c r="D198" s="161"/>
      <c r="E198" s="166"/>
      <c r="F198" s="79"/>
    </row>
    <row r="199" spans="1:7" x14ac:dyDescent="0.25">
      <c r="A199" s="23" t="s">
        <v>154</v>
      </c>
      <c r="B199" s="190">
        <v>2</v>
      </c>
      <c r="C199" s="172"/>
      <c r="E199" s="166"/>
      <c r="F199" s="79"/>
    </row>
    <row r="200" spans="1:7" x14ac:dyDescent="0.25">
      <c r="A200" s="33" t="s">
        <v>153</v>
      </c>
      <c r="B200" s="190">
        <v>2</v>
      </c>
      <c r="C200" s="172"/>
      <c r="D200" s="161"/>
      <c r="E200" s="166"/>
      <c r="F200" s="79"/>
    </row>
    <row r="201" spans="1:7" x14ac:dyDescent="0.25">
      <c r="A201" s="33" t="s">
        <v>28</v>
      </c>
      <c r="B201" s="190" t="s">
        <v>34</v>
      </c>
      <c r="C201" s="172"/>
      <c r="D201" s="161"/>
      <c r="E201" s="166"/>
      <c r="F201" s="79"/>
    </row>
    <row r="202" spans="1:7" ht="60" x14ac:dyDescent="0.25">
      <c r="A202" s="33" t="s">
        <v>155</v>
      </c>
      <c r="B202" s="190">
        <v>1</v>
      </c>
      <c r="C202" s="172"/>
      <c r="D202" s="161" t="s">
        <v>413</v>
      </c>
      <c r="E202" s="166"/>
      <c r="F202" s="79"/>
    </row>
    <row r="203" spans="1:7" ht="18" x14ac:dyDescent="0.35">
      <c r="A203" s="210" t="s">
        <v>298</v>
      </c>
      <c r="B203" s="190">
        <v>2</v>
      </c>
      <c r="C203" s="238" t="str">
        <f>IF(B203=0, -5, "0")</f>
        <v>0</v>
      </c>
      <c r="D203" s="161"/>
      <c r="E203" s="166"/>
      <c r="F203" s="79"/>
    </row>
    <row r="204" spans="1:7" ht="16.5" x14ac:dyDescent="0.3">
      <c r="A204" s="211" t="s">
        <v>362</v>
      </c>
      <c r="B204" s="190">
        <v>2</v>
      </c>
      <c r="C204" s="238" t="str">
        <f>IF(B204=0, -5, "0")</f>
        <v>0</v>
      </c>
      <c r="D204" s="165"/>
      <c r="E204" s="166"/>
      <c r="F204" s="166"/>
      <c r="G204" s="192"/>
    </row>
    <row r="205" spans="1:7" x14ac:dyDescent="0.25">
      <c r="A205" s="194" t="s">
        <v>145</v>
      </c>
      <c r="B205" s="190">
        <v>2</v>
      </c>
      <c r="C205" s="172"/>
      <c r="D205" s="161"/>
      <c r="E205" s="166"/>
      <c r="F205" s="79"/>
    </row>
    <row r="206" spans="1:7" x14ac:dyDescent="0.25">
      <c r="A206" s="19" t="s">
        <v>38</v>
      </c>
      <c r="B206" s="19"/>
      <c r="C206" s="19"/>
      <c r="D206" s="19">
        <f>SUM(B195:C205)</f>
        <v>19</v>
      </c>
    </row>
    <row r="207" spans="1:7" x14ac:dyDescent="0.25">
      <c r="A207" s="19" t="s">
        <v>37</v>
      </c>
      <c r="B207" s="20"/>
      <c r="C207" s="21"/>
      <c r="D207" s="76">
        <f>D206/(COUNT(B195:C205)*2)</f>
        <v>0.95</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72">
        <v>2</v>
      </c>
      <c r="C210" s="172"/>
      <c r="D210" s="161"/>
      <c r="E210" s="167"/>
      <c r="F210" s="79"/>
    </row>
    <row r="211" spans="1:7" ht="54" x14ac:dyDescent="0.35">
      <c r="A211" s="100" t="s">
        <v>363</v>
      </c>
      <c r="B211" s="190">
        <v>2</v>
      </c>
      <c r="C211" s="238" t="str">
        <f>IF(B211=0, -5, "0")</f>
        <v>0</v>
      </c>
      <c r="D211" s="161" t="s">
        <v>414</v>
      </c>
      <c r="E211" s="166"/>
      <c r="F211" s="79"/>
    </row>
    <row r="212" spans="1:7" ht="30" x14ac:dyDescent="0.25">
      <c r="A212" s="18" t="s">
        <v>192</v>
      </c>
      <c r="B212" s="190">
        <v>1</v>
      </c>
      <c r="C212" s="172"/>
      <c r="D212" s="162" t="s">
        <v>415</v>
      </c>
      <c r="E212" s="166"/>
      <c r="F212" s="79"/>
    </row>
    <row r="213" spans="1:7" ht="42.75" customHeight="1" x14ac:dyDescent="0.25">
      <c r="A213" s="17" t="s">
        <v>176</v>
      </c>
      <c r="B213" s="190">
        <v>2</v>
      </c>
      <c r="C213" s="172"/>
      <c r="D213" s="162"/>
      <c r="E213" s="161"/>
      <c r="F213" s="79"/>
    </row>
    <row r="214" spans="1:7" ht="18" x14ac:dyDescent="0.35">
      <c r="A214" s="100" t="s">
        <v>359</v>
      </c>
      <c r="B214" s="190">
        <v>2</v>
      </c>
      <c r="C214" s="238" t="str">
        <f>IF(B214=0, -5, "0")</f>
        <v>0</v>
      </c>
      <c r="D214" s="11"/>
      <c r="E214" s="166"/>
      <c r="F214" s="79"/>
    </row>
    <row r="215" spans="1:7" x14ac:dyDescent="0.25">
      <c r="A215" s="17" t="s">
        <v>64</v>
      </c>
      <c r="B215" s="190">
        <v>2</v>
      </c>
      <c r="C215" s="172"/>
      <c r="D215" s="168"/>
      <c r="E215" s="166"/>
      <c r="F215" s="79"/>
    </row>
    <row r="216" spans="1:7" x14ac:dyDescent="0.25">
      <c r="A216" s="18" t="s">
        <v>70</v>
      </c>
      <c r="B216" s="190">
        <v>2</v>
      </c>
      <c r="C216" s="172"/>
      <c r="D216" s="12"/>
      <c r="E216" s="161"/>
      <c r="F216" s="79"/>
    </row>
    <row r="217" spans="1:7" x14ac:dyDescent="0.25">
      <c r="A217" s="17" t="s">
        <v>291</v>
      </c>
      <c r="B217" s="190">
        <v>2</v>
      </c>
      <c r="C217" s="172"/>
      <c r="D217" s="12"/>
      <c r="E217" s="166"/>
      <c r="F217" s="79"/>
    </row>
    <row r="218" spans="1:7" x14ac:dyDescent="0.25">
      <c r="A218" s="18" t="s">
        <v>188</v>
      </c>
      <c r="B218" s="190">
        <v>2</v>
      </c>
      <c r="C218" s="172"/>
      <c r="D218" s="161"/>
      <c r="E218" s="166"/>
      <c r="F218" s="79"/>
    </row>
    <row r="219" spans="1:7" ht="33" x14ac:dyDescent="0.3">
      <c r="A219" s="51" t="s">
        <v>416</v>
      </c>
      <c r="B219" s="190" t="s">
        <v>34</v>
      </c>
      <c r="C219" s="172"/>
      <c r="D219" s="161"/>
      <c r="E219" s="161"/>
      <c r="F219" s="79"/>
      <c r="G219" s="192"/>
    </row>
    <row r="220" spans="1:7" x14ac:dyDescent="0.25">
      <c r="A220" s="17" t="s">
        <v>157</v>
      </c>
      <c r="B220" s="190">
        <v>2</v>
      </c>
      <c r="C220" s="172"/>
      <c r="D220" s="168"/>
      <c r="E220" s="166"/>
      <c r="F220" s="79"/>
    </row>
    <row r="221" spans="1:7" x14ac:dyDescent="0.25">
      <c r="A221" s="24" t="s">
        <v>159</v>
      </c>
      <c r="B221" s="190">
        <v>2</v>
      </c>
      <c r="C221" s="172"/>
      <c r="D221" s="161"/>
      <c r="E221" s="166"/>
      <c r="F221" s="79"/>
    </row>
    <row r="222" spans="1:7" ht="120" x14ac:dyDescent="0.25">
      <c r="A222" s="127" t="s">
        <v>72</v>
      </c>
      <c r="B222" s="190">
        <v>0</v>
      </c>
      <c r="C222" s="238">
        <f>IF(B222=0, -5, "0")</f>
        <v>-5</v>
      </c>
      <c r="D222" s="161" t="s">
        <v>494</v>
      </c>
      <c r="E222" s="188" t="s">
        <v>417</v>
      </c>
      <c r="F222" s="79"/>
    </row>
    <row r="223" spans="1:7" ht="18" x14ac:dyDescent="0.35">
      <c r="A223" s="49" t="s">
        <v>289</v>
      </c>
      <c r="B223" s="190">
        <v>2</v>
      </c>
      <c r="C223" s="172"/>
      <c r="D223" s="161"/>
      <c r="E223" s="180"/>
      <c r="F223" s="79"/>
      <c r="G223" s="192"/>
    </row>
    <row r="224" spans="1:7" ht="16.5" x14ac:dyDescent="0.25">
      <c r="A224" s="126" t="s">
        <v>168</v>
      </c>
      <c r="B224" s="190">
        <v>2</v>
      </c>
      <c r="C224" s="239" t="str">
        <f>IF(B224=0, -5, "0")</f>
        <v>0</v>
      </c>
      <c r="E224" s="166"/>
      <c r="F224" s="79"/>
    </row>
    <row r="225" spans="1:6" x14ac:dyDescent="0.25">
      <c r="A225" s="24" t="s">
        <v>83</v>
      </c>
      <c r="B225" s="190">
        <v>2</v>
      </c>
      <c r="C225" s="172"/>
      <c r="D225" s="165" t="s">
        <v>418</v>
      </c>
      <c r="E225" s="166"/>
      <c r="F225" s="79"/>
    </row>
    <row r="226" spans="1:6" ht="30" x14ac:dyDescent="0.25">
      <c r="A226" s="24" t="s">
        <v>244</v>
      </c>
      <c r="B226" s="190">
        <v>2</v>
      </c>
      <c r="C226" s="172"/>
      <c r="E226" s="166"/>
      <c r="F226" s="79"/>
    </row>
    <row r="227" spans="1:6" x14ac:dyDescent="0.25">
      <c r="A227" s="24" t="s">
        <v>248</v>
      </c>
      <c r="B227" s="190">
        <v>2</v>
      </c>
      <c r="C227" s="172"/>
      <c r="D227" s="161"/>
      <c r="E227" s="166"/>
      <c r="F227" s="79"/>
    </row>
    <row r="228" spans="1:6" ht="104.25" customHeight="1" x14ac:dyDescent="0.25">
      <c r="A228" s="24" t="s">
        <v>199</v>
      </c>
      <c r="B228" s="190">
        <v>0</v>
      </c>
      <c r="C228" s="24"/>
      <c r="D228" s="176" t="s">
        <v>495</v>
      </c>
      <c r="E228" s="166"/>
      <c r="F228" s="79"/>
    </row>
    <row r="229" spans="1:6" x14ac:dyDescent="0.25">
      <c r="A229" s="19" t="s">
        <v>38</v>
      </c>
      <c r="B229" s="19"/>
      <c r="C229" s="19"/>
      <c r="D229" s="19">
        <f>SUM(B210:C228)</f>
        <v>26</v>
      </c>
    </row>
    <row r="230" spans="1:6" x14ac:dyDescent="0.25">
      <c r="A230" s="19" t="s">
        <v>37</v>
      </c>
      <c r="B230" s="20"/>
      <c r="C230" s="21"/>
      <c r="D230" s="76">
        <f>D229/(COUNT(B210:C228)*2)</f>
        <v>0.68421052631578949</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64">
        <v>2</v>
      </c>
      <c r="C233" s="164"/>
      <c r="D233" s="171"/>
      <c r="E233" s="79"/>
      <c r="F233" s="79"/>
    </row>
    <row r="234" spans="1:6" ht="30" x14ac:dyDescent="0.25">
      <c r="A234" s="18" t="s">
        <v>205</v>
      </c>
      <c r="B234" s="191">
        <v>2</v>
      </c>
      <c r="C234" s="172"/>
      <c r="D234" s="174"/>
      <c r="E234" s="79"/>
      <c r="F234" s="79"/>
    </row>
    <row r="235" spans="1:6" ht="18" x14ac:dyDescent="0.35">
      <c r="A235" s="91" t="s">
        <v>59</v>
      </c>
      <c r="B235" s="191">
        <v>2</v>
      </c>
      <c r="C235" s="238" t="str">
        <f>IF(B235=0, -5, "0")</f>
        <v>0</v>
      </c>
      <c r="E235" s="79"/>
      <c r="F235" s="79"/>
    </row>
    <row r="236" spans="1:6" ht="36" x14ac:dyDescent="0.35">
      <c r="A236" s="100" t="s">
        <v>496</v>
      </c>
      <c r="B236" s="191">
        <v>1</v>
      </c>
      <c r="C236" s="238" t="str">
        <f>IF(B236=0, -5, "0")</f>
        <v>0</v>
      </c>
      <c r="D236" s="176" t="s">
        <v>419</v>
      </c>
      <c r="E236" s="79"/>
      <c r="F236" s="79"/>
    </row>
    <row r="237" spans="1:6" x14ac:dyDescent="0.25">
      <c r="A237" s="18" t="s">
        <v>252</v>
      </c>
      <c r="B237" s="191">
        <v>2</v>
      </c>
      <c r="C237" s="172"/>
      <c r="D237" s="176"/>
      <c r="E237" s="79"/>
      <c r="F237" s="79"/>
    </row>
    <row r="238" spans="1:6" x14ac:dyDescent="0.25">
      <c r="A238" s="18" t="s">
        <v>55</v>
      </c>
      <c r="B238" s="191">
        <v>2</v>
      </c>
      <c r="C238" s="172"/>
      <c r="D238" s="177"/>
      <c r="E238" s="79"/>
      <c r="F238" s="79"/>
    </row>
    <row r="239" spans="1:6" ht="73.5" customHeight="1" x14ac:dyDescent="0.25">
      <c r="A239" s="17" t="s">
        <v>299</v>
      </c>
      <c r="B239" s="191">
        <v>1</v>
      </c>
      <c r="C239" s="164"/>
      <c r="D239" s="185" t="s">
        <v>420</v>
      </c>
      <c r="E239" s="167"/>
      <c r="F239" s="79"/>
    </row>
    <row r="240" spans="1:6" x14ac:dyDescent="0.25">
      <c r="A240" s="17" t="s">
        <v>156</v>
      </c>
      <c r="B240" s="191">
        <v>2</v>
      </c>
      <c r="C240" s="172"/>
      <c r="D240" s="175" t="s">
        <v>421</v>
      </c>
      <c r="E240" s="79"/>
      <c r="F240" s="79"/>
    </row>
    <row r="241" spans="1:6" ht="45" x14ac:dyDescent="0.25">
      <c r="A241" s="119" t="s">
        <v>287</v>
      </c>
      <c r="B241" s="191">
        <v>2</v>
      </c>
      <c r="C241" s="173"/>
      <c r="D241" s="247">
        <v>1</v>
      </c>
      <c r="E241" s="121"/>
      <c r="F241" s="121"/>
    </row>
    <row r="242" spans="1:6" x14ac:dyDescent="0.25">
      <c r="A242" s="19" t="s">
        <v>38</v>
      </c>
      <c r="B242" s="19"/>
      <c r="C242" s="19"/>
      <c r="D242" s="19">
        <f>SUM(B233:C240)</f>
        <v>14</v>
      </c>
    </row>
    <row r="243" spans="1:6" x14ac:dyDescent="0.25">
      <c r="A243" s="19" t="s">
        <v>37</v>
      </c>
      <c r="B243" s="20"/>
      <c r="C243" s="21"/>
      <c r="D243" s="76">
        <f>D242/(COUNT(B233:C240)*2)</f>
        <v>0.875</v>
      </c>
    </row>
    <row r="244" spans="1:6" x14ac:dyDescent="0.25">
      <c r="A244" s="9"/>
      <c r="B244" s="6"/>
      <c r="C244" s="7"/>
      <c r="D244" s="6"/>
    </row>
    <row r="245" spans="1:6" ht="18" x14ac:dyDescent="0.25">
      <c r="A245" s="95" t="s">
        <v>77</v>
      </c>
      <c r="B245" s="101"/>
      <c r="C245" s="102"/>
      <c r="D245" s="98">
        <f>SUM(D242,D206,D229)</f>
        <v>59</v>
      </c>
    </row>
    <row r="246" spans="1:6" ht="18" x14ac:dyDescent="0.25">
      <c r="A246" s="122" t="s">
        <v>227</v>
      </c>
      <c r="B246" s="123"/>
      <c r="C246" s="124"/>
      <c r="D246" s="125">
        <f>D245/(COUNT(B210:C228,B233:C240,B195:C205)*2)</f>
        <v>0.79729729729729726</v>
      </c>
    </row>
    <row r="247" spans="1:6" s="3" customFormat="1" ht="18" x14ac:dyDescent="0.25">
      <c r="A247" s="46"/>
      <c r="B247" s="47"/>
      <c r="C247" s="47"/>
      <c r="D247" s="48"/>
    </row>
    <row r="248" spans="1:6" s="3" customFormat="1" ht="18" x14ac:dyDescent="0.35">
      <c r="A248" s="274" t="s">
        <v>78</v>
      </c>
      <c r="B248" s="274"/>
      <c r="C248" s="274"/>
      <c r="D248" s="274"/>
      <c r="E248" s="274"/>
      <c r="F248" s="274"/>
    </row>
    <row r="249" spans="1:6" s="3" customFormat="1" x14ac:dyDescent="0.25">
      <c r="A249" s="203">
        <f>B11</f>
        <v>42787</v>
      </c>
      <c r="B249" s="6"/>
      <c r="C249" s="7"/>
      <c r="D249" s="6"/>
    </row>
    <row r="250" spans="1:6" s="3" customFormat="1" ht="18" x14ac:dyDescent="0.25">
      <c r="A250" s="272" t="s">
        <v>79</v>
      </c>
      <c r="B250" s="273"/>
      <c r="C250" s="273"/>
      <c r="D250" s="273"/>
      <c r="E250" s="273"/>
      <c r="F250" s="273"/>
    </row>
    <row r="251" spans="1:6" s="3" customFormat="1" ht="36" x14ac:dyDescent="0.35">
      <c r="A251" s="100" t="s">
        <v>27</v>
      </c>
      <c r="B251" s="27">
        <v>1</v>
      </c>
      <c r="C251" s="238" t="str">
        <f>IF(B251=0, -5, "0")</f>
        <v>0</v>
      </c>
      <c r="D251" s="4" t="s">
        <v>497</v>
      </c>
      <c r="E251" s="80"/>
      <c r="F251" s="80"/>
    </row>
    <row r="252" spans="1:6" s="3" customFormat="1" ht="22.5" customHeight="1" x14ac:dyDescent="0.25">
      <c r="A252" s="23" t="s">
        <v>148</v>
      </c>
      <c r="B252" s="190">
        <v>2</v>
      </c>
      <c r="C252" s="27"/>
      <c r="D252" s="4"/>
      <c r="E252" s="80"/>
      <c r="F252" s="80"/>
    </row>
    <row r="253" spans="1:6" s="3" customFormat="1" x14ac:dyDescent="0.25">
      <c r="A253" s="33" t="s">
        <v>300</v>
      </c>
      <c r="B253" s="190">
        <v>2</v>
      </c>
      <c r="C253" s="27"/>
      <c r="D253" s="165"/>
      <c r="E253" s="80"/>
      <c r="F253" s="80"/>
    </row>
    <row r="254" spans="1:6" s="3" customFormat="1" x14ac:dyDescent="0.25">
      <c r="A254" s="33" t="s">
        <v>301</v>
      </c>
      <c r="B254" s="190">
        <v>2</v>
      </c>
      <c r="C254" s="27"/>
      <c r="D254" s="165"/>
      <c r="E254" s="80"/>
      <c r="F254" s="80"/>
    </row>
    <row r="255" spans="1:6" s="3" customFormat="1" x14ac:dyDescent="0.25">
      <c r="A255" s="33" t="s">
        <v>28</v>
      </c>
      <c r="B255" s="190">
        <v>2</v>
      </c>
      <c r="C255" s="27"/>
      <c r="D255" s="81"/>
      <c r="E255" s="80"/>
      <c r="F255" s="80"/>
    </row>
    <row r="256" spans="1:6" s="3" customFormat="1" ht="36" x14ac:dyDescent="0.35">
      <c r="A256" s="100" t="s">
        <v>161</v>
      </c>
      <c r="B256" s="190">
        <v>2</v>
      </c>
      <c r="C256" s="238" t="str">
        <f>IF(B256=0, -5, "0")</f>
        <v>0</v>
      </c>
      <c r="D256" s="4"/>
      <c r="E256" s="80"/>
      <c r="F256" s="80"/>
    </row>
    <row r="257" spans="1:6" s="3" customFormat="1" ht="45" x14ac:dyDescent="0.25">
      <c r="A257" s="33" t="s">
        <v>193</v>
      </c>
      <c r="B257" s="190">
        <v>1</v>
      </c>
      <c r="C257" s="27"/>
      <c r="D257" s="175" t="s">
        <v>422</v>
      </c>
      <c r="E257" s="80"/>
      <c r="F257" s="80"/>
    </row>
    <row r="258" spans="1:6" s="3" customFormat="1" x14ac:dyDescent="0.25">
      <c r="A258" s="33" t="s">
        <v>160</v>
      </c>
      <c r="B258" s="190">
        <v>2</v>
      </c>
      <c r="C258" s="27"/>
      <c r="D258" s="81"/>
      <c r="E258" s="80"/>
      <c r="F258" s="80"/>
    </row>
    <row r="259" spans="1:6" s="3" customFormat="1" x14ac:dyDescent="0.25">
      <c r="A259" s="23" t="s">
        <v>68</v>
      </c>
      <c r="B259" s="190">
        <v>2</v>
      </c>
      <c r="C259" s="27"/>
      <c r="D259" s="4"/>
      <c r="E259" s="80"/>
      <c r="F259" s="80"/>
    </row>
    <row r="260" spans="1:6" s="3" customFormat="1" ht="18" x14ac:dyDescent="0.35">
      <c r="A260" s="91" t="s">
        <v>59</v>
      </c>
      <c r="B260" s="190">
        <v>2</v>
      </c>
      <c r="C260" s="238" t="str">
        <f>IF(B260=0, -5, "0")</f>
        <v>0</v>
      </c>
      <c r="D260" s="4"/>
      <c r="E260" s="80"/>
      <c r="F260" s="80"/>
    </row>
    <row r="261" spans="1:6" s="3" customFormat="1" x14ac:dyDescent="0.25">
      <c r="A261" s="23" t="s">
        <v>145</v>
      </c>
      <c r="B261" s="190">
        <v>2</v>
      </c>
      <c r="C261" s="27"/>
      <c r="D261" s="4"/>
      <c r="E261" s="80"/>
      <c r="F261" s="80"/>
    </row>
    <row r="262" spans="1:6" s="3" customFormat="1" x14ac:dyDescent="0.25">
      <c r="A262" s="23" t="s">
        <v>153</v>
      </c>
      <c r="B262" s="190">
        <v>2</v>
      </c>
      <c r="C262" s="27"/>
      <c r="D262" s="10"/>
      <c r="E262" s="80"/>
      <c r="F262" s="80"/>
    </row>
    <row r="263" spans="1:6" s="3" customFormat="1" x14ac:dyDescent="0.25">
      <c r="A263" s="19" t="s">
        <v>38</v>
      </c>
      <c r="B263" s="19"/>
      <c r="C263" s="19"/>
      <c r="D263" s="19">
        <f>SUM(B251:C262)</f>
        <v>22</v>
      </c>
    </row>
    <row r="264" spans="1:6" s="3" customFormat="1" x14ac:dyDescent="0.25">
      <c r="A264" s="19" t="s">
        <v>37</v>
      </c>
      <c r="B264" s="20"/>
      <c r="C264" s="21"/>
      <c r="D264" s="76">
        <f>D263/(COUNT(B251:C262)*2)</f>
        <v>0.91666666666666663</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ht="45" x14ac:dyDescent="0.25">
      <c r="A267" s="171" t="s">
        <v>498</v>
      </c>
      <c r="B267" s="164">
        <v>1</v>
      </c>
      <c r="C267" s="164"/>
      <c r="D267" s="246" t="s">
        <v>423</v>
      </c>
      <c r="E267" s="167"/>
      <c r="F267" s="80"/>
    </row>
    <row r="268" spans="1:6" s="3" customFormat="1" ht="30" x14ac:dyDescent="0.25">
      <c r="A268" s="18" t="s">
        <v>206</v>
      </c>
      <c r="B268" s="191">
        <v>1</v>
      </c>
      <c r="C268" s="27"/>
      <c r="D268" s="11" t="s">
        <v>429</v>
      </c>
      <c r="E268" s="80"/>
      <c r="F268" s="80"/>
    </row>
    <row r="269" spans="1:6" s="3" customFormat="1" x14ac:dyDescent="0.25">
      <c r="A269" s="17" t="s">
        <v>312</v>
      </c>
      <c r="B269" s="191">
        <v>2</v>
      </c>
      <c r="C269" s="27"/>
      <c r="D269" s="184"/>
      <c r="E269" s="80"/>
      <c r="F269" s="80"/>
    </row>
    <row r="270" spans="1:6" s="3" customFormat="1" x14ac:dyDescent="0.25">
      <c r="A270" s="17" t="s">
        <v>149</v>
      </c>
      <c r="B270" s="191">
        <v>2</v>
      </c>
      <c r="C270" s="27"/>
      <c r="D270" s="11"/>
      <c r="E270" s="80"/>
      <c r="F270" s="80"/>
    </row>
    <row r="271" spans="1:6" s="3" customFormat="1" ht="120" x14ac:dyDescent="0.35">
      <c r="A271" s="91" t="s">
        <v>7</v>
      </c>
      <c r="B271" s="191">
        <v>1</v>
      </c>
      <c r="C271" s="238" t="str">
        <f>IF(B271=0, -5, "0")</f>
        <v>0</v>
      </c>
      <c r="D271" s="11" t="s">
        <v>424</v>
      </c>
      <c r="E271" s="80"/>
      <c r="F271" s="80"/>
    </row>
    <row r="272" spans="1:6" s="3" customFormat="1" ht="30" x14ac:dyDescent="0.25">
      <c r="A272" s="18" t="s">
        <v>253</v>
      </c>
      <c r="B272" s="191">
        <v>1</v>
      </c>
      <c r="C272" s="27"/>
      <c r="D272" s="11" t="s">
        <v>425</v>
      </c>
      <c r="E272" s="80"/>
      <c r="F272" s="80"/>
    </row>
    <row r="273" spans="1:6" s="3" customFormat="1" ht="16.5" x14ac:dyDescent="0.3">
      <c r="A273" s="49" t="s">
        <v>80</v>
      </c>
      <c r="B273" s="191">
        <v>2</v>
      </c>
      <c r="C273" s="27"/>
      <c r="D273" s="11"/>
      <c r="E273" s="30"/>
      <c r="F273" s="80"/>
    </row>
    <row r="274" spans="1:6" s="3" customFormat="1" ht="30" x14ac:dyDescent="0.25">
      <c r="A274" s="17" t="s">
        <v>302</v>
      </c>
      <c r="B274" s="191">
        <v>2</v>
      </c>
      <c r="C274" s="27"/>
      <c r="D274" s="11"/>
      <c r="E274" s="80"/>
      <c r="F274" s="80"/>
    </row>
    <row r="275" spans="1:6" s="3" customFormat="1" ht="30" x14ac:dyDescent="0.25">
      <c r="A275" s="17" t="s">
        <v>188</v>
      </c>
      <c r="B275" s="191">
        <v>1</v>
      </c>
      <c r="C275" s="27"/>
      <c r="D275" s="11" t="s">
        <v>426</v>
      </c>
      <c r="E275" s="30"/>
      <c r="F275" s="80"/>
    </row>
    <row r="276" spans="1:6" s="3" customFormat="1" x14ac:dyDescent="0.25">
      <c r="A276" s="17" t="s">
        <v>291</v>
      </c>
      <c r="B276" s="191" t="s">
        <v>34</v>
      </c>
      <c r="C276" s="164"/>
      <c r="D276" s="184"/>
      <c r="E276" s="167"/>
      <c r="F276" s="167"/>
    </row>
    <row r="277" spans="1:6" s="3" customFormat="1" ht="51.75" customHeight="1" x14ac:dyDescent="0.25">
      <c r="A277" s="127" t="s">
        <v>173</v>
      </c>
      <c r="B277" s="191" t="s">
        <v>34</v>
      </c>
      <c r="C277" s="239" t="str">
        <f>IF(B277=0, -5, "0")</f>
        <v>0</v>
      </c>
      <c r="D277" s="184" t="s">
        <v>427</v>
      </c>
      <c r="E277" s="167"/>
      <c r="F277" s="167"/>
    </row>
    <row r="278" spans="1:6" s="3" customFormat="1" ht="18" x14ac:dyDescent="0.35">
      <c r="A278" s="49" t="s">
        <v>289</v>
      </c>
      <c r="B278" s="191">
        <v>2</v>
      </c>
      <c r="C278" s="164"/>
      <c r="D278" s="184"/>
      <c r="E278" s="180"/>
      <c r="F278" s="80"/>
    </row>
    <row r="279" spans="1:6" s="3" customFormat="1" ht="16.5" x14ac:dyDescent="0.25">
      <c r="A279" s="126" t="s">
        <v>168</v>
      </c>
      <c r="B279" s="191">
        <v>2</v>
      </c>
      <c r="C279" s="239" t="str">
        <f>IF(B279=0, -5, "0")</f>
        <v>0</v>
      </c>
      <c r="D279" s="184"/>
      <c r="E279" s="80"/>
      <c r="F279" s="80"/>
    </row>
    <row r="280" spans="1:6" s="3" customFormat="1" x14ac:dyDescent="0.25">
      <c r="A280" s="24" t="s">
        <v>83</v>
      </c>
      <c r="B280" s="191">
        <v>2</v>
      </c>
      <c r="C280" s="27"/>
      <c r="D280" s="11" t="s">
        <v>428</v>
      </c>
      <c r="E280" s="80"/>
      <c r="F280" s="80"/>
    </row>
    <row r="281" spans="1:6" s="3" customFormat="1" ht="30" x14ac:dyDescent="0.25">
      <c r="A281" s="24" t="s">
        <v>234</v>
      </c>
      <c r="B281" s="191">
        <v>2</v>
      </c>
      <c r="C281" s="27"/>
      <c r="D281" s="11"/>
      <c r="E281" s="80"/>
      <c r="F281" s="80"/>
    </row>
    <row r="282" spans="1:6" s="3" customFormat="1" x14ac:dyDescent="0.25">
      <c r="A282" s="24" t="s">
        <v>248</v>
      </c>
      <c r="B282" s="191">
        <v>2</v>
      </c>
      <c r="C282" s="27"/>
      <c r="D282" s="11"/>
      <c r="E282" s="80"/>
      <c r="F282" s="80"/>
    </row>
    <row r="283" spans="1:6" s="3" customFormat="1" ht="45" customHeight="1" x14ac:dyDescent="0.25">
      <c r="A283" s="24" t="s">
        <v>199</v>
      </c>
      <c r="B283" s="191">
        <v>2</v>
      </c>
      <c r="C283" s="27"/>
      <c r="D283" s="11"/>
      <c r="E283" s="80"/>
      <c r="F283" s="80"/>
    </row>
    <row r="284" spans="1:6" s="3" customFormat="1" ht="60.75" customHeight="1" x14ac:dyDescent="0.25">
      <c r="A284" s="120" t="s">
        <v>287</v>
      </c>
      <c r="B284" s="191">
        <v>1</v>
      </c>
      <c r="C284" s="29"/>
      <c r="D284" s="250">
        <v>0.5</v>
      </c>
    </row>
    <row r="285" spans="1:6" s="3" customFormat="1" x14ac:dyDescent="0.25">
      <c r="A285" s="19" t="s">
        <v>38</v>
      </c>
      <c r="B285" s="19"/>
      <c r="C285" s="19"/>
      <c r="D285" s="19">
        <f>SUM(B267:C283)</f>
        <v>25</v>
      </c>
    </row>
    <row r="286" spans="1:6" s="3" customFormat="1" x14ac:dyDescent="0.25">
      <c r="A286" s="19" t="s">
        <v>37</v>
      </c>
      <c r="B286" s="20"/>
      <c r="C286" s="21"/>
      <c r="D286" s="76">
        <f>D285/(COUNT(B267:C283)*2)</f>
        <v>0.83333333333333337</v>
      </c>
    </row>
    <row r="287" spans="1:6" s="3" customFormat="1" x14ac:dyDescent="0.25">
      <c r="A287" s="9"/>
      <c r="B287" s="6"/>
      <c r="C287" s="7"/>
      <c r="D287" s="6"/>
    </row>
    <row r="288" spans="1:6" s="3" customFormat="1" ht="18" x14ac:dyDescent="0.25">
      <c r="A288" s="95" t="s">
        <v>82</v>
      </c>
      <c r="B288" s="101"/>
      <c r="C288" s="102"/>
      <c r="D288" s="98">
        <f>SUM(D285,D263)</f>
        <v>47</v>
      </c>
    </row>
    <row r="289" spans="1:7" s="3" customFormat="1" ht="18" x14ac:dyDescent="0.25">
      <c r="A289" s="95" t="s">
        <v>228</v>
      </c>
      <c r="B289" s="101"/>
      <c r="C289" s="102"/>
      <c r="D289" s="99">
        <f>D288/(COUNT(B251:C262,B267:C283)*2)</f>
        <v>0.87037037037037035</v>
      </c>
    </row>
    <row r="290" spans="1:7" s="3" customFormat="1" ht="18" x14ac:dyDescent="0.25">
      <c r="A290" s="46"/>
      <c r="B290" s="47"/>
      <c r="C290" s="47"/>
      <c r="D290" s="48"/>
    </row>
    <row r="291" spans="1:7" ht="18" x14ac:dyDescent="0.35">
      <c r="A291" s="274" t="s">
        <v>4</v>
      </c>
      <c r="B291" s="274"/>
      <c r="C291" s="274"/>
      <c r="D291" s="274"/>
      <c r="E291" s="274"/>
      <c r="F291" s="274"/>
    </row>
    <row r="292" spans="1:7" x14ac:dyDescent="0.25">
      <c r="A292" s="212">
        <f>B11</f>
        <v>42787</v>
      </c>
      <c r="B292" s="6"/>
      <c r="C292" s="7"/>
      <c r="D292" s="62"/>
    </row>
    <row r="293" spans="1:7" ht="18" x14ac:dyDescent="0.25">
      <c r="A293" s="272" t="s">
        <v>19</v>
      </c>
      <c r="B293" s="273"/>
      <c r="C293" s="273"/>
      <c r="D293" s="273"/>
      <c r="E293" s="273"/>
      <c r="F293" s="273"/>
    </row>
    <row r="294" spans="1:7" ht="20.25" customHeight="1" x14ac:dyDescent="0.25">
      <c r="A294" s="32" t="s">
        <v>62</v>
      </c>
      <c r="B294" s="172">
        <v>2</v>
      </c>
      <c r="C294" s="172"/>
      <c r="D294" s="161"/>
      <c r="E294" s="79"/>
      <c r="F294" s="79"/>
    </row>
    <row r="295" spans="1:7" x14ac:dyDescent="0.25">
      <c r="A295" s="22" t="s">
        <v>6</v>
      </c>
      <c r="B295" s="190">
        <v>2</v>
      </c>
      <c r="C295" s="172"/>
      <c r="D295" s="161"/>
      <c r="E295" s="79"/>
      <c r="F295" s="79"/>
    </row>
    <row r="296" spans="1:7" x14ac:dyDescent="0.25">
      <c r="A296" s="181" t="s">
        <v>297</v>
      </c>
      <c r="B296" s="190">
        <v>2</v>
      </c>
      <c r="C296" s="172"/>
      <c r="D296" s="161"/>
      <c r="E296" s="79"/>
      <c r="F296" s="166"/>
    </row>
    <row r="297" spans="1:7" x14ac:dyDescent="0.25">
      <c r="A297" s="32" t="s">
        <v>20</v>
      </c>
      <c r="B297" s="190">
        <v>2</v>
      </c>
      <c r="C297" s="172"/>
      <c r="D297" s="168"/>
      <c r="E297" s="79"/>
      <c r="F297" s="79"/>
    </row>
    <row r="298" spans="1:7" x14ac:dyDescent="0.25">
      <c r="A298" s="22" t="s">
        <v>39</v>
      </c>
      <c r="B298" s="190">
        <v>2</v>
      </c>
      <c r="C298" s="172"/>
      <c r="D298" s="161"/>
      <c r="E298" s="79"/>
      <c r="F298" s="79"/>
    </row>
    <row r="299" spans="1:7" x14ac:dyDescent="0.25">
      <c r="A299" s="32" t="s">
        <v>50</v>
      </c>
      <c r="B299" s="190">
        <v>2</v>
      </c>
      <c r="C299" s="172"/>
      <c r="D299" s="175"/>
      <c r="E299" s="79"/>
      <c r="F299" s="79"/>
    </row>
    <row r="300" spans="1:7" ht="18" x14ac:dyDescent="0.35">
      <c r="A300" s="91" t="s">
        <v>54</v>
      </c>
      <c r="B300" s="190">
        <v>2</v>
      </c>
      <c r="C300" s="238" t="str">
        <f>IF(B300=0, -5, "0")</f>
        <v>0</v>
      </c>
      <c r="D300" s="161"/>
      <c r="E300" s="79"/>
      <c r="F300" s="79"/>
      <c r="G300" s="192"/>
    </row>
    <row r="301" spans="1:7" x14ac:dyDescent="0.25">
      <c r="A301" s="22" t="s">
        <v>145</v>
      </c>
      <c r="B301" s="190">
        <v>2</v>
      </c>
      <c r="C301" s="172"/>
      <c r="D301" s="161"/>
      <c r="E301" s="79"/>
      <c r="F301" s="79"/>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64">
        <v>2</v>
      </c>
      <c r="C306" s="164"/>
      <c r="D306" s="165"/>
      <c r="E306" s="167"/>
      <c r="F306" s="167"/>
    </row>
    <row r="307" spans="1:6" x14ac:dyDescent="0.25">
      <c r="A307" s="189" t="s">
        <v>373</v>
      </c>
      <c r="B307" s="191">
        <v>2</v>
      </c>
      <c r="C307" s="172"/>
      <c r="D307" s="161"/>
      <c r="E307" s="166"/>
      <c r="F307" s="79"/>
    </row>
    <row r="308" spans="1:6" ht="19.5" customHeight="1" x14ac:dyDescent="0.25">
      <c r="A308" s="18" t="s">
        <v>5</v>
      </c>
      <c r="B308" s="191">
        <v>2</v>
      </c>
      <c r="C308" s="172"/>
      <c r="D308" s="176"/>
      <c r="E308" s="166"/>
      <c r="F308" s="79"/>
    </row>
    <row r="309" spans="1:6" ht="18" x14ac:dyDescent="0.35">
      <c r="A309" s="91" t="s">
        <v>367</v>
      </c>
      <c r="B309" s="191">
        <v>2</v>
      </c>
      <c r="C309" s="238" t="str">
        <f>IF(B309=0, -5, "0")</f>
        <v>0</v>
      </c>
      <c r="D309" s="117"/>
      <c r="E309" s="166"/>
      <c r="F309" s="79"/>
    </row>
    <row r="310" spans="1:6" x14ac:dyDescent="0.25">
      <c r="A310" s="17" t="s">
        <v>108</v>
      </c>
      <c r="B310" s="191">
        <v>2</v>
      </c>
      <c r="C310" s="172"/>
      <c r="D310" s="175"/>
      <c r="E310" s="161"/>
      <c r="F310" s="79"/>
    </row>
    <row r="311" spans="1:6" ht="46.5" x14ac:dyDescent="0.35">
      <c r="A311" s="91" t="s">
        <v>61</v>
      </c>
      <c r="B311" s="191">
        <v>0</v>
      </c>
      <c r="C311" s="238">
        <f>IF(B311=0, -5, "0")</f>
        <v>-5</v>
      </c>
      <c r="D311" s="176" t="s">
        <v>499</v>
      </c>
      <c r="E311" s="161" t="s">
        <v>430</v>
      </c>
      <c r="F311" s="79"/>
    </row>
    <row r="312" spans="1:6" x14ac:dyDescent="0.25">
      <c r="A312" s="18" t="s">
        <v>254</v>
      </c>
      <c r="B312" s="191">
        <v>2</v>
      </c>
      <c r="C312" s="172"/>
      <c r="D312" s="117"/>
      <c r="E312" s="166"/>
      <c r="F312" s="79"/>
    </row>
    <row r="313" spans="1:6" ht="31.5" customHeight="1" x14ac:dyDescent="0.25">
      <c r="A313" s="18" t="s">
        <v>199</v>
      </c>
      <c r="B313" s="191">
        <v>2</v>
      </c>
      <c r="C313" s="172"/>
      <c r="D313" s="161" t="s">
        <v>431</v>
      </c>
      <c r="E313" s="166"/>
      <c r="F313" s="79"/>
    </row>
    <row r="314" spans="1:6" ht="16.5" customHeight="1" x14ac:dyDescent="0.25">
      <c r="A314" s="18" t="s">
        <v>248</v>
      </c>
      <c r="B314" s="191">
        <v>2</v>
      </c>
      <c r="C314" s="172"/>
      <c r="D314" s="161"/>
      <c r="E314" s="166"/>
      <c r="F314" s="79"/>
    </row>
    <row r="315" spans="1:6" ht="16.5" x14ac:dyDescent="0.25">
      <c r="A315" s="126" t="s">
        <v>168</v>
      </c>
      <c r="B315" s="191">
        <v>2</v>
      </c>
      <c r="C315" s="239" t="str">
        <f>IF(B315=0, -5, "0")</f>
        <v>0</v>
      </c>
      <c r="D315" s="165"/>
      <c r="E315" s="166"/>
      <c r="F315" s="79"/>
    </row>
    <row r="316" spans="1:6" x14ac:dyDescent="0.25">
      <c r="A316" s="24" t="s">
        <v>83</v>
      </c>
      <c r="B316" s="191">
        <v>2</v>
      </c>
      <c r="C316" s="172"/>
      <c r="D316" s="161"/>
      <c r="E316" s="166"/>
      <c r="F316" s="79"/>
    </row>
    <row r="317" spans="1:6" ht="45" x14ac:dyDescent="0.25">
      <c r="A317" s="120" t="s">
        <v>287</v>
      </c>
      <c r="B317" s="191">
        <v>2</v>
      </c>
      <c r="C317" s="173"/>
      <c r="D317" s="153">
        <v>1</v>
      </c>
      <c r="E317" s="121"/>
      <c r="F317" s="121"/>
    </row>
    <row r="318" spans="1:6" x14ac:dyDescent="0.25">
      <c r="A318" s="19" t="s">
        <v>38</v>
      </c>
      <c r="B318" s="19"/>
      <c r="C318" s="19"/>
      <c r="D318" s="134">
        <f>SUM(B306:C316)</f>
        <v>15</v>
      </c>
    </row>
    <row r="319" spans="1:6" x14ac:dyDescent="0.25">
      <c r="A319" s="19" t="s">
        <v>37</v>
      </c>
      <c r="B319" s="20"/>
      <c r="C319" s="21"/>
      <c r="D319" s="76">
        <f>D318/(COUNT(B306:C316)*2)</f>
        <v>0.625</v>
      </c>
    </row>
    <row r="320" spans="1:6" x14ac:dyDescent="0.25">
      <c r="A320" s="8"/>
      <c r="B320" s="7"/>
      <c r="C320" s="7"/>
      <c r="D320" s="7"/>
    </row>
    <row r="321" spans="1:9" ht="18" x14ac:dyDescent="0.25">
      <c r="A321" s="95" t="s">
        <v>41</v>
      </c>
      <c r="B321" s="101"/>
      <c r="C321" s="102"/>
      <c r="D321" s="98">
        <f>SUM(D318,D302)</f>
        <v>31</v>
      </c>
    </row>
    <row r="322" spans="1:9" ht="18" x14ac:dyDescent="0.25">
      <c r="A322" s="95" t="s">
        <v>229</v>
      </c>
      <c r="B322" s="101"/>
      <c r="C322" s="102"/>
      <c r="D322" s="99">
        <f>D321/(COUNT(B306:C316,B294:C301)*2)</f>
        <v>0.77500000000000002</v>
      </c>
    </row>
    <row r="323" spans="1:9" x14ac:dyDescent="0.25">
      <c r="A323" s="9"/>
      <c r="B323" s="6"/>
      <c r="C323" s="7"/>
      <c r="D323" s="6"/>
    </row>
    <row r="324" spans="1:9" ht="18" x14ac:dyDescent="0.35">
      <c r="A324" s="274" t="s">
        <v>21</v>
      </c>
      <c r="B324" s="274"/>
      <c r="C324" s="274"/>
      <c r="D324" s="274"/>
      <c r="E324" s="274"/>
      <c r="F324" s="274"/>
    </row>
    <row r="325" spans="1:9" x14ac:dyDescent="0.25">
      <c r="A325" s="213">
        <f>B11</f>
        <v>42787</v>
      </c>
      <c r="B325" s="6"/>
      <c r="C325" s="7"/>
      <c r="D325" s="6"/>
    </row>
    <row r="326" spans="1:9" ht="18" x14ac:dyDescent="0.25">
      <c r="A326" s="272" t="s">
        <v>12</v>
      </c>
      <c r="B326" s="273"/>
      <c r="C326" s="273"/>
      <c r="D326" s="273"/>
      <c r="E326" s="273"/>
      <c r="F326" s="273"/>
    </row>
    <row r="327" spans="1:9" ht="16.5" customHeight="1" x14ac:dyDescent="0.25">
      <c r="A327" s="17" t="s">
        <v>109</v>
      </c>
      <c r="B327" s="172">
        <v>2</v>
      </c>
      <c r="C327" s="172"/>
      <c r="D327" s="162"/>
      <c r="E327" s="166"/>
      <c r="F327" s="79"/>
    </row>
    <row r="328" spans="1:9" ht="45" x14ac:dyDescent="0.25">
      <c r="A328" s="17" t="s">
        <v>51</v>
      </c>
      <c r="B328" s="190">
        <v>0</v>
      </c>
      <c r="C328" s="172"/>
      <c r="D328" s="6" t="s">
        <v>482</v>
      </c>
      <c r="E328" s="188" t="s">
        <v>474</v>
      </c>
      <c r="F328" s="79"/>
    </row>
    <row r="329" spans="1:9" ht="14.25" customHeight="1" x14ac:dyDescent="0.25">
      <c r="A329" s="17" t="s">
        <v>100</v>
      </c>
      <c r="B329" s="190">
        <v>2</v>
      </c>
      <c r="C329" s="172"/>
      <c r="D329" s="162"/>
      <c r="E329" s="166"/>
      <c r="F329" s="79"/>
    </row>
    <row r="330" spans="1:9" ht="18" x14ac:dyDescent="0.35">
      <c r="A330" s="91" t="s">
        <v>22</v>
      </c>
      <c r="B330" s="190">
        <v>2</v>
      </c>
      <c r="C330" s="238" t="str">
        <f>IF(B330=0, -5, "0")</f>
        <v>0</v>
      </c>
      <c r="D330" s="161"/>
      <c r="E330" s="166"/>
      <c r="F330" s="79"/>
    </row>
    <row r="331" spans="1:9" ht="18" x14ac:dyDescent="0.35">
      <c r="A331" s="91" t="s">
        <v>60</v>
      </c>
      <c r="B331" s="190">
        <v>2</v>
      </c>
      <c r="C331" s="238" t="str">
        <f>IF(B331=0, -5, "0")</f>
        <v>0</v>
      </c>
      <c r="D331" s="161"/>
      <c r="E331" s="166"/>
      <c r="F331" s="79"/>
    </row>
    <row r="332" spans="1:9" x14ac:dyDescent="0.25">
      <c r="A332" s="17" t="s">
        <v>145</v>
      </c>
      <c r="B332" s="190">
        <v>2</v>
      </c>
      <c r="C332" s="172"/>
      <c r="D332" s="161"/>
      <c r="E332" s="166"/>
      <c r="F332" s="79"/>
    </row>
    <row r="333" spans="1:9" ht="36.75" customHeight="1" x14ac:dyDescent="0.35">
      <c r="A333" s="100" t="s">
        <v>23</v>
      </c>
      <c r="B333" s="190">
        <v>2</v>
      </c>
      <c r="C333" s="238" t="str">
        <f>IF(B333=0, -5, "0")</f>
        <v>0</v>
      </c>
      <c r="D333" s="148"/>
      <c r="E333" s="166"/>
      <c r="F333" s="79"/>
    </row>
    <row r="334" spans="1:9" ht="45" x14ac:dyDescent="0.25">
      <c r="A334" s="17" t="s">
        <v>304</v>
      </c>
      <c r="B334" s="190">
        <v>1</v>
      </c>
      <c r="C334" s="164"/>
      <c r="D334" s="182" t="s">
        <v>481</v>
      </c>
      <c r="E334" s="165"/>
      <c r="F334" s="167"/>
      <c r="G334" s="31"/>
      <c r="H334" s="31"/>
      <c r="I334" s="31"/>
    </row>
    <row r="335" spans="1:9" x14ac:dyDescent="0.25">
      <c r="A335" s="120" t="s">
        <v>248</v>
      </c>
      <c r="B335" s="190">
        <v>2</v>
      </c>
      <c r="C335" s="173"/>
      <c r="D335" s="188"/>
      <c r="E335" s="166"/>
      <c r="F335" s="166"/>
    </row>
    <row r="336" spans="1:9" x14ac:dyDescent="0.25">
      <c r="A336" s="19" t="s">
        <v>38</v>
      </c>
      <c r="B336" s="19"/>
      <c r="C336" s="19"/>
      <c r="D336" s="130">
        <f>SUM(B327:C335)</f>
        <v>15</v>
      </c>
    </row>
    <row r="337" spans="1:6" x14ac:dyDescent="0.25">
      <c r="A337" s="19" t="s">
        <v>37</v>
      </c>
      <c r="B337" s="20"/>
      <c r="C337" s="21"/>
      <c r="D337" s="76">
        <f>D336/(COUNT(B327:C335)*2)</f>
        <v>0.83333333333333337</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72">
        <v>2</v>
      </c>
      <c r="C340" s="172"/>
      <c r="D340" s="161"/>
      <c r="E340" s="79"/>
      <c r="F340" s="79"/>
    </row>
    <row r="341" spans="1:6" ht="18" x14ac:dyDescent="0.35">
      <c r="A341" s="91" t="s">
        <v>7</v>
      </c>
      <c r="B341" s="190">
        <v>2</v>
      </c>
      <c r="C341" s="238" t="str">
        <f>IF(B341=0, -5, "0")</f>
        <v>0</v>
      </c>
      <c r="D341" s="161"/>
      <c r="E341" s="193"/>
      <c r="F341" s="79"/>
    </row>
    <row r="342" spans="1:6" x14ac:dyDescent="0.25">
      <c r="A342" s="17" t="s">
        <v>145</v>
      </c>
      <c r="B342" s="190">
        <v>2</v>
      </c>
      <c r="C342" s="172"/>
      <c r="D342" s="161"/>
      <c r="E342" s="79"/>
      <c r="F342" s="79"/>
    </row>
    <row r="343" spans="1:6" x14ac:dyDescent="0.25">
      <c r="A343" s="17" t="s">
        <v>253</v>
      </c>
      <c r="B343" s="190">
        <v>2</v>
      </c>
      <c r="C343" s="172"/>
      <c r="D343" s="161"/>
      <c r="E343" s="79"/>
      <c r="F343" s="79"/>
    </row>
    <row r="344" spans="1:6" x14ac:dyDescent="0.25">
      <c r="A344" s="24" t="s">
        <v>111</v>
      </c>
      <c r="B344" s="190">
        <v>2</v>
      </c>
      <c r="C344" s="172"/>
      <c r="D344" s="162"/>
      <c r="E344" s="79"/>
      <c r="F344" s="79"/>
    </row>
    <row r="345" spans="1:6" ht="58.15" customHeight="1" x14ac:dyDescent="0.25">
      <c r="A345" s="120" t="s">
        <v>287</v>
      </c>
      <c r="B345" s="190">
        <v>1</v>
      </c>
      <c r="C345" s="173"/>
      <c r="D345" s="153">
        <v>0.8</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25</v>
      </c>
    </row>
    <row r="350" spans="1:6" ht="18" x14ac:dyDescent="0.25">
      <c r="A350" s="95" t="s">
        <v>230</v>
      </c>
      <c r="B350" s="101"/>
      <c r="C350" s="102"/>
      <c r="D350" s="232">
        <f>D349/(COUNT(B340:C344,B327:C335)*2)</f>
        <v>0.8928571428571429</v>
      </c>
    </row>
    <row r="351" spans="1:6" x14ac:dyDescent="0.25">
      <c r="A351" s="9"/>
      <c r="B351" s="6"/>
      <c r="C351" s="7"/>
      <c r="D351" s="6"/>
    </row>
    <row r="352" spans="1:6" ht="18" x14ac:dyDescent="0.35">
      <c r="A352" s="274" t="s">
        <v>8</v>
      </c>
      <c r="B352" s="274"/>
      <c r="C352" s="274"/>
      <c r="D352" s="274"/>
      <c r="E352" s="274"/>
      <c r="F352" s="274"/>
    </row>
    <row r="353" spans="1:6" x14ac:dyDescent="0.25">
      <c r="A353" s="203">
        <f>B11</f>
        <v>42787</v>
      </c>
      <c r="B353" s="6"/>
      <c r="C353" s="7"/>
      <c r="D353" s="62"/>
    </row>
    <row r="354" spans="1:6" ht="16.5" x14ac:dyDescent="0.25">
      <c r="A354" s="275" t="s">
        <v>113</v>
      </c>
      <c r="B354" s="276"/>
      <c r="C354" s="276"/>
      <c r="D354" s="276"/>
      <c r="E354" s="276"/>
      <c r="F354" s="276"/>
    </row>
    <row r="355" spans="1:6" ht="18" customHeight="1" x14ac:dyDescent="0.25">
      <c r="A355" s="44" t="s">
        <v>112</v>
      </c>
      <c r="B355" s="27">
        <v>2</v>
      </c>
      <c r="C355" s="27"/>
      <c r="D355" s="4"/>
      <c r="E355" s="79"/>
      <c r="F355" s="79"/>
    </row>
    <row r="356" spans="1:6" x14ac:dyDescent="0.25">
      <c r="A356" s="44" t="s">
        <v>309</v>
      </c>
      <c r="B356" s="190">
        <v>2</v>
      </c>
      <c r="C356" s="27"/>
      <c r="D356" s="4"/>
      <c r="E356" s="179"/>
      <c r="F356" s="79"/>
    </row>
    <row r="357" spans="1:6" x14ac:dyDescent="0.25">
      <c r="A357" s="33" t="s">
        <v>28</v>
      </c>
      <c r="B357" s="190">
        <v>2</v>
      </c>
      <c r="C357" s="27"/>
      <c r="D357" s="81"/>
      <c r="E357" s="79"/>
      <c r="F357" s="79"/>
    </row>
    <row r="358" spans="1:6" x14ac:dyDescent="0.25">
      <c r="A358" s="23" t="s">
        <v>13</v>
      </c>
      <c r="B358" s="190">
        <v>2</v>
      </c>
      <c r="C358" s="27"/>
      <c r="D358" s="4"/>
      <c r="E358" s="79"/>
      <c r="F358" s="79"/>
    </row>
    <row r="359" spans="1:6" ht="18" x14ac:dyDescent="0.35">
      <c r="A359" s="91" t="s">
        <v>59</v>
      </c>
      <c r="B359" s="190">
        <v>2</v>
      </c>
      <c r="C359" s="238" t="str">
        <f>IF(B359=0, -5, "0")</f>
        <v>0</v>
      </c>
      <c r="D359" s="4"/>
      <c r="E359" s="79"/>
      <c r="F359" s="79"/>
    </row>
    <row r="360" spans="1:6" x14ac:dyDescent="0.25">
      <c r="A360" s="23" t="s">
        <v>145</v>
      </c>
      <c r="B360" s="190">
        <v>2</v>
      </c>
      <c r="C360" s="28"/>
      <c r="D360" s="4"/>
      <c r="E360" s="79"/>
      <c r="F360" s="79"/>
    </row>
    <row r="361" spans="1:6" x14ac:dyDescent="0.25">
      <c r="A361" s="23" t="s">
        <v>280</v>
      </c>
      <c r="B361" s="190">
        <v>2</v>
      </c>
      <c r="C361" s="28"/>
      <c r="D361" s="10"/>
      <c r="E361" s="79"/>
      <c r="F361" s="79"/>
    </row>
    <row r="362" spans="1:6" x14ac:dyDescent="0.25">
      <c r="A362" s="23" t="s">
        <v>27</v>
      </c>
      <c r="B362" s="190">
        <v>2</v>
      </c>
      <c r="C362" s="27"/>
      <c r="D362" s="10"/>
      <c r="E362" s="79"/>
      <c r="F362" s="79"/>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64">
        <v>2</v>
      </c>
      <c r="C367" s="164"/>
      <c r="D367" s="171"/>
      <c r="E367" s="79"/>
      <c r="F367" s="79"/>
    </row>
    <row r="368" spans="1:6" x14ac:dyDescent="0.25">
      <c r="A368" s="18" t="s">
        <v>105</v>
      </c>
      <c r="B368" s="191">
        <v>2</v>
      </c>
      <c r="C368" s="172"/>
      <c r="D368" s="162"/>
      <c r="E368" s="79"/>
      <c r="F368" s="79"/>
    </row>
    <row r="369" spans="1:6" ht="17.25" customHeight="1" x14ac:dyDescent="0.35">
      <c r="A369" s="91" t="s">
        <v>59</v>
      </c>
      <c r="B369" s="191">
        <v>2</v>
      </c>
      <c r="C369" s="238" t="str">
        <f>IF(B369=0, -5, "0")</f>
        <v>0</v>
      </c>
      <c r="D369" s="161"/>
      <c r="E369" s="79"/>
      <c r="F369" s="79"/>
    </row>
    <row r="370" spans="1:6" x14ac:dyDescent="0.25">
      <c r="A370" s="18" t="s">
        <v>253</v>
      </c>
      <c r="B370" s="191">
        <v>2</v>
      </c>
      <c r="C370" s="172"/>
      <c r="D370" s="161"/>
      <c r="E370" s="79"/>
      <c r="F370" s="79"/>
    </row>
    <row r="371" spans="1:6" x14ac:dyDescent="0.25">
      <c r="A371" s="18" t="s">
        <v>55</v>
      </c>
      <c r="B371" s="191">
        <v>2</v>
      </c>
      <c r="C371" s="172"/>
      <c r="D371" s="12"/>
      <c r="E371" s="79"/>
      <c r="F371" s="79"/>
    </row>
    <row r="372" spans="1:6" x14ac:dyDescent="0.25">
      <c r="A372" s="18" t="s">
        <v>14</v>
      </c>
      <c r="B372" s="191">
        <v>2</v>
      </c>
      <c r="C372" s="172"/>
      <c r="D372" s="12"/>
      <c r="E372" s="79"/>
      <c r="F372" s="79"/>
    </row>
    <row r="373" spans="1:6" x14ac:dyDescent="0.25">
      <c r="A373" s="24" t="s">
        <v>114</v>
      </c>
      <c r="B373" s="191">
        <v>2</v>
      </c>
      <c r="C373" s="172"/>
      <c r="D373" s="148"/>
      <c r="E373" s="79"/>
      <c r="F373" s="79"/>
    </row>
    <row r="374" spans="1:6" ht="13.5" customHeight="1" x14ac:dyDescent="0.35">
      <c r="A374" s="91" t="s">
        <v>115</v>
      </c>
      <c r="B374" s="191">
        <v>2</v>
      </c>
      <c r="C374" s="238" t="str">
        <f>IF(B374=0, -5, "0")</f>
        <v>0</v>
      </c>
      <c r="D374" s="161"/>
      <c r="E374" s="79"/>
      <c r="F374" s="79"/>
    </row>
    <row r="375" spans="1:6" ht="31.5" customHeight="1" x14ac:dyDescent="0.25">
      <c r="A375" s="18" t="s">
        <v>199</v>
      </c>
      <c r="B375" s="191">
        <v>2</v>
      </c>
      <c r="C375" s="172"/>
      <c r="D375" s="161"/>
      <c r="E375" s="79"/>
      <c r="F375" s="79"/>
    </row>
    <row r="376" spans="1:6" ht="33" customHeight="1" x14ac:dyDescent="0.25">
      <c r="A376" s="18" t="s">
        <v>248</v>
      </c>
      <c r="B376" s="191">
        <v>1</v>
      </c>
      <c r="C376" s="172"/>
      <c r="D376" s="161" t="s">
        <v>432</v>
      </c>
      <c r="E376" s="79"/>
      <c r="F376" s="79"/>
    </row>
    <row r="377" spans="1:6" ht="16.5" customHeight="1" x14ac:dyDescent="0.25">
      <c r="A377" s="24" t="s">
        <v>168</v>
      </c>
      <c r="B377" s="191">
        <v>2</v>
      </c>
      <c r="C377" s="172"/>
      <c r="D377" s="161"/>
      <c r="E377" s="79"/>
      <c r="F377" s="79"/>
    </row>
    <row r="378" spans="1:6" ht="18" customHeight="1" x14ac:dyDescent="0.25">
      <c r="A378" s="24" t="s">
        <v>83</v>
      </c>
      <c r="B378" s="191">
        <v>2</v>
      </c>
      <c r="C378" s="172"/>
      <c r="D378" s="161"/>
      <c r="E378" s="79"/>
      <c r="F378" s="79"/>
    </row>
    <row r="379" spans="1:6" x14ac:dyDescent="0.25">
      <c r="A379" s="19" t="s">
        <v>38</v>
      </c>
      <c r="B379" s="19"/>
      <c r="C379" s="19"/>
      <c r="D379" s="19">
        <f>SUM(B367:C378)</f>
        <v>23</v>
      </c>
    </row>
    <row r="380" spans="1:6" x14ac:dyDescent="0.25">
      <c r="A380" s="19" t="s">
        <v>37</v>
      </c>
      <c r="B380" s="20"/>
      <c r="C380" s="20"/>
      <c r="D380" s="77">
        <f>D379/(COUNT(B367:C378)*2)</f>
        <v>0.95833333333333337</v>
      </c>
    </row>
    <row r="381" spans="1:6" ht="13.5" customHeight="1" x14ac:dyDescent="0.25">
      <c r="A381" s="45"/>
      <c r="B381" s="45"/>
      <c r="C381" s="45"/>
      <c r="D381" s="45"/>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79"/>
      <c r="F383" s="79"/>
    </row>
    <row r="384" spans="1:6" ht="20.45" customHeight="1" x14ac:dyDescent="0.35">
      <c r="A384" s="91" t="s">
        <v>59</v>
      </c>
      <c r="B384" s="190">
        <v>2</v>
      </c>
      <c r="C384" s="238" t="str">
        <f>IF(B384=0, -5, "0")</f>
        <v>0</v>
      </c>
      <c r="D384" s="4"/>
      <c r="E384" s="79"/>
      <c r="F384" s="79"/>
    </row>
    <row r="385" spans="1:16384" x14ac:dyDescent="0.25">
      <c r="A385" s="18" t="s">
        <v>255</v>
      </c>
      <c r="B385" s="190">
        <v>2</v>
      </c>
      <c r="C385" s="27"/>
      <c r="D385" s="4"/>
      <c r="E385" s="79"/>
      <c r="F385" s="79"/>
    </row>
    <row r="386" spans="1:16384" ht="27" customHeight="1" x14ac:dyDescent="0.25">
      <c r="A386" s="17" t="s">
        <v>310</v>
      </c>
      <c r="B386" s="190">
        <v>2</v>
      </c>
      <c r="C386" s="164"/>
      <c r="D386" s="165"/>
      <c r="E386" s="167"/>
      <c r="F386" s="79"/>
    </row>
    <row r="387" spans="1:16384" ht="13.5" customHeight="1" x14ac:dyDescent="0.35">
      <c r="A387" s="91" t="s">
        <v>115</v>
      </c>
      <c r="B387" s="190">
        <v>2</v>
      </c>
      <c r="C387" s="238" t="str">
        <f>IF(B387=0, -5, "0")</f>
        <v>0</v>
      </c>
      <c r="D387" s="4"/>
      <c r="E387" s="79"/>
      <c r="F387" s="79"/>
    </row>
    <row r="388" spans="1:16384" s="3" customFormat="1" ht="13.5" customHeight="1" x14ac:dyDescent="0.25">
      <c r="A388" s="134" t="s">
        <v>38</v>
      </c>
      <c r="B388" s="134"/>
      <c r="C388" s="134"/>
      <c r="D388" s="134">
        <f>SUM(B383:C387)</f>
        <v>10</v>
      </c>
      <c r="E388" s="17"/>
      <c r="F388" s="17"/>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7" t="s">
        <v>314</v>
      </c>
      <c r="B392" s="164">
        <v>2</v>
      </c>
      <c r="C392" s="164"/>
      <c r="D392" s="171"/>
      <c r="E392" s="166"/>
      <c r="F392" s="79"/>
    </row>
    <row r="393" spans="1:16384" x14ac:dyDescent="0.25">
      <c r="A393" s="17" t="s">
        <v>56</v>
      </c>
      <c r="B393" s="191">
        <v>2</v>
      </c>
      <c r="C393" s="172"/>
      <c r="D393" s="176"/>
      <c r="E393" s="166"/>
      <c r="F393" s="79"/>
    </row>
    <row r="394" spans="1:16384" x14ac:dyDescent="0.25">
      <c r="A394" s="24" t="s">
        <v>311</v>
      </c>
      <c r="B394" s="191">
        <v>2</v>
      </c>
      <c r="C394" s="172"/>
      <c r="D394" s="176"/>
      <c r="E394" s="161"/>
      <c r="F394" s="79"/>
    </row>
    <row r="395" spans="1:16384" ht="18" x14ac:dyDescent="0.35">
      <c r="A395" s="91" t="s">
        <v>150</v>
      </c>
      <c r="B395" s="191">
        <v>2</v>
      </c>
      <c r="C395" s="238" t="str">
        <f>IF(B395=0, -5, "0")</f>
        <v>0</v>
      </c>
      <c r="D395" s="176"/>
      <c r="E395" s="166"/>
      <c r="F395" s="79"/>
    </row>
    <row r="396" spans="1:16384" ht="18" x14ac:dyDescent="0.35">
      <c r="A396" s="91" t="s">
        <v>119</v>
      </c>
      <c r="B396" s="191">
        <v>2</v>
      </c>
      <c r="C396" s="238" t="str">
        <f>IF(B396=0, -5, "0")</f>
        <v>0</v>
      </c>
      <c r="D396" s="176"/>
      <c r="E396" s="166"/>
      <c r="F396" s="79"/>
    </row>
    <row r="397" spans="1:16384" ht="32.25" customHeight="1" x14ac:dyDescent="0.25">
      <c r="A397" s="18" t="s">
        <v>256</v>
      </c>
      <c r="B397" s="191">
        <v>2</v>
      </c>
      <c r="C397" s="172"/>
      <c r="D397" s="176"/>
      <c r="E397" s="166"/>
      <c r="F397" s="79"/>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61</v>
      </c>
    </row>
    <row r="403" spans="1:6" ht="18" x14ac:dyDescent="0.25">
      <c r="A403" s="95" t="s">
        <v>231</v>
      </c>
      <c r="B403" s="101"/>
      <c r="C403" s="102"/>
      <c r="D403" s="99">
        <f>D402/(COUNT(B392:C397,B367:C378,B383:C387,B355:C362)*2)</f>
        <v>0.9838709677419355</v>
      </c>
      <c r="E403" s="192"/>
    </row>
    <row r="404" spans="1:6" x14ac:dyDescent="0.25">
      <c r="A404" s="5"/>
      <c r="B404" s="6"/>
      <c r="C404" s="7"/>
      <c r="D404" s="6"/>
    </row>
    <row r="405" spans="1:6" ht="18" x14ac:dyDescent="0.35">
      <c r="A405" s="274" t="s">
        <v>125</v>
      </c>
      <c r="B405" s="274"/>
      <c r="C405" s="274"/>
      <c r="D405" s="274"/>
      <c r="E405" s="274"/>
      <c r="F405" s="274"/>
    </row>
    <row r="406" spans="1:6" x14ac:dyDescent="0.25">
      <c r="A406" s="212">
        <f>B11</f>
        <v>42787</v>
      </c>
      <c r="B406" s="6"/>
      <c r="C406" s="7"/>
      <c r="D406" s="6"/>
    </row>
    <row r="407" spans="1:6" ht="16.5" x14ac:dyDescent="0.25">
      <c r="A407" s="275" t="s">
        <v>19</v>
      </c>
      <c r="B407" s="276"/>
      <c r="C407" s="276"/>
      <c r="D407" s="276"/>
      <c r="E407" s="276"/>
      <c r="F407" s="276"/>
    </row>
    <row r="408" spans="1:6" x14ac:dyDescent="0.25">
      <c r="A408" s="32" t="s">
        <v>62</v>
      </c>
      <c r="B408" s="27">
        <v>2</v>
      </c>
      <c r="C408" s="27"/>
      <c r="D408" s="4"/>
      <c r="E408" s="79"/>
      <c r="F408" s="79"/>
    </row>
    <row r="409" spans="1:6" x14ac:dyDescent="0.25">
      <c r="A409" s="22" t="s">
        <v>6</v>
      </c>
      <c r="B409" s="190">
        <v>2</v>
      </c>
      <c r="C409" s="27"/>
      <c r="D409" s="4"/>
      <c r="E409" s="79"/>
      <c r="F409" s="79"/>
    </row>
    <row r="410" spans="1:6" x14ac:dyDescent="0.25">
      <c r="A410" s="32" t="s">
        <v>20</v>
      </c>
      <c r="B410" s="190">
        <v>2</v>
      </c>
      <c r="C410" s="27"/>
      <c r="D410" s="81"/>
      <c r="E410" s="79"/>
      <c r="F410" s="79"/>
    </row>
    <row r="411" spans="1:6" x14ac:dyDescent="0.25">
      <c r="A411" s="22" t="s">
        <v>126</v>
      </c>
      <c r="B411" s="190">
        <v>2</v>
      </c>
      <c r="C411" s="27"/>
      <c r="D411" s="4"/>
      <c r="E411" s="79"/>
      <c r="F411" s="79"/>
    </row>
    <row r="412" spans="1:6" x14ac:dyDescent="0.25">
      <c r="A412" s="32" t="s">
        <v>194</v>
      </c>
      <c r="B412" s="190">
        <v>2</v>
      </c>
      <c r="C412" s="27"/>
      <c r="D412" s="4"/>
      <c r="E412" s="79"/>
      <c r="F412" s="79"/>
    </row>
    <row r="413" spans="1:6" ht="18" x14ac:dyDescent="0.35">
      <c r="A413" s="91" t="s">
        <v>54</v>
      </c>
      <c r="B413" s="190">
        <v>2</v>
      </c>
      <c r="C413" s="238" t="str">
        <f>IF(B413=0, -5, "0")</f>
        <v>0</v>
      </c>
      <c r="D413" s="4"/>
      <c r="E413" s="79"/>
      <c r="F413" s="79"/>
    </row>
    <row r="414" spans="1:6" x14ac:dyDescent="0.25">
      <c r="A414" s="22" t="s">
        <v>118</v>
      </c>
      <c r="B414" s="190">
        <v>2</v>
      </c>
      <c r="C414" s="27"/>
      <c r="D414" s="4"/>
      <c r="E414" s="79"/>
      <c r="F414" s="79"/>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26" t="s">
        <v>127</v>
      </c>
      <c r="B419" s="190">
        <v>2</v>
      </c>
      <c r="C419" s="238" t="str">
        <f>IF(B419=0, -5, "0")</f>
        <v>0</v>
      </c>
      <c r="D419" s="4"/>
      <c r="E419" s="79"/>
      <c r="F419" s="79"/>
    </row>
    <row r="420" spans="1:6" ht="60" x14ac:dyDescent="0.25">
      <c r="A420" s="17" t="s">
        <v>281</v>
      </c>
      <c r="B420" s="190">
        <v>1</v>
      </c>
      <c r="C420" s="27"/>
      <c r="D420" s="4" t="s">
        <v>434</v>
      </c>
      <c r="E420" s="79"/>
      <c r="F420" s="79"/>
    </row>
    <row r="421" spans="1:6" x14ac:dyDescent="0.25">
      <c r="A421" s="17" t="s">
        <v>407</v>
      </c>
      <c r="B421" s="190">
        <v>2</v>
      </c>
      <c r="C421" s="27"/>
      <c r="D421" s="4"/>
      <c r="E421" s="79"/>
      <c r="F421" s="79"/>
    </row>
    <row r="422" spans="1:6" x14ac:dyDescent="0.25">
      <c r="A422" s="17" t="s">
        <v>146</v>
      </c>
      <c r="B422" s="190">
        <v>1</v>
      </c>
      <c r="C422" s="27"/>
      <c r="D422" s="175" t="s">
        <v>433</v>
      </c>
      <c r="E422" s="79"/>
      <c r="F422" s="79"/>
    </row>
    <row r="423" spans="1:6" ht="18" x14ac:dyDescent="0.35">
      <c r="A423" s="91" t="s">
        <v>61</v>
      </c>
      <c r="B423" s="190">
        <v>2</v>
      </c>
      <c r="C423" s="238" t="str">
        <f>IF(B423=0, -5, "0")</f>
        <v>0</v>
      </c>
      <c r="D423" s="4"/>
      <c r="E423" s="79"/>
      <c r="F423" s="79"/>
    </row>
    <row r="424" spans="1:6" ht="30" x14ac:dyDescent="0.25">
      <c r="A424" s="18" t="s">
        <v>199</v>
      </c>
      <c r="B424" s="190">
        <v>2</v>
      </c>
      <c r="C424" s="27"/>
      <c r="D424" s="4"/>
      <c r="E424" s="79"/>
      <c r="F424" s="79"/>
    </row>
    <row r="425" spans="1:6" ht="45" customHeight="1" x14ac:dyDescent="0.25">
      <c r="A425" s="18" t="s">
        <v>248</v>
      </c>
      <c r="B425" s="190">
        <v>2</v>
      </c>
      <c r="C425" s="27"/>
      <c r="D425" s="4"/>
      <c r="E425" s="79"/>
      <c r="F425" s="79"/>
    </row>
    <row r="426" spans="1:6" ht="18.75" customHeight="1" x14ac:dyDescent="0.25">
      <c r="A426" s="126" t="s">
        <v>168</v>
      </c>
      <c r="B426" s="190">
        <v>2</v>
      </c>
      <c r="C426" s="239" t="str">
        <f>IF(B426=0, -5, "0")</f>
        <v>0</v>
      </c>
      <c r="D426" s="165"/>
      <c r="E426" s="193"/>
      <c r="F426" s="193"/>
    </row>
    <row r="427" spans="1:6" x14ac:dyDescent="0.25">
      <c r="A427" s="24" t="s">
        <v>83</v>
      </c>
      <c r="B427" s="190">
        <v>2</v>
      </c>
      <c r="C427" s="27"/>
      <c r="D427" s="4"/>
      <c r="E427" s="79"/>
      <c r="F427" s="79"/>
    </row>
    <row r="428" spans="1:6" ht="45" x14ac:dyDescent="0.25">
      <c r="A428" s="120" t="s">
        <v>287</v>
      </c>
      <c r="B428" s="190">
        <v>2</v>
      </c>
      <c r="C428" s="29"/>
      <c r="D428" s="153">
        <v>1</v>
      </c>
      <c r="E428" s="121"/>
      <c r="F428" s="121"/>
    </row>
    <row r="429" spans="1:6" x14ac:dyDescent="0.25">
      <c r="A429" s="19" t="s">
        <v>38</v>
      </c>
      <c r="B429" s="19"/>
      <c r="C429" s="19"/>
      <c r="D429" s="116">
        <f>SUM(B419:C427)</f>
        <v>16</v>
      </c>
    </row>
    <row r="430" spans="1:6" x14ac:dyDescent="0.25">
      <c r="A430" s="19" t="s">
        <v>37</v>
      </c>
      <c r="B430" s="20"/>
      <c r="C430" s="21"/>
      <c r="D430" s="76">
        <f>D429/(COUNT(B419:C427)*2)</f>
        <v>0.88888888888888884</v>
      </c>
    </row>
    <row r="431" spans="1:6" x14ac:dyDescent="0.25">
      <c r="A431" s="8"/>
      <c r="B431" s="7"/>
      <c r="C431" s="7"/>
      <c r="D431" s="7"/>
    </row>
    <row r="432" spans="1:6" ht="18" x14ac:dyDescent="0.25">
      <c r="A432" s="95" t="s">
        <v>128</v>
      </c>
      <c r="B432" s="101"/>
      <c r="C432" s="102"/>
      <c r="D432" s="98">
        <f>SUM(D429,D415)</f>
        <v>30</v>
      </c>
    </row>
    <row r="433" spans="1:7" ht="18" x14ac:dyDescent="0.25">
      <c r="A433" s="95" t="s">
        <v>232</v>
      </c>
      <c r="B433" s="101"/>
      <c r="C433" s="102"/>
      <c r="D433" s="99">
        <f>D432/(COUNT(B419:C427,B408:C414)*2)</f>
        <v>0.9375</v>
      </c>
    </row>
    <row r="434" spans="1:7" x14ac:dyDescent="0.25">
      <c r="A434" s="5"/>
      <c r="B434" s="6"/>
      <c r="C434" s="7"/>
      <c r="D434" s="6"/>
    </row>
    <row r="435" spans="1:7" s="187" customFormat="1" ht="18" x14ac:dyDescent="0.35">
      <c r="A435" s="274" t="s">
        <v>374</v>
      </c>
      <c r="B435" s="274"/>
      <c r="C435" s="274"/>
      <c r="D435" s="274"/>
      <c r="E435" s="274"/>
      <c r="F435" s="274"/>
    </row>
    <row r="436" spans="1:7" s="187" customFormat="1" x14ac:dyDescent="0.25">
      <c r="A436" s="215">
        <f>+B11</f>
        <v>42787</v>
      </c>
      <c r="B436" s="6"/>
      <c r="C436" s="7"/>
      <c r="D436" s="6"/>
    </row>
    <row r="437" spans="1:7" ht="18" x14ac:dyDescent="0.25">
      <c r="A437" s="272" t="s">
        <v>375</v>
      </c>
      <c r="B437" s="273"/>
      <c r="C437" s="273"/>
      <c r="D437" s="273"/>
      <c r="E437" s="273"/>
      <c r="F437" s="273"/>
    </row>
    <row r="438" spans="1:7" ht="30" x14ac:dyDescent="0.25">
      <c r="A438" s="18" t="s">
        <v>305</v>
      </c>
      <c r="B438" s="172">
        <v>2</v>
      </c>
      <c r="C438" s="172"/>
      <c r="D438" s="161"/>
      <c r="E438" s="79"/>
      <c r="F438" s="79"/>
    </row>
    <row r="439" spans="1:7" s="187" customFormat="1" ht="16.5" x14ac:dyDescent="0.25">
      <c r="A439" s="126" t="s">
        <v>369</v>
      </c>
      <c r="B439" s="190">
        <v>2</v>
      </c>
      <c r="C439" s="238" t="str">
        <f>IF(B439=0, -5, "0")</f>
        <v>0</v>
      </c>
      <c r="D439" s="188"/>
      <c r="E439" s="166"/>
      <c r="F439" s="166"/>
    </row>
    <row r="440" spans="1:7" x14ac:dyDescent="0.25">
      <c r="A440" s="189" t="s">
        <v>500</v>
      </c>
      <c r="B440" s="190">
        <v>2</v>
      </c>
      <c r="C440" s="164"/>
      <c r="D440" s="166"/>
      <c r="E440" s="167"/>
      <c r="F440" s="166"/>
    </row>
    <row r="441" spans="1:7" ht="16.5" x14ac:dyDescent="0.3">
      <c r="A441" s="49" t="s">
        <v>195</v>
      </c>
      <c r="B441" s="190">
        <v>2</v>
      </c>
      <c r="C441" s="164"/>
      <c r="D441" s="165"/>
      <c r="E441" s="167"/>
      <c r="F441" s="79"/>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72" t="s">
        <v>31</v>
      </c>
      <c r="B444" s="273"/>
      <c r="C444" s="273"/>
      <c r="D444" s="273"/>
      <c r="E444" s="273"/>
      <c r="F444" s="273"/>
    </row>
    <row r="445" spans="1:7" x14ac:dyDescent="0.25">
      <c r="A445" s="22" t="s">
        <v>3</v>
      </c>
      <c r="B445" s="172">
        <v>2</v>
      </c>
      <c r="C445" s="172"/>
      <c r="D445" s="161"/>
      <c r="E445" s="79"/>
      <c r="F445" s="79"/>
    </row>
    <row r="446" spans="1:7" x14ac:dyDescent="0.25">
      <c r="A446" s="32" t="s">
        <v>30</v>
      </c>
      <c r="B446" s="190">
        <v>2</v>
      </c>
      <c r="C446" s="172"/>
      <c r="D446" s="161"/>
      <c r="E446" s="79"/>
      <c r="F446" s="79"/>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249">
        <v>1</v>
      </c>
      <c r="C456" s="172"/>
      <c r="D456" s="161" t="s">
        <v>473</v>
      </c>
      <c r="E456" s="79"/>
      <c r="F456" s="79"/>
    </row>
    <row r="457" spans="1:6" x14ac:dyDescent="0.25">
      <c r="A457" s="32" t="s">
        <v>245</v>
      </c>
      <c r="B457" s="190">
        <v>2</v>
      </c>
      <c r="C457" s="172"/>
      <c r="D457" s="168"/>
      <c r="E457" s="79"/>
      <c r="F457" s="79"/>
    </row>
    <row r="458" spans="1:6" ht="17.25" customHeight="1" x14ac:dyDescent="0.25">
      <c r="A458" s="32" t="s">
        <v>86</v>
      </c>
      <c r="B458" s="190">
        <v>2</v>
      </c>
      <c r="C458" s="164"/>
      <c r="D458" s="182"/>
      <c r="E458" s="167"/>
      <c r="F458" s="79"/>
    </row>
    <row r="459" spans="1:6" ht="30" x14ac:dyDescent="0.25">
      <c r="A459" s="32" t="s">
        <v>16</v>
      </c>
      <c r="B459" s="190">
        <v>1</v>
      </c>
      <c r="C459" s="172"/>
      <c r="D459" s="175" t="s">
        <v>463</v>
      </c>
      <c r="E459" s="79"/>
      <c r="F459" s="79"/>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64">
        <v>1</v>
      </c>
      <c r="C466" s="164"/>
      <c r="D466" s="165" t="s">
        <v>435</v>
      </c>
      <c r="E466" s="167"/>
      <c r="F466" s="79"/>
    </row>
    <row r="467" spans="1:7" ht="67.5" customHeight="1" x14ac:dyDescent="0.3">
      <c r="A467" s="201" t="s">
        <v>306</v>
      </c>
      <c r="B467" s="191" t="s">
        <v>34</v>
      </c>
      <c r="C467" s="239" t="str">
        <f>IF(B467=0, -5, "0")</f>
        <v>0</v>
      </c>
      <c r="D467" s="182" t="s">
        <v>501</v>
      </c>
      <c r="E467" s="31"/>
      <c r="F467" s="79"/>
      <c r="G467" s="192"/>
    </row>
    <row r="468" spans="1:7" ht="30" x14ac:dyDescent="0.25">
      <c r="A468" s="32" t="s">
        <v>196</v>
      </c>
      <c r="B468" s="191">
        <v>2</v>
      </c>
      <c r="C468" s="164"/>
      <c r="D468" s="182"/>
      <c r="E468" s="167"/>
      <c r="F468" s="79"/>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2" t="s">
        <v>34</v>
      </c>
      <c r="C475" s="172"/>
      <c r="D475" s="161"/>
      <c r="E475" s="79"/>
      <c r="F475" s="79"/>
    </row>
    <row r="476" spans="1:7" ht="36" x14ac:dyDescent="0.35">
      <c r="A476" s="100" t="s">
        <v>274</v>
      </c>
      <c r="B476" s="190">
        <v>2</v>
      </c>
      <c r="C476" s="238" t="str">
        <f>IF(B476=0, -5, "0")</f>
        <v>0</v>
      </c>
      <c r="D476" s="161"/>
      <c r="E476" s="79"/>
      <c r="F476" s="79"/>
    </row>
    <row r="477" spans="1:7" ht="36" x14ac:dyDescent="0.35">
      <c r="A477" s="100" t="s">
        <v>106</v>
      </c>
      <c r="B477" s="190">
        <v>1</v>
      </c>
      <c r="C477" s="238" t="str">
        <f>IF(B477=0, -5, "0")</f>
        <v>0</v>
      </c>
      <c r="D477" s="161" t="s">
        <v>436</v>
      </c>
      <c r="E477" s="79"/>
      <c r="F477" s="79"/>
    </row>
    <row r="478" spans="1:7" x14ac:dyDescent="0.25">
      <c r="A478" s="17" t="s">
        <v>179</v>
      </c>
      <c r="B478" s="190">
        <v>2</v>
      </c>
      <c r="C478" s="172"/>
      <c r="D478" s="161"/>
      <c r="E478" s="79"/>
      <c r="F478" s="79"/>
    </row>
    <row r="479" spans="1:7" x14ac:dyDescent="0.25">
      <c r="A479" s="18" t="s">
        <v>275</v>
      </c>
      <c r="B479" s="190">
        <v>2</v>
      </c>
      <c r="C479" s="172"/>
      <c r="D479" s="162"/>
      <c r="E479" s="4"/>
      <c r="F479" s="79"/>
    </row>
    <row r="480" spans="1:7" ht="27.75" customHeight="1" x14ac:dyDescent="0.25">
      <c r="A480" s="18" t="s">
        <v>49</v>
      </c>
      <c r="B480" s="190">
        <v>2</v>
      </c>
      <c r="C480" s="172"/>
      <c r="D480" s="161"/>
      <c r="E480" s="79"/>
      <c r="F480" s="79"/>
    </row>
    <row r="481" spans="1:14" ht="45" x14ac:dyDescent="0.25">
      <c r="A481" s="18" t="s">
        <v>258</v>
      </c>
      <c r="B481" s="190">
        <v>1</v>
      </c>
      <c r="C481" s="172"/>
      <c r="D481" s="161" t="s">
        <v>502</v>
      </c>
      <c r="E481" s="79"/>
      <c r="F481" s="79"/>
    </row>
    <row r="482" spans="1:14" ht="26.25" customHeight="1" x14ac:dyDescent="0.25">
      <c r="A482" s="24" t="s">
        <v>120</v>
      </c>
      <c r="B482" s="190">
        <v>2</v>
      </c>
      <c r="C482" s="172"/>
      <c r="D482" s="161"/>
      <c r="E482" s="79"/>
      <c r="F482" s="79"/>
    </row>
    <row r="483" spans="1:14" ht="51.75" customHeight="1" x14ac:dyDescent="0.25">
      <c r="A483" s="18" t="s">
        <v>88</v>
      </c>
      <c r="B483" s="190">
        <v>2</v>
      </c>
      <c r="C483" s="172"/>
      <c r="D483" s="161" t="s">
        <v>437</v>
      </c>
      <c r="E483" s="79"/>
      <c r="F483" s="79"/>
    </row>
    <row r="484" spans="1:14" ht="63" customHeight="1" x14ac:dyDescent="0.25">
      <c r="A484" s="17" t="s">
        <v>257</v>
      </c>
      <c r="B484" s="190">
        <v>1</v>
      </c>
      <c r="C484" s="172"/>
      <c r="D484" s="161" t="s">
        <v>439</v>
      </c>
      <c r="E484" s="79"/>
      <c r="F484" s="79"/>
      <c r="H484" s="187"/>
      <c r="I484" s="187"/>
      <c r="J484" s="187"/>
      <c r="K484" s="187"/>
      <c r="L484" s="187"/>
      <c r="M484" s="187"/>
      <c r="N484" s="187"/>
    </row>
    <row r="485" spans="1:14" ht="30" x14ac:dyDescent="0.25">
      <c r="A485" s="17" t="s">
        <v>210</v>
      </c>
      <c r="B485" s="190">
        <v>2</v>
      </c>
      <c r="C485" s="172"/>
      <c r="D485" s="161"/>
      <c r="E485" s="79"/>
      <c r="F485" s="79"/>
      <c r="H485" s="187"/>
      <c r="I485" s="187"/>
      <c r="J485" s="187"/>
      <c r="K485" s="187"/>
      <c r="L485" s="187"/>
      <c r="M485" s="187"/>
      <c r="N485" s="187"/>
    </row>
    <row r="486" spans="1:14" s="187" customFormat="1" x14ac:dyDescent="0.25">
      <c r="A486" s="214" t="s">
        <v>370</v>
      </c>
      <c r="B486" s="190" t="s">
        <v>34</v>
      </c>
      <c r="C486" s="190"/>
      <c r="D486" s="188" t="s">
        <v>438</v>
      </c>
      <c r="E486" s="166"/>
      <c r="F486" s="166"/>
    </row>
    <row r="487" spans="1:14" x14ac:dyDescent="0.25">
      <c r="A487" s="119" t="s">
        <v>408</v>
      </c>
      <c r="B487" s="190" t="s">
        <v>34</v>
      </c>
      <c r="C487" s="166"/>
      <c r="D487" s="166" t="s">
        <v>438</v>
      </c>
      <c r="E487" s="166"/>
      <c r="F487" s="166"/>
      <c r="G487" s="192"/>
      <c r="H487" s="187"/>
      <c r="J487" s="187"/>
      <c r="K487" s="187"/>
      <c r="L487" s="187"/>
      <c r="M487" s="187"/>
      <c r="N487" s="187"/>
    </row>
    <row r="488" spans="1:14" ht="36" customHeight="1" x14ac:dyDescent="0.25">
      <c r="A488" s="119" t="s">
        <v>409</v>
      </c>
      <c r="B488" s="190" t="s">
        <v>34</v>
      </c>
      <c r="C488" s="197"/>
      <c r="D488" s="195" t="s">
        <v>461</v>
      </c>
      <c r="E488" s="196"/>
      <c r="F488" s="196"/>
      <c r="H488" s="187"/>
      <c r="I488" s="187"/>
      <c r="J488" s="187"/>
      <c r="K488" s="187"/>
      <c r="L488" s="187"/>
      <c r="M488" s="187"/>
      <c r="N488" s="187"/>
    </row>
    <row r="489" spans="1:14" ht="45" x14ac:dyDescent="0.25">
      <c r="A489" s="119" t="s">
        <v>410</v>
      </c>
      <c r="B489" s="190" t="s">
        <v>34</v>
      </c>
      <c r="C489" s="173"/>
      <c r="D489" s="195" t="s">
        <v>461</v>
      </c>
      <c r="E489" s="166"/>
      <c r="F489" s="166"/>
      <c r="H489" s="187"/>
      <c r="I489" s="187"/>
      <c r="J489" s="187"/>
      <c r="K489" s="187"/>
      <c r="L489" s="187"/>
      <c r="M489" s="187"/>
      <c r="N489" s="187"/>
    </row>
    <row r="490" spans="1:14" s="187" customFormat="1" ht="45" x14ac:dyDescent="0.25">
      <c r="A490" s="119" t="s">
        <v>287</v>
      </c>
      <c r="B490" s="190">
        <v>1</v>
      </c>
      <c r="C490" s="173"/>
      <c r="D490" s="198">
        <v>0.6</v>
      </c>
      <c r="E490" s="121"/>
      <c r="F490" s="121"/>
    </row>
    <row r="491" spans="1:14" x14ac:dyDescent="0.25">
      <c r="A491" s="19" t="s">
        <v>38</v>
      </c>
      <c r="B491" s="19"/>
      <c r="C491" s="19"/>
      <c r="D491" s="19">
        <f>SUM(B475:C489)</f>
        <v>17</v>
      </c>
      <c r="H491" s="187"/>
      <c r="I491" s="187"/>
      <c r="J491" s="187"/>
      <c r="K491" s="187"/>
      <c r="L491" s="187"/>
      <c r="M491" s="187"/>
      <c r="N491" s="187"/>
    </row>
    <row r="492" spans="1:14" x14ac:dyDescent="0.25">
      <c r="A492" s="19" t="s">
        <v>37</v>
      </c>
      <c r="B492" s="20"/>
      <c r="C492" s="21"/>
      <c r="D492" s="76">
        <f>D491/(COUNT(B475:C489)*2)</f>
        <v>0.85</v>
      </c>
      <c r="H492" s="187"/>
      <c r="I492" s="187"/>
      <c r="J492" s="187"/>
      <c r="K492" s="187"/>
      <c r="L492" s="187"/>
      <c r="M492" s="187"/>
      <c r="N492" s="187"/>
    </row>
    <row r="493" spans="1:14" x14ac:dyDescent="0.25">
      <c r="A493" s="9"/>
      <c r="B493" s="6"/>
      <c r="C493" s="7"/>
      <c r="D493" s="6"/>
      <c r="H493" s="187"/>
      <c r="I493" s="187"/>
      <c r="J493" s="187"/>
      <c r="K493" s="187"/>
      <c r="L493" s="187"/>
      <c r="M493" s="187"/>
      <c r="N493" s="187"/>
    </row>
    <row r="494" spans="1:14" ht="18" x14ac:dyDescent="0.35">
      <c r="A494" s="274" t="s">
        <v>152</v>
      </c>
      <c r="B494" s="274"/>
      <c r="C494" s="274"/>
      <c r="D494" s="274"/>
      <c r="E494" s="274"/>
      <c r="F494" s="274"/>
      <c r="H494" s="187"/>
      <c r="I494" s="187"/>
      <c r="J494" s="187"/>
      <c r="K494" s="187"/>
      <c r="L494" s="187"/>
      <c r="M494" s="187"/>
      <c r="N494" s="187"/>
    </row>
    <row r="495" spans="1:14" x14ac:dyDescent="0.25">
      <c r="A495" s="9"/>
      <c r="B495" s="6"/>
      <c r="C495" s="7"/>
      <c r="D495" s="6"/>
      <c r="H495" s="187"/>
      <c r="I495" s="187"/>
      <c r="J495" s="187"/>
      <c r="K495" s="187"/>
      <c r="L495" s="187"/>
      <c r="M495" s="187"/>
      <c r="N495" s="187"/>
    </row>
    <row r="496" spans="1:14" ht="30" x14ac:dyDescent="0.25">
      <c r="A496" s="17" t="s">
        <v>169</v>
      </c>
      <c r="B496" s="172">
        <v>2</v>
      </c>
      <c r="C496" s="172"/>
      <c r="D496" s="168"/>
      <c r="E496" s="79"/>
      <c r="F496" s="79"/>
      <c r="H496" s="187"/>
      <c r="I496" s="187"/>
      <c r="J496" s="187"/>
      <c r="K496" s="187"/>
      <c r="L496" s="187"/>
      <c r="M496" s="187"/>
      <c r="N496" s="187"/>
    </row>
    <row r="497" spans="1:6" x14ac:dyDescent="0.25">
      <c r="A497" s="18" t="s">
        <v>58</v>
      </c>
      <c r="B497" s="190">
        <v>2</v>
      </c>
      <c r="C497" s="172"/>
      <c r="D497" s="161"/>
      <c r="E497" s="79"/>
      <c r="F497" s="79"/>
    </row>
    <row r="498" spans="1:6" ht="16.5" x14ac:dyDescent="0.35">
      <c r="A498" s="136" t="s">
        <v>121</v>
      </c>
      <c r="B498" s="190">
        <v>2</v>
      </c>
      <c r="C498" s="238" t="str">
        <f>IF(B498=0, -5, "0")</f>
        <v>0</v>
      </c>
      <c r="D498" s="161"/>
      <c r="E498" s="79"/>
      <c r="F498" s="79"/>
    </row>
    <row r="499" spans="1:6" ht="45" x14ac:dyDescent="0.3">
      <c r="A499" s="142" t="s">
        <v>287</v>
      </c>
      <c r="B499" s="190">
        <v>2</v>
      </c>
      <c r="C499" s="172"/>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0.89166666666666661</v>
      </c>
    </row>
    <row r="504" spans="1:6" ht="27.75" customHeight="1" x14ac:dyDescent="0.3">
      <c r="A504" s="86" t="s">
        <v>47</v>
      </c>
      <c r="B504" s="87"/>
      <c r="C504" s="88"/>
      <c r="D504" s="89">
        <f>SUM(D500,D491,D461,D451,D402,D349,D321,D40,D470,D288,D245,D149,D432,D189,D96)</f>
        <v>499</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0.88475177304964536</v>
      </c>
    </row>
  </sheetData>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6" manualBreakCount="6">
    <brk id="41" max="6" man="1"/>
    <brk id="111" max="6" man="1"/>
    <brk id="194" max="6" man="1"/>
    <brk id="247" max="6" man="1"/>
    <brk id="350" max="6" man="1"/>
    <brk id="45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view="pageBreakPreview" zoomScale="80" zoomScaleSheetLayoutView="80" workbookViewId="0">
      <selection activeCell="D1" sqref="D1:I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302"/>
      <c r="E1" s="302"/>
      <c r="F1" s="302"/>
      <c r="G1" s="302"/>
      <c r="H1" s="302"/>
      <c r="I1" s="302"/>
    </row>
    <row r="2" spans="1:9" s="36" customFormat="1" ht="24" x14ac:dyDescent="0.45">
      <c r="A2" s="35"/>
      <c r="B2" s="54">
        <v>1</v>
      </c>
      <c r="D2" s="145"/>
      <c r="E2" s="145"/>
      <c r="F2" s="145"/>
      <c r="G2" s="145"/>
      <c r="H2" s="145"/>
      <c r="I2" s="145"/>
    </row>
    <row r="3" spans="1:9" s="36" customFormat="1" ht="24" x14ac:dyDescent="0.45">
      <c r="A3" s="35"/>
      <c r="B3" s="54">
        <v>2</v>
      </c>
      <c r="D3" s="145"/>
      <c r="E3" s="145"/>
      <c r="F3" s="145"/>
      <c r="G3" s="145"/>
      <c r="H3" s="145"/>
      <c r="I3" s="145"/>
    </row>
    <row r="4" spans="1:9" s="36" customFormat="1" ht="16.5" customHeight="1" x14ac:dyDescent="0.45">
      <c r="A4" s="35"/>
      <c r="B4" s="54" t="s">
        <v>34</v>
      </c>
      <c r="D4" s="37"/>
      <c r="E4" s="145"/>
      <c r="F4" s="145"/>
      <c r="G4" s="145"/>
      <c r="H4" s="145"/>
      <c r="I4" s="145"/>
    </row>
    <row r="5" spans="1:9" s="36" customFormat="1" ht="16.5" customHeight="1" x14ac:dyDescent="0.45">
      <c r="A5" s="35"/>
      <c r="D5" s="145"/>
      <c r="E5" s="145"/>
      <c r="F5" s="145"/>
      <c r="G5" s="145"/>
      <c r="H5" s="145"/>
      <c r="I5" s="145"/>
    </row>
    <row r="6" spans="1:9" s="36" customFormat="1" ht="37.5" customHeight="1" x14ac:dyDescent="0.45">
      <c r="A6" s="279" t="s">
        <v>52</v>
      </c>
      <c r="B6" s="279"/>
      <c r="C6" s="279"/>
      <c r="D6" s="279"/>
      <c r="E6" s="279"/>
      <c r="F6" s="279"/>
      <c r="G6" s="145"/>
      <c r="H6" s="145"/>
      <c r="I6" s="145"/>
    </row>
    <row r="7" spans="1:9" s="36" customFormat="1" ht="21.75" customHeight="1" x14ac:dyDescent="0.45">
      <c r="A7" s="280" t="str">
        <f>'A1 Exploitation'!A8:F8</f>
        <v>Gabes</v>
      </c>
      <c r="B7" s="280"/>
      <c r="C7" s="280"/>
      <c r="D7" s="280"/>
      <c r="E7" s="280"/>
      <c r="F7" s="280"/>
      <c r="G7" s="145"/>
      <c r="H7" s="145"/>
      <c r="I7" s="145"/>
    </row>
    <row r="8" spans="1:9" s="36" customFormat="1" ht="24" x14ac:dyDescent="0.45">
      <c r="A8" s="38" t="s">
        <v>44</v>
      </c>
      <c r="B8" s="303" t="str">
        <f>'A1 Exploitation'!B9:F9</f>
        <v xml:space="preserve">Dr Mejed HENI &amp; Mme Meriam CHOUCHENE &amp; M. Bilel HAMDI </v>
      </c>
      <c r="C8" s="303"/>
      <c r="D8" s="303"/>
      <c r="E8" s="303"/>
      <c r="F8" s="303"/>
      <c r="G8" s="145"/>
      <c r="H8" s="145"/>
      <c r="I8" s="145"/>
    </row>
    <row r="9" spans="1:9" s="36" customFormat="1" ht="24" x14ac:dyDescent="0.45">
      <c r="A9" s="39" t="s">
        <v>46</v>
      </c>
      <c r="B9" s="304" t="str">
        <f>'A1 Exploitation'!B10:F10</f>
        <v>Directeur magasin &amp; chefs rayons</v>
      </c>
      <c r="C9" s="304"/>
      <c r="D9" s="304"/>
      <c r="E9" s="304"/>
      <c r="F9" s="304"/>
      <c r="G9" s="145"/>
      <c r="H9" s="145"/>
      <c r="I9" s="145"/>
    </row>
    <row r="10" spans="1:9" s="36" customFormat="1" ht="24" x14ac:dyDescent="0.45">
      <c r="A10" s="38" t="s">
        <v>45</v>
      </c>
      <c r="B10" s="301">
        <f>'A1 Exploitation'!B11:F11</f>
        <v>42787</v>
      </c>
      <c r="C10" s="301"/>
      <c r="D10" s="301"/>
      <c r="E10" s="301"/>
      <c r="F10" s="301"/>
      <c r="G10" s="145"/>
      <c r="H10" s="145"/>
      <c r="I10" s="145"/>
    </row>
    <row r="11" spans="1:9" s="36" customFormat="1" ht="24" x14ac:dyDescent="0.45">
      <c r="A11" s="38" t="s">
        <v>341</v>
      </c>
      <c r="B11" s="293">
        <f>D198</f>
        <v>0.7975206611570248</v>
      </c>
      <c r="C11" s="293"/>
      <c r="D11" s="293"/>
      <c r="E11" s="293"/>
      <c r="F11" s="293"/>
      <c r="G11" s="145"/>
      <c r="H11" s="145"/>
      <c r="I11" s="145"/>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85" t="s">
        <v>36</v>
      </c>
      <c r="C14" s="85"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96" t="s">
        <v>38</v>
      </c>
      <c r="B22" s="297"/>
      <c r="C22" s="298"/>
      <c r="D22" s="146">
        <f>SUM(B17:C21)</f>
        <v>8</v>
      </c>
    </row>
    <row r="23" spans="1:6" x14ac:dyDescent="0.3">
      <c r="A23" s="290" t="s">
        <v>342</v>
      </c>
      <c r="B23" s="291"/>
      <c r="C23" s="292"/>
      <c r="D23" s="78">
        <f>D22/(COUNT(B17:C21)*2)</f>
        <v>0.8</v>
      </c>
    </row>
    <row r="24" spans="1:6" s="52" customFormat="1" x14ac:dyDescent="0.3">
      <c r="A24" s="57"/>
      <c r="B24" s="58"/>
      <c r="C24" s="58"/>
      <c r="D24" s="59"/>
    </row>
    <row r="25" spans="1:6" ht="19.5" x14ac:dyDescent="0.4">
      <c r="A25" s="299" t="s">
        <v>4</v>
      </c>
      <c r="B25" s="300"/>
      <c r="C25" s="300"/>
      <c r="D25" s="300"/>
      <c r="E25" s="300"/>
      <c r="F25" s="30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0" t="s">
        <v>38</v>
      </c>
      <c r="B32" s="291"/>
      <c r="C32" s="292"/>
      <c r="D32" s="144">
        <f>SUM(B26:C31)</f>
        <v>12</v>
      </c>
    </row>
    <row r="33" spans="1:6" x14ac:dyDescent="0.3">
      <c r="A33" s="290" t="s">
        <v>342</v>
      </c>
      <c r="B33" s="291"/>
      <c r="C33" s="292"/>
      <c r="D33" s="78">
        <f>D32/(COUNT(B26:C31)*2)</f>
        <v>1</v>
      </c>
    </row>
    <row r="34" spans="1:6" s="52" customFormat="1" x14ac:dyDescent="0.3">
      <c r="A34" s="57"/>
      <c r="B34" s="58"/>
      <c r="C34" s="58"/>
      <c r="D34" s="59"/>
    </row>
    <row r="35" spans="1:6" s="52" customFormat="1" ht="19.5" x14ac:dyDescent="0.4">
      <c r="A35" s="299" t="s">
        <v>246</v>
      </c>
      <c r="B35" s="300"/>
      <c r="C35" s="300"/>
      <c r="D35" s="300"/>
      <c r="E35" s="300"/>
      <c r="F35" s="300"/>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0" t="s">
        <v>38</v>
      </c>
      <c r="B41" s="291"/>
      <c r="C41" s="292"/>
      <c r="D41" s="144">
        <f>SUM(B36:C40)</f>
        <v>10</v>
      </c>
      <c r="E41" s="37"/>
      <c r="F41" s="37"/>
    </row>
    <row r="42" spans="1:6" s="52" customFormat="1" x14ac:dyDescent="0.3">
      <c r="A42" s="290" t="s">
        <v>342</v>
      </c>
      <c r="B42" s="291"/>
      <c r="C42" s="292"/>
      <c r="D42" s="78">
        <f>D41/(COUNT(B36:C40)*2)</f>
        <v>1</v>
      </c>
      <c r="E42" s="37"/>
      <c r="F42" s="37"/>
    </row>
    <row r="43" spans="1:6" s="52" customFormat="1" x14ac:dyDescent="0.3">
      <c r="A43" s="108"/>
      <c r="B43" s="109"/>
      <c r="C43" s="109"/>
      <c r="D43" s="110"/>
    </row>
    <row r="44" spans="1:6" ht="19.5" x14ac:dyDescent="0.4">
      <c r="A44" s="305" t="s">
        <v>21</v>
      </c>
      <c r="B44" s="306"/>
      <c r="C44" s="306"/>
      <c r="D44" s="306"/>
      <c r="E44" s="306"/>
      <c r="F44" s="306"/>
    </row>
    <row r="45" spans="1:6" ht="33" x14ac:dyDescent="0.3">
      <c r="A45" s="41" t="s">
        <v>317</v>
      </c>
      <c r="B45" s="41">
        <v>1</v>
      </c>
      <c r="C45" s="41"/>
      <c r="D45" s="53" t="s">
        <v>476</v>
      </c>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90" t="s">
        <v>38</v>
      </c>
      <c r="B51" s="291"/>
      <c r="C51" s="292"/>
      <c r="D51" s="144">
        <f>SUM(B45:C50)</f>
        <v>11</v>
      </c>
    </row>
    <row r="52" spans="1:6" x14ac:dyDescent="0.3">
      <c r="A52" s="290" t="s">
        <v>342</v>
      </c>
      <c r="B52" s="291"/>
      <c r="C52" s="292"/>
      <c r="D52" s="78">
        <f>D51/(COUNT(B45:C50)*2)</f>
        <v>0.91666666666666663</v>
      </c>
    </row>
    <row r="53" spans="1:6" s="52" customFormat="1" x14ac:dyDescent="0.3">
      <c r="A53" s="57"/>
      <c r="B53" s="58"/>
      <c r="C53" s="58"/>
      <c r="D53" s="59"/>
    </row>
    <row r="54" spans="1:6" ht="19.5" x14ac:dyDescent="0.4">
      <c r="A54" s="299" t="s">
        <v>8</v>
      </c>
      <c r="B54" s="300"/>
      <c r="C54" s="300"/>
      <c r="D54" s="300"/>
      <c r="E54" s="300"/>
      <c r="F54" s="300"/>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116.25" x14ac:dyDescent="0.35">
      <c r="A59" s="100" t="s">
        <v>249</v>
      </c>
      <c r="B59" s="41">
        <v>1</v>
      </c>
      <c r="C59" s="241" t="str">
        <f>IF(B59=0, -5, "0")</f>
        <v>0</v>
      </c>
      <c r="D59" s="53" t="s">
        <v>442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0" t="s">
        <v>38</v>
      </c>
      <c r="B62" s="291"/>
      <c r="C62" s="292"/>
      <c r="D62" s="144">
        <f>SUM(B55:C61)</f>
        <v>12</v>
      </c>
    </row>
    <row r="63" spans="1:6" x14ac:dyDescent="0.3">
      <c r="A63" s="290" t="s">
        <v>342</v>
      </c>
      <c r="B63" s="291"/>
      <c r="C63" s="292"/>
      <c r="D63" s="78">
        <f>D62/(COUNT(B55:C61)*2)</f>
        <v>0.8571428571428571</v>
      </c>
    </row>
    <row r="64" spans="1:6" s="52" customFormat="1" x14ac:dyDescent="0.3">
      <c r="A64" s="57"/>
      <c r="B64" s="58"/>
      <c r="C64" s="58"/>
      <c r="D64" s="59"/>
    </row>
    <row r="65" spans="1:6" ht="19.5" x14ac:dyDescent="0.4">
      <c r="A65" s="299" t="s">
        <v>143</v>
      </c>
      <c r="B65" s="300"/>
      <c r="C65" s="300"/>
      <c r="D65" s="300"/>
      <c r="E65" s="300"/>
      <c r="F65" s="300"/>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2</v>
      </c>
      <c r="C70" s="42"/>
      <c r="D70" s="53" t="s">
        <v>454</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t="s">
        <v>34</v>
      </c>
      <c r="C73" s="41"/>
      <c r="D73" s="53" t="s">
        <v>477</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t="s">
        <v>478</v>
      </c>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90" t="s">
        <v>38</v>
      </c>
      <c r="B83" s="291"/>
      <c r="C83" s="292"/>
      <c r="D83" s="144">
        <f>SUM(B66:C82)</f>
        <v>32</v>
      </c>
    </row>
    <row r="84" spans="1:6" x14ac:dyDescent="0.3">
      <c r="A84" s="290" t="s">
        <v>342</v>
      </c>
      <c r="B84" s="291"/>
      <c r="C84" s="292"/>
      <c r="D84" s="78">
        <f>D83/(COUNT(B66:C82)*2)</f>
        <v>1</v>
      </c>
    </row>
    <row r="85" spans="1:6" s="52" customFormat="1" x14ac:dyDescent="0.3">
      <c r="A85" s="57"/>
      <c r="B85" s="58"/>
      <c r="C85" s="58"/>
      <c r="D85" s="59"/>
    </row>
    <row r="86" spans="1:6" ht="19.5" x14ac:dyDescent="0.4">
      <c r="A86" s="299" t="s">
        <v>237</v>
      </c>
      <c r="B86" s="300"/>
      <c r="C86" s="300"/>
      <c r="D86" s="300"/>
      <c r="E86" s="300"/>
      <c r="F86" s="30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453</v>
      </c>
      <c r="E93" s="41"/>
      <c r="F93" s="41"/>
    </row>
    <row r="94" spans="1:6" ht="33" x14ac:dyDescent="0.3">
      <c r="A94" s="49" t="s">
        <v>182</v>
      </c>
      <c r="B94" s="55">
        <v>1</v>
      </c>
      <c r="C94" s="41"/>
      <c r="D94" s="53" t="s">
        <v>479</v>
      </c>
      <c r="E94" s="41"/>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457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90" t="s">
        <v>38</v>
      </c>
      <c r="B101" s="291"/>
      <c r="C101" s="292"/>
      <c r="D101" s="144">
        <f>SUM(B87:C100)</f>
        <v>27</v>
      </c>
    </row>
    <row r="102" spans="1:6" x14ac:dyDescent="0.3">
      <c r="A102" s="290" t="s">
        <v>342</v>
      </c>
      <c r="B102" s="291"/>
      <c r="C102" s="292"/>
      <c r="D102" s="78">
        <f>D101/(COUNT(B87:C100)*2)</f>
        <v>0.9642857142857143</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9" t="s">
        <v>238</v>
      </c>
      <c r="B105" s="300"/>
      <c r="C105" s="300"/>
      <c r="D105" s="300"/>
      <c r="E105" s="300"/>
      <c r="F105" s="30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460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0" t="s">
        <v>38</v>
      </c>
      <c r="B117" s="291"/>
      <c r="C117" s="292"/>
      <c r="D117" s="144">
        <f>SUM(B106:C116)</f>
        <v>22</v>
      </c>
      <c r="E117" s="37"/>
      <c r="F117" s="37"/>
    </row>
    <row r="118" spans="1:6" s="52" customFormat="1" x14ac:dyDescent="0.3">
      <c r="A118" s="290" t="s">
        <v>342</v>
      </c>
      <c r="B118" s="291"/>
      <c r="C118" s="292"/>
      <c r="D118" s="78">
        <f>D117/(COUNT(B106:C116)*2)</f>
        <v>1</v>
      </c>
      <c r="E118" s="37"/>
      <c r="F118" s="37"/>
    </row>
    <row r="119" spans="1:6" s="52" customFormat="1" x14ac:dyDescent="0.3">
      <c r="A119" s="57"/>
      <c r="B119" s="58"/>
      <c r="C119" s="58"/>
      <c r="D119" s="59"/>
    </row>
    <row r="120" spans="1:6" ht="19.5" x14ac:dyDescent="0.4">
      <c r="A120" s="299" t="s">
        <v>208</v>
      </c>
      <c r="B120" s="300"/>
      <c r="C120" s="300"/>
      <c r="D120" s="300"/>
      <c r="E120" s="300"/>
      <c r="F120" s="30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0</v>
      </c>
      <c r="C129" s="243">
        <f>IF(B129=0, -5, "0")</f>
        <v>-5</v>
      </c>
      <c r="D129" s="53" t="s">
        <v>485</v>
      </c>
      <c r="E129" s="53"/>
      <c r="F129" s="41"/>
    </row>
    <row r="130" spans="1:6" x14ac:dyDescent="0.3">
      <c r="A130" s="53" t="s">
        <v>323</v>
      </c>
      <c r="B130" s="50">
        <v>2</v>
      </c>
      <c r="C130" s="65"/>
      <c r="D130" s="53"/>
      <c r="E130" s="53"/>
      <c r="F130" s="41"/>
    </row>
    <row r="131" spans="1:6" ht="33.75" x14ac:dyDescent="0.35">
      <c r="A131" s="106" t="s">
        <v>366</v>
      </c>
      <c r="B131" s="50">
        <v>0</v>
      </c>
      <c r="C131" s="243">
        <f>IF(B131=0, -5, "0")</f>
        <v>-5</v>
      </c>
      <c r="D131" s="53" t="s">
        <v>443</v>
      </c>
      <c r="E131" s="69"/>
      <c r="F131" s="49"/>
    </row>
    <row r="132" spans="1:6" x14ac:dyDescent="0.3">
      <c r="A132" s="290" t="s">
        <v>38</v>
      </c>
      <c r="B132" s="291"/>
      <c r="C132" s="292"/>
      <c r="D132" s="144">
        <f>SUM(B121:C131)</f>
        <v>8</v>
      </c>
    </row>
    <row r="133" spans="1:6" x14ac:dyDescent="0.3">
      <c r="A133" s="290" t="s">
        <v>342</v>
      </c>
      <c r="B133" s="291"/>
      <c r="C133" s="292"/>
      <c r="D133" s="76">
        <f>D132/(COUNT(B121:C131)*2)</f>
        <v>0.30769230769230771</v>
      </c>
    </row>
    <row r="134" spans="1:6" s="52" customFormat="1" x14ac:dyDescent="0.3">
      <c r="A134" s="57"/>
      <c r="B134" s="58"/>
      <c r="C134" s="58"/>
      <c r="D134" s="67"/>
    </row>
    <row r="135" spans="1:6" ht="24.75" customHeight="1" x14ac:dyDescent="0.4">
      <c r="A135" s="299" t="s">
        <v>78</v>
      </c>
      <c r="B135" s="300"/>
      <c r="C135" s="300"/>
      <c r="D135" s="300"/>
      <c r="E135" s="300"/>
      <c r="F135" s="30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0</v>
      </c>
      <c r="C143" s="244">
        <f>IF(B143=0, -5, "0")</f>
        <v>-5</v>
      </c>
      <c r="D143" s="111" t="s">
        <v>444</v>
      </c>
      <c r="E143" s="41"/>
      <c r="F143" s="41"/>
    </row>
    <row r="144" spans="1:6" ht="18" x14ac:dyDescent="0.35">
      <c r="A144" s="91" t="s">
        <v>218</v>
      </c>
      <c r="B144" s="55">
        <v>0</v>
      </c>
      <c r="C144" s="244">
        <f>IF(B144=0, -5, "0")</f>
        <v>-5</v>
      </c>
      <c r="D144" s="104" t="s">
        <v>445</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90" t="s">
        <v>38</v>
      </c>
      <c r="B148" s="291"/>
      <c r="C148" s="292"/>
      <c r="D148" s="144">
        <f>SUM(B136:C147)</f>
        <v>10</v>
      </c>
    </row>
    <row r="149" spans="1:6" x14ac:dyDescent="0.3">
      <c r="A149" s="290" t="s">
        <v>342</v>
      </c>
      <c r="B149" s="291"/>
      <c r="C149" s="292"/>
      <c r="D149" s="78">
        <f>D148/(COUNT(B136:C147)*2)</f>
        <v>0.35714285714285715</v>
      </c>
    </row>
    <row r="150" spans="1:6" s="52" customFormat="1" x14ac:dyDescent="0.3">
      <c r="A150" s="57"/>
      <c r="B150" s="58"/>
      <c r="C150" s="58"/>
      <c r="D150" s="59"/>
    </row>
    <row r="151" spans="1:6" ht="19.5" x14ac:dyDescent="0.4">
      <c r="A151" s="299" t="s">
        <v>243</v>
      </c>
      <c r="B151" s="300"/>
      <c r="C151" s="300"/>
      <c r="D151" s="300"/>
      <c r="E151" s="300"/>
      <c r="F151" s="300"/>
    </row>
    <row r="152" spans="1:6" ht="33" x14ac:dyDescent="0.3">
      <c r="A152" s="111" t="s">
        <v>326</v>
      </c>
      <c r="B152" s="41">
        <v>1</v>
      </c>
      <c r="C152" s="41"/>
      <c r="D152" s="53" t="s">
        <v>462</v>
      </c>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90" t="s">
        <v>38</v>
      </c>
      <c r="B160" s="297"/>
      <c r="C160" s="298"/>
      <c r="D160" s="208">
        <f>SUM(B152:C159)</f>
        <v>15</v>
      </c>
    </row>
    <row r="161" spans="1:6" x14ac:dyDescent="0.3">
      <c r="A161" s="290" t="s">
        <v>342</v>
      </c>
      <c r="B161" s="291"/>
      <c r="C161" s="292"/>
      <c r="D161" s="78">
        <f>D160/(COUNT(B152:C159)*2)</f>
        <v>0.9375</v>
      </c>
    </row>
    <row r="162" spans="1:6" s="52" customFormat="1" ht="28.15" customHeight="1" x14ac:dyDescent="0.3">
      <c r="A162" s="57"/>
      <c r="B162" s="58"/>
      <c r="C162" s="60"/>
      <c r="D162" s="61"/>
    </row>
    <row r="163" spans="1:6" ht="19.5" x14ac:dyDescent="0.4">
      <c r="A163" s="299" t="s">
        <v>85</v>
      </c>
      <c r="B163" s="300"/>
      <c r="C163" s="300"/>
      <c r="D163" s="300"/>
      <c r="E163" s="300"/>
      <c r="F163" s="300"/>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35.25" customHeight="1" x14ac:dyDescent="0.3">
      <c r="A167" s="41" t="s">
        <v>95</v>
      </c>
      <c r="B167" s="41">
        <v>1</v>
      </c>
      <c r="C167" s="41"/>
      <c r="D167" s="53" t="s">
        <v>483</v>
      </c>
      <c r="E167" s="53"/>
      <c r="F167" s="41"/>
    </row>
    <row r="168" spans="1:6" ht="17.25" customHeight="1" x14ac:dyDescent="0.3">
      <c r="A168" s="290" t="s">
        <v>38</v>
      </c>
      <c r="B168" s="291"/>
      <c r="C168" s="292"/>
      <c r="D168" s="144">
        <f>SUM(B164:C167)</f>
        <v>7</v>
      </c>
    </row>
    <row r="169" spans="1:6" x14ac:dyDescent="0.3">
      <c r="A169" s="290" t="s">
        <v>342</v>
      </c>
      <c r="B169" s="291"/>
      <c r="C169" s="292"/>
      <c r="D169" s="78">
        <f>D168/(COUNT(B164:C167)*2)</f>
        <v>0.875</v>
      </c>
    </row>
    <row r="170" spans="1:6" s="52" customFormat="1" x14ac:dyDescent="0.3">
      <c r="A170" s="57"/>
      <c r="B170" s="58"/>
      <c r="C170" s="58"/>
      <c r="D170" s="59"/>
    </row>
    <row r="171" spans="1:6" ht="19.5" x14ac:dyDescent="0.4">
      <c r="A171" s="307" t="s">
        <v>17</v>
      </c>
      <c r="B171" s="308"/>
      <c r="C171" s="308"/>
      <c r="D171" s="308"/>
      <c r="E171" s="308"/>
      <c r="F171" s="308"/>
    </row>
    <row r="172" spans="1:6" x14ac:dyDescent="0.3">
      <c r="A172" s="49" t="s">
        <v>202</v>
      </c>
      <c r="B172" s="41">
        <v>2</v>
      </c>
      <c r="C172" s="41"/>
      <c r="D172" s="75"/>
      <c r="E172" s="41"/>
      <c r="F172" s="41"/>
    </row>
    <row r="173" spans="1:6" x14ac:dyDescent="0.3">
      <c r="A173" s="41" t="s">
        <v>96</v>
      </c>
      <c r="B173" s="41">
        <v>2</v>
      </c>
      <c r="C173" s="41"/>
      <c r="D173" s="75"/>
      <c r="E173" s="41"/>
      <c r="F173" s="41"/>
    </row>
    <row r="174" spans="1:6" x14ac:dyDescent="0.3">
      <c r="A174" s="104" t="s">
        <v>220</v>
      </c>
      <c r="B174" s="41">
        <v>1</v>
      </c>
      <c r="C174" s="41"/>
      <c r="D174" s="53" t="s">
        <v>446</v>
      </c>
      <c r="E174" s="41"/>
      <c r="F174" s="41"/>
    </row>
    <row r="175" spans="1:6" ht="48.75" customHeight="1" x14ac:dyDescent="0.3">
      <c r="A175" s="41" t="s">
        <v>163</v>
      </c>
      <c r="B175" s="41">
        <v>2</v>
      </c>
      <c r="C175" s="41"/>
      <c r="D175" s="53"/>
      <c r="E175" s="53"/>
      <c r="F175" s="41"/>
    </row>
    <row r="176" spans="1:6" x14ac:dyDescent="0.3">
      <c r="A176" s="290" t="s">
        <v>38</v>
      </c>
      <c r="B176" s="291"/>
      <c r="C176" s="292"/>
      <c r="D176" s="144">
        <f>SUM(B172:C175)</f>
        <v>7</v>
      </c>
    </row>
    <row r="177" spans="1:6" x14ac:dyDescent="0.3">
      <c r="A177" s="290" t="s">
        <v>342</v>
      </c>
      <c r="B177" s="291"/>
      <c r="C177" s="292"/>
      <c r="D177" s="78">
        <f>D176/(COUNT(B172:C175)*2)</f>
        <v>0.875</v>
      </c>
    </row>
    <row r="178" spans="1:6" s="52" customFormat="1" x14ac:dyDescent="0.3">
      <c r="A178" s="57"/>
      <c r="B178" s="58"/>
      <c r="C178" s="58"/>
      <c r="D178" s="59"/>
    </row>
    <row r="179" spans="1:6" ht="19.5" x14ac:dyDescent="0.4">
      <c r="A179" s="299" t="s">
        <v>87</v>
      </c>
      <c r="B179" s="300"/>
      <c r="C179" s="300"/>
      <c r="D179" s="300"/>
      <c r="E179" s="300"/>
      <c r="F179" s="300"/>
    </row>
    <row r="180" spans="1:6" x14ac:dyDescent="0.3">
      <c r="A180" s="104" t="s">
        <v>364</v>
      </c>
      <c r="B180" s="41">
        <v>1</v>
      </c>
      <c r="C180" s="41"/>
      <c r="D180" s="53" t="s">
        <v>447</v>
      </c>
      <c r="E180" s="53"/>
      <c r="F180" s="41"/>
    </row>
    <row r="181" spans="1:6" ht="99" x14ac:dyDescent="0.3">
      <c r="A181" s="113" t="s">
        <v>247</v>
      </c>
      <c r="B181" s="41">
        <v>0</v>
      </c>
      <c r="C181" s="41"/>
      <c r="D181" s="53" t="s">
        <v>486</v>
      </c>
      <c r="E181" s="161"/>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x14ac:dyDescent="0.3">
      <c r="A184" s="41" t="s">
        <v>356</v>
      </c>
      <c r="B184" s="41">
        <v>2</v>
      </c>
      <c r="C184" s="41"/>
      <c r="D184" s="53"/>
      <c r="E184" s="41"/>
      <c r="F184" s="41"/>
    </row>
    <row r="185" spans="1:6" x14ac:dyDescent="0.3">
      <c r="A185" s="290" t="s">
        <v>38</v>
      </c>
      <c r="B185" s="291"/>
      <c r="C185" s="292"/>
      <c r="D185" s="144">
        <f>SUM(B180:C184)</f>
        <v>7</v>
      </c>
    </row>
    <row r="186" spans="1:6" x14ac:dyDescent="0.3">
      <c r="A186" s="290" t="s">
        <v>342</v>
      </c>
      <c r="B186" s="291"/>
      <c r="C186" s="292"/>
      <c r="D186" s="78">
        <f>D185/(COUNT(B180:C184)*2)</f>
        <v>0.7</v>
      </c>
    </row>
    <row r="187" spans="1:6" s="52" customFormat="1" x14ac:dyDescent="0.3">
      <c r="A187" s="57"/>
      <c r="B187" s="58"/>
      <c r="C187" s="58"/>
      <c r="D187" s="59"/>
    </row>
    <row r="188" spans="1:6" ht="19.5" x14ac:dyDescent="0.4">
      <c r="A188" s="299" t="s">
        <v>242</v>
      </c>
      <c r="B188" s="300"/>
      <c r="C188" s="300"/>
      <c r="D188" s="300"/>
      <c r="E188" s="300"/>
      <c r="F188" s="300"/>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t="s">
        <v>449</v>
      </c>
      <c r="E192" s="41"/>
      <c r="F192" s="41"/>
    </row>
    <row r="193" spans="1:4" x14ac:dyDescent="0.3">
      <c r="A193" s="290" t="s">
        <v>38</v>
      </c>
      <c r="B193" s="291"/>
      <c r="C193" s="292"/>
      <c r="D193" s="116">
        <f>SUM(B189:C192)</f>
        <v>5</v>
      </c>
    </row>
    <row r="194" spans="1:4" x14ac:dyDescent="0.3">
      <c r="A194" s="290" t="s">
        <v>342</v>
      </c>
      <c r="B194" s="291"/>
      <c r="C194" s="292"/>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193</v>
      </c>
    </row>
    <row r="198" spans="1:4" ht="22.5" x14ac:dyDescent="0.3">
      <c r="A198" s="86" t="s">
        <v>378</v>
      </c>
      <c r="B198" s="87"/>
      <c r="C198" s="88"/>
      <c r="D198" s="90">
        <f>D197/(COUNT(B189:C192,B180:C184,B172:C175,B164:C167,B152:C159,B55:C61,B45:C50,B26:C31,B17:C21,B106:C116,B136:C147,B121:C131,B87:C100,B66:C82,B36:C40)*2)</f>
        <v>0.7975206611570248</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zoomScaleNormal="100" workbookViewId="0">
      <selection activeCell="E105" sqref="E105"/>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8"/>
      <c r="E1" s="278"/>
      <c r="F1" s="278"/>
      <c r="G1" s="278"/>
      <c r="H1" s="278"/>
      <c r="I1" s="278"/>
    </row>
    <row r="2" spans="1:9" ht="20.25" x14ac:dyDescent="0.3">
      <c r="C2" s="43">
        <v>1</v>
      </c>
      <c r="D2" s="251"/>
      <c r="E2" s="251"/>
      <c r="F2" s="251"/>
      <c r="G2" s="251"/>
      <c r="H2" s="251"/>
      <c r="I2" s="251"/>
    </row>
    <row r="3" spans="1:9" ht="20.25" x14ac:dyDescent="0.3">
      <c r="C3" s="43">
        <v>2</v>
      </c>
      <c r="D3" s="251"/>
      <c r="E3" s="251"/>
      <c r="F3" s="251"/>
      <c r="G3" s="251"/>
      <c r="H3" s="251"/>
      <c r="I3" s="251"/>
    </row>
    <row r="4" spans="1:9" ht="20.25" x14ac:dyDescent="0.3">
      <c r="C4" s="43" t="s">
        <v>34</v>
      </c>
      <c r="D4" s="251"/>
      <c r="E4" s="251"/>
      <c r="F4" s="251"/>
      <c r="G4" s="251"/>
      <c r="H4" s="251"/>
      <c r="I4" s="251"/>
    </row>
    <row r="5" spans="1:9" ht="15.75" customHeight="1" x14ac:dyDescent="0.3">
      <c r="D5" s="251"/>
      <c r="E5" s="251"/>
      <c r="F5" s="251"/>
      <c r="G5" s="251"/>
      <c r="H5" s="251"/>
      <c r="I5" s="251"/>
    </row>
    <row r="6" spans="1:9" ht="1.5" hidden="1" customHeight="1" x14ac:dyDescent="0.3">
      <c r="D6" s="251"/>
      <c r="E6" s="251"/>
      <c r="F6" s="251"/>
      <c r="G6" s="251"/>
      <c r="H6" s="251"/>
      <c r="I6" s="251"/>
    </row>
    <row r="7" spans="1:9" ht="21" x14ac:dyDescent="0.3">
      <c r="A7" s="279" t="s">
        <v>201</v>
      </c>
      <c r="B7" s="279"/>
      <c r="C7" s="279"/>
      <c r="D7" s="279"/>
      <c r="E7" s="279"/>
      <c r="F7" s="279"/>
      <c r="G7" s="251"/>
      <c r="H7" s="251"/>
      <c r="I7" s="251"/>
    </row>
    <row r="8" spans="1:9" ht="29.25" x14ac:dyDescent="0.45">
      <c r="A8" s="280" t="str">
        <f>'Page de garde'!D18</f>
        <v>Gabes</v>
      </c>
      <c r="B8" s="280"/>
      <c r="C8" s="280"/>
      <c r="D8" s="280"/>
      <c r="E8" s="280"/>
      <c r="F8" s="280"/>
      <c r="G8" s="254"/>
      <c r="H8" s="254"/>
      <c r="I8" s="251"/>
    </row>
    <row r="9" spans="1:9" ht="24" x14ac:dyDescent="0.45">
      <c r="A9" s="38" t="s">
        <v>44</v>
      </c>
      <c r="B9" s="281" t="s">
        <v>505</v>
      </c>
      <c r="C9" s="281"/>
      <c r="D9" s="281"/>
      <c r="E9" s="281"/>
      <c r="F9" s="281"/>
      <c r="G9" s="254"/>
      <c r="H9" s="254"/>
      <c r="I9" s="251"/>
    </row>
    <row r="10" spans="1:9" ht="24" x14ac:dyDescent="0.45">
      <c r="A10" s="39" t="s">
        <v>46</v>
      </c>
      <c r="B10" s="282" t="s">
        <v>506</v>
      </c>
      <c r="C10" s="282"/>
      <c r="D10" s="282"/>
      <c r="E10" s="282"/>
      <c r="F10" s="282"/>
      <c r="G10" s="254"/>
      <c r="H10" s="254"/>
      <c r="I10" s="251"/>
    </row>
    <row r="11" spans="1:9" ht="24" x14ac:dyDescent="0.45">
      <c r="A11" s="38" t="s">
        <v>45</v>
      </c>
      <c r="B11" s="277">
        <v>42859</v>
      </c>
      <c r="C11" s="277"/>
      <c r="D11" s="277"/>
      <c r="E11" s="277"/>
      <c r="F11" s="277"/>
      <c r="G11" s="254"/>
      <c r="H11" s="254"/>
      <c r="I11" s="251"/>
    </row>
    <row r="12" spans="1:9" ht="24" x14ac:dyDescent="0.45">
      <c r="A12" s="38" t="s">
        <v>276</v>
      </c>
      <c r="B12" s="283">
        <f>D505</f>
        <v>0.88636363636363635</v>
      </c>
      <c r="C12" s="283"/>
      <c r="D12" s="283"/>
      <c r="E12" s="283"/>
      <c r="F12" s="283"/>
      <c r="G12" s="254"/>
      <c r="H12" s="254"/>
      <c r="I12" s="251"/>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92" t="s">
        <v>36</v>
      </c>
      <c r="C15" s="92" t="s">
        <v>35</v>
      </c>
      <c r="D15" s="286"/>
      <c r="E15" s="287"/>
      <c r="F15" s="286"/>
      <c r="G15" s="36"/>
      <c r="H15" s="36"/>
    </row>
    <row r="16" spans="1:9" ht="18" x14ac:dyDescent="0.35">
      <c r="A16" s="274" t="s">
        <v>0</v>
      </c>
      <c r="B16" s="274"/>
      <c r="C16" s="274"/>
      <c r="D16" s="274"/>
      <c r="E16" s="274"/>
      <c r="F16" s="274"/>
      <c r="G16" s="36"/>
      <c r="H16" s="36"/>
    </row>
    <row r="17" spans="1:8" ht="18" x14ac:dyDescent="0.3">
      <c r="A17" s="202">
        <f>B11</f>
        <v>42859</v>
      </c>
      <c r="B17" s="36"/>
      <c r="C17" s="36"/>
      <c r="D17" s="36"/>
      <c r="E17" s="36"/>
      <c r="F17" s="36"/>
      <c r="G17" s="36"/>
      <c r="H17" s="36"/>
    </row>
    <row r="18" spans="1:8" ht="18" x14ac:dyDescent="0.25">
      <c r="A18" s="288" t="s">
        <v>1</v>
      </c>
      <c r="B18" s="289"/>
      <c r="C18" s="289"/>
      <c r="D18" s="289"/>
      <c r="E18" s="289"/>
      <c r="F18" s="289"/>
    </row>
    <row r="19" spans="1:8" x14ac:dyDescent="0.25">
      <c r="A19" s="189" t="s">
        <v>10</v>
      </c>
      <c r="B19" s="190">
        <v>2</v>
      </c>
      <c r="C19" s="190"/>
      <c r="D19" s="188"/>
      <c r="E19" s="166"/>
      <c r="F19" s="166"/>
    </row>
    <row r="20" spans="1:8" x14ac:dyDescent="0.25">
      <c r="A20" s="189" t="s">
        <v>211</v>
      </c>
      <c r="B20" s="190">
        <v>2</v>
      </c>
      <c r="C20" s="190"/>
      <c r="D20" s="188"/>
      <c r="E20" s="166"/>
      <c r="F20" s="166"/>
    </row>
    <row r="21" spans="1:8" x14ac:dyDescent="0.25">
      <c r="A21" s="189" t="s">
        <v>98</v>
      </c>
      <c r="B21" s="190">
        <v>2</v>
      </c>
      <c r="C21" s="190"/>
      <c r="D21" s="188"/>
      <c r="E21" s="166"/>
      <c r="F21" s="166"/>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90">
        <v>2</v>
      </c>
      <c r="C27" s="190"/>
      <c r="D27" s="188"/>
      <c r="E27" s="166"/>
      <c r="F27" s="166"/>
    </row>
    <row r="28" spans="1:8" ht="18" x14ac:dyDescent="0.35">
      <c r="A28" s="91" t="s">
        <v>186</v>
      </c>
      <c r="B28" s="190">
        <v>2</v>
      </c>
      <c r="C28" s="238" t="str">
        <f>IF(B28=0, -5, "0")</f>
        <v>0</v>
      </c>
      <c r="D28" s="188"/>
      <c r="E28" s="166"/>
      <c r="F28" s="166"/>
    </row>
    <row r="29" spans="1:8" ht="65.25" customHeight="1" x14ac:dyDescent="0.25">
      <c r="A29" s="189" t="s">
        <v>170</v>
      </c>
      <c r="B29" s="190">
        <v>2</v>
      </c>
      <c r="C29" s="190"/>
      <c r="D29" s="188"/>
      <c r="E29" s="166"/>
      <c r="F29" s="166"/>
    </row>
    <row r="30" spans="1:8" ht="45" x14ac:dyDescent="0.25">
      <c r="A30" s="189" t="s">
        <v>165</v>
      </c>
      <c r="B30" s="190">
        <v>2</v>
      </c>
      <c r="C30" s="190"/>
      <c r="D30" s="174"/>
      <c r="E30" s="166"/>
      <c r="F30" s="166"/>
    </row>
    <row r="31" spans="1:8" ht="30" x14ac:dyDescent="0.25">
      <c r="A31" s="18" t="s">
        <v>53</v>
      </c>
      <c r="B31" s="190">
        <v>2</v>
      </c>
      <c r="C31" s="190"/>
      <c r="D31" s="188"/>
      <c r="E31" s="166"/>
      <c r="F31" s="166"/>
    </row>
    <row r="32" spans="1:8" ht="75" x14ac:dyDescent="0.25">
      <c r="A32" s="189" t="s">
        <v>166</v>
      </c>
      <c r="B32" s="190">
        <v>2</v>
      </c>
      <c r="C32" s="190"/>
      <c r="D32" s="175"/>
      <c r="E32" s="166"/>
      <c r="F32" s="166"/>
      <c r="G32" s="192"/>
    </row>
    <row r="33" spans="1:7" ht="73.5" customHeight="1" x14ac:dyDescent="0.25">
      <c r="A33" s="118" t="s">
        <v>11</v>
      </c>
      <c r="B33" s="190">
        <v>2</v>
      </c>
      <c r="C33" s="238" t="str">
        <f>IF(B33=0, -5, "0")</f>
        <v>0</v>
      </c>
      <c r="D33" s="148"/>
      <c r="E33" s="166"/>
      <c r="F33" s="166"/>
    </row>
    <row r="34" spans="1:7" x14ac:dyDescent="0.25">
      <c r="A34" s="18" t="s">
        <v>290</v>
      </c>
      <c r="B34" s="190">
        <v>2</v>
      </c>
      <c r="C34" s="191"/>
      <c r="D34" s="186"/>
      <c r="E34" s="193"/>
      <c r="F34" s="193"/>
      <c r="G34" s="192"/>
    </row>
    <row r="35" spans="1:7" x14ac:dyDescent="0.25">
      <c r="A35" s="18" t="s">
        <v>203</v>
      </c>
      <c r="B35" s="190">
        <v>2</v>
      </c>
      <c r="C35" s="190"/>
      <c r="D35" s="188"/>
      <c r="E35" s="166"/>
      <c r="F35" s="166"/>
    </row>
    <row r="36" spans="1:7" ht="45" x14ac:dyDescent="0.25">
      <c r="A36" s="128" t="s">
        <v>287</v>
      </c>
      <c r="B36" s="190">
        <v>2</v>
      </c>
      <c r="C36" s="173"/>
      <c r="D36" s="153">
        <v>1</v>
      </c>
      <c r="E36" s="121"/>
      <c r="F36" s="121"/>
    </row>
    <row r="37" spans="1:7" x14ac:dyDescent="0.25">
      <c r="A37" s="19" t="s">
        <v>38</v>
      </c>
      <c r="B37" s="19"/>
      <c r="C37" s="19"/>
      <c r="D37" s="19">
        <f>SUM(B27:C35)</f>
        <v>18</v>
      </c>
    </row>
    <row r="38" spans="1:7" x14ac:dyDescent="0.25">
      <c r="A38" s="19" t="s">
        <v>37</v>
      </c>
      <c r="B38" s="20"/>
      <c r="C38" s="21"/>
      <c r="D38" s="76">
        <f>D37/(COUNT(B27:C35)*2)</f>
        <v>1</v>
      </c>
    </row>
    <row r="39" spans="1:7" x14ac:dyDescent="0.25">
      <c r="A39" s="8"/>
      <c r="B39" s="7"/>
      <c r="C39" s="7"/>
      <c r="D39" s="7"/>
    </row>
    <row r="40" spans="1:7" ht="18" x14ac:dyDescent="0.25">
      <c r="A40" s="95" t="s">
        <v>40</v>
      </c>
      <c r="B40" s="96"/>
      <c r="C40" s="97"/>
      <c r="D40" s="98">
        <f>SUM(D37,D23)</f>
        <v>26</v>
      </c>
    </row>
    <row r="41" spans="1:7" ht="18" x14ac:dyDescent="0.25">
      <c r="A41" s="95" t="s">
        <v>223</v>
      </c>
      <c r="B41" s="96"/>
      <c r="C41" s="97"/>
      <c r="D41" s="99">
        <f>D40/(COUNT(B27:C35,B19:C22)*2)</f>
        <v>1</v>
      </c>
    </row>
    <row r="42" spans="1:7" x14ac:dyDescent="0.25">
      <c r="A42" s="9"/>
      <c r="B42" s="6"/>
      <c r="C42" s="7"/>
      <c r="D42" s="6"/>
    </row>
    <row r="43" spans="1:7" ht="18" x14ac:dyDescent="0.35">
      <c r="A43" s="274" t="s">
        <v>137</v>
      </c>
      <c r="B43" s="274"/>
      <c r="C43" s="274"/>
      <c r="D43" s="274"/>
      <c r="E43" s="274"/>
      <c r="F43" s="274"/>
    </row>
    <row r="44" spans="1:7" x14ac:dyDescent="0.25">
      <c r="A44" s="203">
        <f>B11</f>
        <v>42859</v>
      </c>
      <c r="B44" s="6"/>
      <c r="C44" s="7"/>
      <c r="D44" s="6"/>
    </row>
    <row r="45" spans="1:7" ht="16.5" x14ac:dyDescent="0.25">
      <c r="A45" s="275" t="s">
        <v>63</v>
      </c>
      <c r="B45" s="276"/>
      <c r="C45" s="276"/>
      <c r="D45" s="276"/>
      <c r="E45" s="276"/>
      <c r="F45" s="276"/>
    </row>
    <row r="46" spans="1:7" x14ac:dyDescent="0.25">
      <c r="A46" s="33" t="s">
        <v>109</v>
      </c>
      <c r="B46" s="190">
        <v>2</v>
      </c>
      <c r="C46" s="190"/>
      <c r="D46" s="175"/>
      <c r="E46" s="166"/>
      <c r="F46" s="166"/>
    </row>
    <row r="47" spans="1:7" ht="57" customHeight="1" x14ac:dyDescent="0.25">
      <c r="A47" s="44" t="s">
        <v>259</v>
      </c>
      <c r="B47" s="190">
        <v>0</v>
      </c>
      <c r="C47" s="190"/>
      <c r="D47" s="175" t="s">
        <v>527</v>
      </c>
      <c r="E47" s="175" t="s">
        <v>509</v>
      </c>
      <c r="F47" s="166"/>
    </row>
    <row r="48" spans="1:7" ht="15.75" customHeight="1" x14ac:dyDescent="0.25">
      <c r="A48" s="33" t="s">
        <v>297</v>
      </c>
      <c r="B48" s="190">
        <v>2</v>
      </c>
      <c r="C48" s="191"/>
      <c r="D48" s="183"/>
      <c r="E48" s="193"/>
      <c r="F48" s="166"/>
    </row>
    <row r="49" spans="1:6" x14ac:dyDescent="0.25">
      <c r="A49" s="33" t="s">
        <v>28</v>
      </c>
      <c r="B49" s="190">
        <v>2</v>
      </c>
      <c r="C49" s="190"/>
      <c r="D49" s="175"/>
      <c r="E49" s="166"/>
      <c r="F49" s="166"/>
    </row>
    <row r="50" spans="1:6" ht="150.75" customHeight="1" x14ac:dyDescent="0.25">
      <c r="A50" s="44" t="s">
        <v>141</v>
      </c>
      <c r="B50" s="190">
        <v>1</v>
      </c>
      <c r="C50" s="190"/>
      <c r="D50" s="175" t="s">
        <v>568</v>
      </c>
      <c r="E50" s="166"/>
      <c r="F50" s="166"/>
    </row>
    <row r="51" spans="1:6" ht="18" x14ac:dyDescent="0.35">
      <c r="A51" s="91" t="s">
        <v>7</v>
      </c>
      <c r="B51" s="190">
        <v>2</v>
      </c>
      <c r="C51" s="238" t="str">
        <f>IF(B51=0, -5, "0")</f>
        <v>0</v>
      </c>
      <c r="D51" s="176"/>
      <c r="E51" s="166"/>
      <c r="F51" s="166"/>
    </row>
    <row r="52" spans="1:6" x14ac:dyDescent="0.25">
      <c r="A52" s="23" t="s">
        <v>26</v>
      </c>
      <c r="B52" s="190">
        <v>2</v>
      </c>
      <c r="C52" s="157"/>
      <c r="D52" s="176"/>
      <c r="E52" s="166"/>
      <c r="F52" s="166"/>
    </row>
    <row r="53" spans="1:6" ht="36" x14ac:dyDescent="0.35">
      <c r="A53" s="100" t="s">
        <v>27</v>
      </c>
      <c r="B53" s="190">
        <v>2</v>
      </c>
      <c r="C53" s="238" t="str">
        <f>IF(B53=0, -5, "0")</f>
        <v>0</v>
      </c>
      <c r="D53" s="160"/>
      <c r="E53" s="166"/>
      <c r="F53" s="166"/>
    </row>
    <row r="54" spans="1:6" x14ac:dyDescent="0.25">
      <c r="A54" s="19" t="s">
        <v>38</v>
      </c>
      <c r="B54" s="19"/>
      <c r="C54" s="19"/>
      <c r="D54" s="19">
        <f>SUM(B46:C53)</f>
        <v>13</v>
      </c>
    </row>
    <row r="55" spans="1:6" x14ac:dyDescent="0.25">
      <c r="A55" s="19" t="s">
        <v>37</v>
      </c>
      <c r="B55" s="20"/>
      <c r="C55" s="21"/>
      <c r="D55" s="76">
        <f>D54/(COUNT(B46:C53)*2)</f>
        <v>0.8125</v>
      </c>
    </row>
    <row r="56" spans="1:6" x14ac:dyDescent="0.25">
      <c r="A56" s="9"/>
      <c r="B56" s="6"/>
      <c r="C56" s="7"/>
      <c r="D56" s="6"/>
    </row>
    <row r="57" spans="1:6" ht="18" x14ac:dyDescent="0.25">
      <c r="A57" s="272" t="s">
        <v>65</v>
      </c>
      <c r="B57" s="273"/>
      <c r="C57" s="273"/>
      <c r="D57" s="273"/>
      <c r="E57" s="273"/>
      <c r="F57" s="273"/>
    </row>
    <row r="58" spans="1:6" ht="48.75" customHeight="1" x14ac:dyDescent="0.25">
      <c r="A58" s="189" t="s">
        <v>314</v>
      </c>
      <c r="B58" s="190">
        <v>0</v>
      </c>
      <c r="C58" s="190"/>
      <c r="D58" s="188" t="s">
        <v>507</v>
      </c>
      <c r="E58" s="165" t="s">
        <v>508</v>
      </c>
      <c r="F58" s="166"/>
    </row>
    <row r="59" spans="1:6" ht="45.75" customHeight="1" x14ac:dyDescent="0.25">
      <c r="A59" s="189" t="s">
        <v>204</v>
      </c>
      <c r="B59" s="190">
        <v>0</v>
      </c>
      <c r="C59" s="191"/>
      <c r="D59" s="182" t="s">
        <v>510</v>
      </c>
      <c r="E59" s="165" t="s">
        <v>528</v>
      </c>
      <c r="F59" s="193"/>
    </row>
    <row r="60" spans="1:6" ht="60" x14ac:dyDescent="0.25">
      <c r="A60" s="24" t="s">
        <v>142</v>
      </c>
      <c r="B60" s="190">
        <v>0</v>
      </c>
      <c r="C60" s="190"/>
      <c r="D60" s="162" t="s">
        <v>543</v>
      </c>
      <c r="E60" s="188" t="s">
        <v>545</v>
      </c>
      <c r="F60" s="166"/>
    </row>
    <row r="61" spans="1:6" ht="30" x14ac:dyDescent="0.25">
      <c r="A61" s="24" t="s">
        <v>123</v>
      </c>
      <c r="B61" s="190">
        <v>0</v>
      </c>
      <c r="C61" s="190"/>
      <c r="D61" s="162" t="s">
        <v>544</v>
      </c>
      <c r="E61" s="188" t="s">
        <v>546</v>
      </c>
      <c r="F61" s="166"/>
    </row>
    <row r="62" spans="1:6" ht="47.25" customHeight="1" x14ac:dyDescent="0.35">
      <c r="A62" s="91" t="s">
        <v>67</v>
      </c>
      <c r="B62" s="190">
        <v>2</v>
      </c>
      <c r="C62" s="238" t="str">
        <f>IF(B62=0, -5, "0")</f>
        <v>0</v>
      </c>
      <c r="D62" s="188"/>
      <c r="E62" s="166"/>
      <c r="F62" s="166"/>
    </row>
    <row r="63" spans="1:6" ht="30" x14ac:dyDescent="0.25">
      <c r="A63" s="189" t="s">
        <v>277</v>
      </c>
      <c r="B63" s="190">
        <v>2</v>
      </c>
      <c r="C63" s="190"/>
      <c r="D63" s="188"/>
      <c r="E63" s="166"/>
      <c r="F63" s="166"/>
    </row>
    <row r="64" spans="1:6" ht="36" x14ac:dyDescent="0.25">
      <c r="A64" s="127" t="s">
        <v>272</v>
      </c>
      <c r="B64" s="190">
        <v>2</v>
      </c>
      <c r="C64" s="238" t="str">
        <f>IF(B64=0, -5, "0")</f>
        <v>0</v>
      </c>
      <c r="D64" s="188"/>
      <c r="E64" s="166"/>
      <c r="F64" s="166"/>
    </row>
    <row r="65" spans="1:6" ht="16.5" x14ac:dyDescent="0.3">
      <c r="A65" s="51" t="s">
        <v>271</v>
      </c>
      <c r="B65" s="190">
        <v>2</v>
      </c>
      <c r="C65" s="191"/>
      <c r="D65" s="165"/>
      <c r="E65" s="193"/>
      <c r="F65" s="166"/>
    </row>
    <row r="66" spans="1:6" x14ac:dyDescent="0.25">
      <c r="A66" s="189" t="s">
        <v>308</v>
      </c>
      <c r="B66" s="190">
        <v>2</v>
      </c>
      <c r="C66" s="190"/>
      <c r="D66" s="176"/>
      <c r="E66" s="165"/>
      <c r="F66" s="166"/>
    </row>
    <row r="67" spans="1:6" x14ac:dyDescent="0.25">
      <c r="A67" s="189" t="s">
        <v>187</v>
      </c>
      <c r="B67" s="190">
        <v>2</v>
      </c>
      <c r="C67" s="190"/>
      <c r="D67" s="176"/>
      <c r="E67" s="166"/>
      <c r="F67" s="166"/>
    </row>
    <row r="68" spans="1:6" ht="30" x14ac:dyDescent="0.25">
      <c r="A68" s="189" t="s">
        <v>116</v>
      </c>
      <c r="B68" s="190">
        <v>2</v>
      </c>
      <c r="C68" s="190"/>
      <c r="D68" s="175" t="s">
        <v>511</v>
      </c>
      <c r="F68" s="166"/>
    </row>
    <row r="69" spans="1:6" ht="57.75" customHeight="1" x14ac:dyDescent="0.25">
      <c r="A69" s="189" t="s">
        <v>117</v>
      </c>
      <c r="B69" s="190">
        <v>2</v>
      </c>
      <c r="C69" s="191"/>
      <c r="D69" s="183"/>
      <c r="E69" s="165"/>
      <c r="F69" s="193"/>
    </row>
    <row r="70" spans="1:6" s="192" customFormat="1" ht="16.5" x14ac:dyDescent="0.25">
      <c r="A70" s="126" t="s">
        <v>171</v>
      </c>
      <c r="B70" s="190">
        <v>2</v>
      </c>
      <c r="C70" s="239" t="str">
        <f>IF(B70=0, -5, "0")</f>
        <v>0</v>
      </c>
      <c r="D70" s="171"/>
      <c r="E70" s="165"/>
      <c r="F70" s="193"/>
    </row>
    <row r="71" spans="1:6" s="192" customFormat="1" x14ac:dyDescent="0.25">
      <c r="A71" s="189" t="s">
        <v>291</v>
      </c>
      <c r="B71" s="190">
        <v>2</v>
      </c>
      <c r="C71" s="191"/>
      <c r="D71" s="171"/>
      <c r="E71" s="193"/>
      <c r="F71" s="193"/>
    </row>
    <row r="72" spans="1:6" s="192" customFormat="1" ht="16.5" x14ac:dyDescent="0.3">
      <c r="A72" s="51" t="s">
        <v>270</v>
      </c>
      <c r="B72" s="190">
        <v>2</v>
      </c>
      <c r="C72" s="191"/>
      <c r="D72" s="171"/>
      <c r="E72" s="193"/>
      <c r="F72" s="193"/>
    </row>
    <row r="73" spans="1:6" s="192" customFormat="1" x14ac:dyDescent="0.25">
      <c r="A73" s="189" t="s">
        <v>172</v>
      </c>
      <c r="B73" s="190">
        <v>2</v>
      </c>
      <c r="C73" s="191"/>
      <c r="D73" s="175"/>
      <c r="E73" s="193"/>
      <c r="F73" s="193"/>
    </row>
    <row r="74" spans="1:6" s="192" customFormat="1" x14ac:dyDescent="0.25">
      <c r="A74" s="189" t="s">
        <v>188</v>
      </c>
      <c r="B74" s="190">
        <v>2</v>
      </c>
      <c r="C74" s="191"/>
      <c r="D74" s="171"/>
      <c r="E74" s="193"/>
      <c r="F74" s="193"/>
    </row>
    <row r="75" spans="1:6" s="192" customFormat="1" ht="22.5" customHeight="1" x14ac:dyDescent="0.35">
      <c r="A75" s="199" t="s">
        <v>289</v>
      </c>
      <c r="B75" s="190">
        <v>2</v>
      </c>
      <c r="C75" s="239" t="str">
        <f>IF(B75=0, -5, "0")</f>
        <v>0</v>
      </c>
      <c r="D75" s="171"/>
      <c r="E75" s="180"/>
      <c r="F75" s="193"/>
    </row>
    <row r="76" spans="1:6" s="192" customFormat="1" ht="16.5" x14ac:dyDescent="0.25">
      <c r="A76" s="126" t="s">
        <v>168</v>
      </c>
      <c r="B76" s="190">
        <v>2</v>
      </c>
      <c r="C76" s="239" t="str">
        <f>IF(B76=0, -5, "0")</f>
        <v>0</v>
      </c>
      <c r="D76" s="171"/>
      <c r="E76" s="193"/>
      <c r="F76" s="193"/>
    </row>
    <row r="77" spans="1:6" s="192" customFormat="1" x14ac:dyDescent="0.25">
      <c r="A77" s="24" t="s">
        <v>83</v>
      </c>
      <c r="B77" s="190">
        <v>2</v>
      </c>
      <c r="C77" s="191"/>
      <c r="D77" s="171"/>
      <c r="E77" s="193"/>
      <c r="F77" s="193"/>
    </row>
    <row r="78" spans="1:6" s="192" customFormat="1" ht="75" x14ac:dyDescent="0.25">
      <c r="A78" s="24" t="s">
        <v>221</v>
      </c>
      <c r="B78" s="190">
        <v>0</v>
      </c>
      <c r="C78" s="190"/>
      <c r="D78" s="176" t="s">
        <v>512</v>
      </c>
      <c r="E78" s="176" t="s">
        <v>529</v>
      </c>
      <c r="F78" s="193"/>
    </row>
    <row r="79" spans="1:6" s="192" customFormat="1" ht="33" customHeight="1" x14ac:dyDescent="0.25">
      <c r="A79" s="189" t="s">
        <v>292</v>
      </c>
      <c r="B79" s="190">
        <v>2</v>
      </c>
      <c r="C79" s="191"/>
      <c r="D79" s="171"/>
      <c r="E79" s="165"/>
      <c r="F79" s="193"/>
    </row>
    <row r="80" spans="1:6" s="192" customFormat="1" ht="30" x14ac:dyDescent="0.25">
      <c r="A80" s="189" t="s">
        <v>199</v>
      </c>
      <c r="B80" s="190">
        <v>2</v>
      </c>
      <c r="C80" s="191"/>
      <c r="D80" s="171"/>
      <c r="E80" s="193"/>
      <c r="F80" s="193"/>
    </row>
    <row r="81" spans="1:6" x14ac:dyDescent="0.25">
      <c r="A81" s="19" t="s">
        <v>38</v>
      </c>
      <c r="B81" s="19"/>
      <c r="C81" s="19"/>
      <c r="D81" s="19">
        <f>SUM(B58:C80)</f>
        <v>36</v>
      </c>
    </row>
    <row r="82" spans="1:6" x14ac:dyDescent="0.25">
      <c r="A82" s="19" t="s">
        <v>37</v>
      </c>
      <c r="B82" s="20"/>
      <c r="C82" s="21"/>
      <c r="D82" s="76">
        <f>D81/(COUNT(B58:C80)*2)</f>
        <v>0.78260869565217395</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89" t="s">
        <v>314</v>
      </c>
      <c r="B85" s="190">
        <v>2</v>
      </c>
      <c r="C85" s="190"/>
      <c r="D85" s="176"/>
      <c r="E85" s="166"/>
      <c r="F85" s="166"/>
    </row>
    <row r="86" spans="1:6" ht="75" x14ac:dyDescent="0.25">
      <c r="A86" s="18" t="s">
        <v>105</v>
      </c>
      <c r="B86" s="190">
        <v>0</v>
      </c>
      <c r="C86" s="190"/>
      <c r="D86" s="174" t="s">
        <v>513</v>
      </c>
      <c r="E86" s="175" t="s">
        <v>530</v>
      </c>
      <c r="F86" s="166"/>
    </row>
    <row r="87" spans="1:6" ht="18" x14ac:dyDescent="0.35">
      <c r="A87" s="91" t="s">
        <v>59</v>
      </c>
      <c r="B87" s="190">
        <v>2</v>
      </c>
      <c r="C87" s="238" t="str">
        <f>IF(B87=0, -5, "0")</f>
        <v>0</v>
      </c>
      <c r="D87" s="176"/>
      <c r="E87" s="166"/>
      <c r="F87" s="166"/>
    </row>
    <row r="88" spans="1:6" ht="30" x14ac:dyDescent="0.25">
      <c r="A88" s="24" t="s">
        <v>250</v>
      </c>
      <c r="B88" s="190">
        <v>2</v>
      </c>
      <c r="C88" s="190"/>
      <c r="D88" s="176"/>
      <c r="E88" s="166"/>
      <c r="F88" s="166"/>
    </row>
    <row r="89" spans="1:6" x14ac:dyDescent="0.25">
      <c r="A89" s="18" t="s">
        <v>55</v>
      </c>
      <c r="B89" s="190">
        <v>2</v>
      </c>
      <c r="C89" s="190"/>
      <c r="D89" s="177"/>
      <c r="E89" s="166"/>
      <c r="F89" s="166"/>
    </row>
    <row r="90" spans="1:6" ht="75" x14ac:dyDescent="0.25">
      <c r="A90" s="189" t="s">
        <v>293</v>
      </c>
      <c r="B90" s="190">
        <v>0</v>
      </c>
      <c r="C90" s="190"/>
      <c r="D90" s="175" t="s">
        <v>514</v>
      </c>
      <c r="E90" s="175" t="s">
        <v>515</v>
      </c>
      <c r="F90" s="166"/>
    </row>
    <row r="91" spans="1:6" ht="30" x14ac:dyDescent="0.25">
      <c r="A91" s="18" t="s">
        <v>260</v>
      </c>
      <c r="B91" s="190">
        <v>2</v>
      </c>
      <c r="C91" s="190"/>
      <c r="D91" s="176"/>
      <c r="E91" s="166"/>
      <c r="F91" s="166"/>
    </row>
    <row r="92" spans="1:6" ht="45" x14ac:dyDescent="0.25">
      <c r="A92" s="128" t="s">
        <v>287</v>
      </c>
      <c r="B92" s="190">
        <v>1</v>
      </c>
      <c r="C92" s="173"/>
      <c r="D92" s="247">
        <v>0.33</v>
      </c>
      <c r="E92" s="121"/>
      <c r="F92" s="121"/>
    </row>
    <row r="93" spans="1:6" x14ac:dyDescent="0.25">
      <c r="A93" s="19" t="s">
        <v>38</v>
      </c>
      <c r="B93" s="19"/>
      <c r="C93" s="19"/>
      <c r="D93" s="19">
        <f>SUM(B85:C91)</f>
        <v>10</v>
      </c>
    </row>
    <row r="94" spans="1:6" x14ac:dyDescent="0.25">
      <c r="A94" s="19" t="s">
        <v>37</v>
      </c>
      <c r="B94" s="20"/>
      <c r="C94" s="21"/>
      <c r="D94" s="76">
        <f>D93/(COUNT(B85:C91)*2)</f>
        <v>0.7142857142857143</v>
      </c>
    </row>
    <row r="95" spans="1:6" x14ac:dyDescent="0.25">
      <c r="A95" s="9"/>
      <c r="B95" s="6"/>
      <c r="C95" s="7"/>
      <c r="D95" s="6"/>
    </row>
    <row r="96" spans="1:6" ht="18" x14ac:dyDescent="0.25">
      <c r="A96" s="95" t="s">
        <v>66</v>
      </c>
      <c r="B96" s="101"/>
      <c r="C96" s="102"/>
      <c r="D96" s="98">
        <f>SUM(D81,D93,D54)</f>
        <v>59</v>
      </c>
    </row>
    <row r="97" spans="1:6" ht="16.5" customHeight="1" x14ac:dyDescent="0.25">
      <c r="A97" s="95" t="s">
        <v>224</v>
      </c>
      <c r="B97" s="101"/>
      <c r="C97" s="102"/>
      <c r="D97" s="99">
        <f>D96/(COUNT(B85:C91,B46:C53,B58:C80)*2)</f>
        <v>0.77631578947368418</v>
      </c>
    </row>
    <row r="98" spans="1:6" x14ac:dyDescent="0.25">
      <c r="A98" s="5"/>
      <c r="B98" s="6"/>
      <c r="C98" s="7"/>
      <c r="D98" s="6"/>
    </row>
    <row r="99" spans="1:6" ht="18" x14ac:dyDescent="0.35">
      <c r="A99" s="274" t="s">
        <v>129</v>
      </c>
      <c r="B99" s="274"/>
      <c r="C99" s="274"/>
      <c r="D99" s="274"/>
      <c r="E99" s="274"/>
      <c r="F99" s="274"/>
    </row>
    <row r="100" spans="1:6" x14ac:dyDescent="0.25">
      <c r="A100" s="203">
        <f>B11</f>
        <v>42859</v>
      </c>
      <c r="B100" s="6"/>
      <c r="C100" s="7"/>
      <c r="D100" s="6"/>
    </row>
    <row r="101" spans="1:6" ht="16.5" x14ac:dyDescent="0.25">
      <c r="A101" s="275" t="s">
        <v>63</v>
      </c>
      <c r="B101" s="276"/>
      <c r="C101" s="276"/>
      <c r="D101" s="276"/>
      <c r="E101" s="276"/>
      <c r="F101" s="276"/>
    </row>
    <row r="102" spans="1:6" ht="60" x14ac:dyDescent="0.25">
      <c r="A102" s="23" t="s">
        <v>57</v>
      </c>
      <c r="B102" s="190">
        <v>2</v>
      </c>
      <c r="C102" s="190"/>
      <c r="D102" s="188" t="s">
        <v>516</v>
      </c>
      <c r="E102" s="188"/>
      <c r="F102" s="166"/>
    </row>
    <row r="103" spans="1:6" x14ac:dyDescent="0.25">
      <c r="A103" s="23" t="s">
        <v>297</v>
      </c>
      <c r="B103" s="190">
        <v>2</v>
      </c>
      <c r="C103" s="190"/>
      <c r="D103" s="188"/>
      <c r="E103" s="166"/>
      <c r="F103" s="166"/>
    </row>
    <row r="104" spans="1:6" x14ac:dyDescent="0.25">
      <c r="A104" s="33" t="s">
        <v>100</v>
      </c>
      <c r="B104" s="190">
        <v>2</v>
      </c>
      <c r="C104" s="191"/>
      <c r="D104" s="165"/>
      <c r="E104" s="193"/>
      <c r="F104" s="166"/>
    </row>
    <row r="105" spans="1:6" ht="60" x14ac:dyDescent="0.25">
      <c r="A105" s="33" t="s">
        <v>28</v>
      </c>
      <c r="B105" s="190">
        <v>0</v>
      </c>
      <c r="C105" s="190"/>
      <c r="D105" s="175" t="s">
        <v>531</v>
      </c>
      <c r="E105" s="175" t="s">
        <v>532</v>
      </c>
      <c r="F105" s="166"/>
    </row>
    <row r="106" spans="1:6" ht="30" x14ac:dyDescent="0.25">
      <c r="A106" s="33" t="s">
        <v>174</v>
      </c>
      <c r="B106" s="190">
        <v>2</v>
      </c>
      <c r="C106" s="190"/>
      <c r="D106" s="148"/>
      <c r="E106" s="166"/>
      <c r="F106" s="166"/>
    </row>
    <row r="107" spans="1:6" ht="18" x14ac:dyDescent="0.35">
      <c r="A107" s="91" t="s">
        <v>59</v>
      </c>
      <c r="B107" s="190">
        <v>2</v>
      </c>
      <c r="C107" s="238" t="str">
        <f>IF(B107=0, -5, "0")</f>
        <v>0</v>
      </c>
      <c r="D107" s="188"/>
      <c r="E107" s="166"/>
      <c r="F107" s="166"/>
    </row>
    <row r="108" spans="1:6" ht="30" x14ac:dyDescent="0.25">
      <c r="A108" s="23" t="s">
        <v>131</v>
      </c>
      <c r="B108" s="190">
        <v>2</v>
      </c>
      <c r="C108" s="157"/>
      <c r="D108" s="188"/>
      <c r="E108" s="166"/>
      <c r="F108" s="166"/>
    </row>
    <row r="109" spans="1:6" ht="34.9" customHeight="1" x14ac:dyDescent="0.35">
      <c r="A109" s="100" t="s">
        <v>27</v>
      </c>
      <c r="B109" s="190">
        <v>2</v>
      </c>
      <c r="C109" s="238" t="str">
        <f>IF(B109=0, -5, "0")</f>
        <v>0</v>
      </c>
      <c r="D109" s="10"/>
      <c r="E109" s="166"/>
      <c r="F109" s="166"/>
    </row>
    <row r="110" spans="1:6" x14ac:dyDescent="0.25">
      <c r="A110" s="19" t="s">
        <v>38</v>
      </c>
      <c r="B110" s="19"/>
      <c r="C110" s="19"/>
      <c r="D110" s="19">
        <f>SUM(B102:C109)</f>
        <v>14</v>
      </c>
    </row>
    <row r="111" spans="1:6" x14ac:dyDescent="0.25">
      <c r="A111" s="19" t="s">
        <v>37</v>
      </c>
      <c r="B111" s="20"/>
      <c r="C111" s="21"/>
      <c r="D111" s="76">
        <f>D110/(COUNT(B102:C109)*2)</f>
        <v>0.875</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2</v>
      </c>
      <c r="C114" s="190"/>
      <c r="D114" s="188"/>
      <c r="E114" s="188"/>
      <c r="F114" s="166"/>
    </row>
    <row r="115" spans="1:6" ht="23.25" customHeight="1" x14ac:dyDescent="0.25">
      <c r="A115" s="18" t="s">
        <v>294</v>
      </c>
      <c r="B115" s="190">
        <v>2</v>
      </c>
      <c r="C115" s="190"/>
      <c r="D115" s="162"/>
      <c r="E115" s="162"/>
      <c r="F115" s="166"/>
    </row>
    <row r="116" spans="1:6" x14ac:dyDescent="0.25">
      <c r="A116" s="18" t="s">
        <v>71</v>
      </c>
      <c r="B116" s="190">
        <v>2</v>
      </c>
      <c r="C116" s="190"/>
      <c r="D116" s="162"/>
      <c r="E116" s="193"/>
      <c r="F116" s="166"/>
    </row>
    <row r="117" spans="1:6" ht="24.75" customHeight="1" x14ac:dyDescent="0.25">
      <c r="A117" s="189" t="s">
        <v>295</v>
      </c>
      <c r="B117" s="190">
        <v>2</v>
      </c>
      <c r="C117" s="190"/>
      <c r="D117" s="11"/>
      <c r="E117" s="193"/>
      <c r="F117" s="166"/>
    </row>
    <row r="118" spans="1:6" x14ac:dyDescent="0.25">
      <c r="A118" s="18" t="s">
        <v>64</v>
      </c>
      <c r="B118" s="190">
        <v>2</v>
      </c>
      <c r="C118" s="190"/>
      <c r="D118" s="12"/>
      <c r="E118" s="188"/>
      <c r="F118" s="166"/>
    </row>
    <row r="119" spans="1:6" ht="30" x14ac:dyDescent="0.25">
      <c r="A119" s="189" t="s">
        <v>175</v>
      </c>
      <c r="B119" s="190">
        <v>2</v>
      </c>
      <c r="C119" s="190"/>
      <c r="D119" s="12"/>
      <c r="E119" s="166"/>
      <c r="F119" s="166"/>
    </row>
    <row r="120" spans="1:6" x14ac:dyDescent="0.25">
      <c r="A120" s="189" t="s">
        <v>291</v>
      </c>
      <c r="B120" s="190">
        <v>2</v>
      </c>
      <c r="C120" s="190"/>
      <c r="D120" s="12"/>
      <c r="E120" s="166"/>
      <c r="F120" s="166"/>
    </row>
    <row r="121" spans="1:6" ht="18" x14ac:dyDescent="0.35">
      <c r="A121" s="91" t="s">
        <v>74</v>
      </c>
      <c r="B121" s="190">
        <v>2</v>
      </c>
      <c r="C121" s="238" t="str">
        <f>IF(B121=0, -5, "0")</f>
        <v>0</v>
      </c>
      <c r="D121" s="188"/>
      <c r="E121" s="166"/>
      <c r="F121" s="166"/>
    </row>
    <row r="122" spans="1:6" x14ac:dyDescent="0.25">
      <c r="A122" s="18" t="s">
        <v>188</v>
      </c>
      <c r="B122" s="190">
        <v>2</v>
      </c>
      <c r="C122" s="190"/>
      <c r="D122" s="188"/>
      <c r="E122" s="166"/>
      <c r="F122" s="166"/>
    </row>
    <row r="123" spans="1:6" ht="16.5" x14ac:dyDescent="0.3">
      <c r="A123" s="49" t="s">
        <v>189</v>
      </c>
      <c r="B123" s="197">
        <v>2</v>
      </c>
      <c r="C123" s="197"/>
      <c r="D123" s="204"/>
      <c r="E123" s="188"/>
      <c r="F123" s="166"/>
    </row>
    <row r="124" spans="1:6" x14ac:dyDescent="0.25">
      <c r="A124" s="189" t="s">
        <v>278</v>
      </c>
      <c r="B124" s="190">
        <v>2</v>
      </c>
      <c r="C124" s="190"/>
      <c r="D124" s="168"/>
      <c r="E124" s="193"/>
      <c r="F124" s="166"/>
    </row>
    <row r="125" spans="1:6" ht="36" x14ac:dyDescent="0.25">
      <c r="A125" s="127" t="s">
        <v>272</v>
      </c>
      <c r="B125" s="190">
        <v>2</v>
      </c>
      <c r="C125" s="238" t="str">
        <f>IF(B125=0, -5, "0")</f>
        <v>0</v>
      </c>
      <c r="D125" s="188"/>
      <c r="E125" s="188"/>
      <c r="F125" s="166"/>
    </row>
    <row r="126" spans="1:6" ht="16.5" x14ac:dyDescent="0.3">
      <c r="A126" s="51" t="s">
        <v>271</v>
      </c>
      <c r="B126" s="197">
        <v>2</v>
      </c>
      <c r="C126" s="197"/>
      <c r="D126" s="204" t="s">
        <v>371</v>
      </c>
      <c r="E126" s="166"/>
      <c r="F126" s="166"/>
    </row>
    <row r="127" spans="1:6" ht="66.75" customHeight="1" x14ac:dyDescent="0.35">
      <c r="A127" s="91" t="s">
        <v>173</v>
      </c>
      <c r="B127" s="190">
        <v>0</v>
      </c>
      <c r="C127" s="238">
        <f>IF(B127=0, -5, "0")</f>
        <v>-5</v>
      </c>
      <c r="D127" s="188" t="s">
        <v>517</v>
      </c>
      <c r="E127" s="188" t="s">
        <v>547</v>
      </c>
      <c r="F127" s="166"/>
    </row>
    <row r="128" spans="1:6" ht="18.75" customHeight="1" x14ac:dyDescent="0.35">
      <c r="A128" s="49" t="s">
        <v>289</v>
      </c>
      <c r="B128" s="190">
        <v>2</v>
      </c>
      <c r="C128" s="190"/>
      <c r="D128" s="188"/>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90"/>
      <c r="D130" s="188"/>
      <c r="E130" s="166"/>
      <c r="F130" s="166"/>
    </row>
    <row r="131" spans="1:6" ht="33" x14ac:dyDescent="0.3">
      <c r="A131" s="51" t="s">
        <v>222</v>
      </c>
      <c r="B131" s="191">
        <v>2</v>
      </c>
      <c r="C131" s="190"/>
      <c r="D131" s="188"/>
      <c r="E131" s="166"/>
      <c r="F131" s="166"/>
    </row>
    <row r="132" spans="1:6" x14ac:dyDescent="0.25">
      <c r="A132" s="24" t="s">
        <v>248</v>
      </c>
      <c r="B132" s="191">
        <v>2</v>
      </c>
      <c r="C132" s="190"/>
      <c r="D132" s="188"/>
      <c r="E132" s="188"/>
      <c r="F132" s="166"/>
    </row>
    <row r="133" spans="1:6" ht="30" x14ac:dyDescent="0.25">
      <c r="A133" s="24" t="s">
        <v>199</v>
      </c>
      <c r="B133" s="191">
        <v>2</v>
      </c>
      <c r="C133" s="190"/>
      <c r="D133" s="188"/>
      <c r="E133" s="166"/>
      <c r="F133" s="166"/>
    </row>
    <row r="134" spans="1:6" x14ac:dyDescent="0.25">
      <c r="A134" s="19" t="s">
        <v>38</v>
      </c>
      <c r="B134" s="19"/>
      <c r="C134" s="19"/>
      <c r="D134" s="19">
        <f>SUM(B114:C133)</f>
        <v>33</v>
      </c>
    </row>
    <row r="135" spans="1:6" x14ac:dyDescent="0.25">
      <c r="A135" s="19" t="s">
        <v>37</v>
      </c>
      <c r="B135" s="20"/>
      <c r="C135" s="21"/>
      <c r="D135" s="76">
        <f>D134/(COUNT(B114:C133)*2)</f>
        <v>0.7857142857142857</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2</v>
      </c>
      <c r="C138" s="190"/>
      <c r="D138" s="188"/>
      <c r="E138" s="165"/>
      <c r="F138" s="166"/>
    </row>
    <row r="139" spans="1:6" x14ac:dyDescent="0.25">
      <c r="A139" s="18" t="s">
        <v>144</v>
      </c>
      <c r="B139" s="190">
        <v>2</v>
      </c>
      <c r="C139" s="190"/>
      <c r="D139" s="162"/>
      <c r="E139" s="166"/>
      <c r="F139" s="166"/>
    </row>
    <row r="140" spans="1:6" ht="18" x14ac:dyDescent="0.35">
      <c r="A140" s="91" t="s">
        <v>59</v>
      </c>
      <c r="B140" s="190">
        <v>2</v>
      </c>
      <c r="C140" s="238" t="str">
        <f>IF(B140=0, -5, "0")</f>
        <v>0</v>
      </c>
      <c r="D140" s="188"/>
      <c r="E140" s="188"/>
      <c r="F140" s="166"/>
    </row>
    <row r="141" spans="1:6" ht="36" x14ac:dyDescent="0.35">
      <c r="A141" s="100" t="s">
        <v>55</v>
      </c>
      <c r="B141" s="190">
        <v>2</v>
      </c>
      <c r="C141" s="238" t="str">
        <f>IF(B141=0, -5, "0")</f>
        <v>0</v>
      </c>
      <c r="D141" s="12"/>
      <c r="E141" s="188"/>
      <c r="F141" s="166"/>
    </row>
    <row r="142" spans="1:6" ht="16.5" x14ac:dyDescent="0.3">
      <c r="A142" s="56" t="s">
        <v>149</v>
      </c>
      <c r="B142" s="190">
        <v>2</v>
      </c>
      <c r="C142" s="190"/>
      <c r="D142" s="168"/>
      <c r="E142" s="166"/>
      <c r="F142" s="166"/>
    </row>
    <row r="143" spans="1:6" ht="18" x14ac:dyDescent="0.35">
      <c r="A143" s="100" t="s">
        <v>492</v>
      </c>
      <c r="B143" s="190">
        <v>2</v>
      </c>
      <c r="C143" s="238" t="str">
        <f>IF(B143=0, -5, "0")</f>
        <v>0</v>
      </c>
      <c r="D143" s="188"/>
      <c r="E143" s="188"/>
      <c r="F143" s="166"/>
    </row>
    <row r="144" spans="1:6" ht="16.5" x14ac:dyDescent="0.25">
      <c r="A144" s="206" t="s">
        <v>75</v>
      </c>
      <c r="B144" s="190">
        <v>2</v>
      </c>
      <c r="C144" s="197"/>
      <c r="D144" s="207"/>
      <c r="E144" s="188"/>
      <c r="F144" s="166"/>
    </row>
    <row r="145" spans="1:6" ht="66" x14ac:dyDescent="0.25">
      <c r="A145" s="129" t="s">
        <v>287</v>
      </c>
      <c r="B145" s="190">
        <v>1</v>
      </c>
      <c r="C145" s="173"/>
      <c r="D145" s="153">
        <v>0.8</v>
      </c>
      <c r="E145" s="7"/>
      <c r="F145" s="121"/>
    </row>
    <row r="146" spans="1:6" x14ac:dyDescent="0.25">
      <c r="A146" s="19" t="s">
        <v>38</v>
      </c>
      <c r="B146" s="19"/>
      <c r="C146" s="19"/>
      <c r="D146" s="19">
        <f>SUM(B138:C144)</f>
        <v>14</v>
      </c>
    </row>
    <row r="147" spans="1:6" x14ac:dyDescent="0.25">
      <c r="A147" s="19" t="s">
        <v>37</v>
      </c>
      <c r="B147" s="20"/>
      <c r="C147" s="21"/>
      <c r="D147" s="76">
        <f>D146/(COUNT(B138:C144)*2)</f>
        <v>1</v>
      </c>
    </row>
    <row r="148" spans="1:6" x14ac:dyDescent="0.25">
      <c r="A148" s="9"/>
      <c r="B148" s="6"/>
      <c r="C148" s="7"/>
      <c r="D148" s="6"/>
    </row>
    <row r="149" spans="1:6" ht="18" x14ac:dyDescent="0.25">
      <c r="A149" s="95" t="s">
        <v>138</v>
      </c>
      <c r="B149" s="101"/>
      <c r="C149" s="102"/>
      <c r="D149" s="98">
        <f>SUM(D146,D110,D134)</f>
        <v>61</v>
      </c>
    </row>
    <row r="150" spans="1:6" ht="18" x14ac:dyDescent="0.25">
      <c r="A150" s="95" t="s">
        <v>225</v>
      </c>
      <c r="B150" s="101"/>
      <c r="C150" s="102"/>
      <c r="D150" s="99">
        <f>D149/(COUNT(B138:C144,B102:C109,B114:C133)*2)</f>
        <v>0.84722222222222221</v>
      </c>
    </row>
    <row r="151" spans="1:6" x14ac:dyDescent="0.25">
      <c r="A151" s="9"/>
      <c r="B151" s="6"/>
      <c r="C151" s="7"/>
      <c r="D151" s="6"/>
    </row>
    <row r="152" spans="1:6" ht="18" x14ac:dyDescent="0.35">
      <c r="A152" s="274" t="s">
        <v>130</v>
      </c>
      <c r="B152" s="274"/>
      <c r="C152" s="274"/>
      <c r="D152" s="274"/>
      <c r="E152" s="274"/>
      <c r="F152" s="274"/>
    </row>
    <row r="153" spans="1:6" x14ac:dyDescent="0.25">
      <c r="A153" s="203">
        <f>B11</f>
        <v>42859</v>
      </c>
      <c r="B153" s="6"/>
      <c r="C153" s="7"/>
      <c r="D153" s="62"/>
    </row>
    <row r="154" spans="1:6" ht="16.5" x14ac:dyDescent="0.25">
      <c r="A154" s="275" t="s">
        <v>63</v>
      </c>
      <c r="B154" s="276"/>
      <c r="C154" s="276"/>
      <c r="D154" s="276"/>
      <c r="E154" s="276"/>
      <c r="F154" s="276"/>
    </row>
    <row r="155" spans="1:6" x14ac:dyDescent="0.25">
      <c r="A155" s="23" t="s">
        <v>132</v>
      </c>
      <c r="B155" s="190">
        <v>2</v>
      </c>
      <c r="C155" s="190"/>
      <c r="D155" s="188"/>
      <c r="E155" s="166"/>
      <c r="F155" s="166"/>
    </row>
    <row r="156" spans="1:6" x14ac:dyDescent="0.25">
      <c r="A156" s="23" t="s">
        <v>297</v>
      </c>
      <c r="B156" s="190">
        <v>2</v>
      </c>
      <c r="C156" s="190"/>
      <c r="D156" s="188"/>
      <c r="E156" s="166"/>
      <c r="F156" s="166"/>
    </row>
    <row r="157" spans="1:6" x14ac:dyDescent="0.25">
      <c r="A157" s="23" t="s">
        <v>69</v>
      </c>
      <c r="B157" s="190">
        <v>2</v>
      </c>
      <c r="C157" s="188"/>
      <c r="D157" s="188"/>
      <c r="E157" s="166"/>
      <c r="F157" s="166"/>
    </row>
    <row r="158" spans="1:6" x14ac:dyDescent="0.25">
      <c r="A158" s="33" t="s">
        <v>136</v>
      </c>
      <c r="B158" s="190">
        <v>2</v>
      </c>
      <c r="C158" s="190"/>
      <c r="D158" s="175"/>
      <c r="E158" s="166"/>
      <c r="F158" s="166"/>
    </row>
    <row r="159" spans="1:6" ht="30" x14ac:dyDescent="0.25">
      <c r="A159" s="23" t="s">
        <v>190</v>
      </c>
      <c r="B159" s="190">
        <v>2</v>
      </c>
      <c r="C159" s="190"/>
      <c r="D159" s="188"/>
      <c r="E159" s="166"/>
      <c r="F159" s="166"/>
    </row>
    <row r="160" spans="1:6" ht="18" x14ac:dyDescent="0.35">
      <c r="A160" s="91" t="s">
        <v>59</v>
      </c>
      <c r="B160" s="190">
        <v>2</v>
      </c>
      <c r="C160" s="238" t="str">
        <f>IF(B160=0, -5, "0")</f>
        <v>0</v>
      </c>
      <c r="D160" s="188"/>
      <c r="E160" s="166"/>
      <c r="F160" s="166"/>
    </row>
    <row r="161" spans="1:6" ht="16.5" customHeight="1" x14ac:dyDescent="0.25">
      <c r="A161" s="23" t="s">
        <v>145</v>
      </c>
      <c r="B161" s="190">
        <v>2</v>
      </c>
      <c r="C161" s="157"/>
      <c r="D161" s="188"/>
      <c r="E161" s="166"/>
      <c r="F161" s="166"/>
    </row>
    <row r="162" spans="1:6" x14ac:dyDescent="0.25">
      <c r="A162" s="23" t="s">
        <v>27</v>
      </c>
      <c r="B162" s="190">
        <v>2</v>
      </c>
      <c r="C162" s="190"/>
      <c r="D162" s="10"/>
      <c r="E162" s="166"/>
      <c r="F162" s="166"/>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2</v>
      </c>
      <c r="C167" s="190"/>
      <c r="D167" s="162"/>
      <c r="E167" s="166"/>
      <c r="F167" s="166"/>
    </row>
    <row r="168" spans="1:6" ht="24" customHeight="1" x14ac:dyDescent="0.25">
      <c r="A168" s="18" t="s">
        <v>102</v>
      </c>
      <c r="B168" s="190">
        <v>2</v>
      </c>
      <c r="C168" s="190"/>
      <c r="D168" s="162"/>
      <c r="E168" s="166"/>
      <c r="F168" s="166"/>
    </row>
    <row r="169" spans="1:6" x14ac:dyDescent="0.25">
      <c r="A169" s="18" t="s">
        <v>135</v>
      </c>
      <c r="B169" s="190">
        <v>2</v>
      </c>
      <c r="C169" s="190"/>
      <c r="D169" s="162"/>
      <c r="E169" s="166"/>
      <c r="F169" s="166"/>
    </row>
    <row r="170" spans="1:6" x14ac:dyDescent="0.25">
      <c r="A170" s="18" t="s">
        <v>64</v>
      </c>
      <c r="B170" s="190">
        <v>2</v>
      </c>
      <c r="C170" s="190"/>
      <c r="D170" s="12"/>
      <c r="E170" s="166"/>
      <c r="F170" s="166"/>
    </row>
    <row r="171" spans="1:6" x14ac:dyDescent="0.25">
      <c r="A171" s="18" t="s">
        <v>279</v>
      </c>
      <c r="B171" s="190">
        <v>2</v>
      </c>
      <c r="C171" s="190"/>
      <c r="D171" s="12"/>
      <c r="E171" s="166"/>
      <c r="F171" s="166"/>
    </row>
    <row r="172" spans="1:6" ht="18" x14ac:dyDescent="0.35">
      <c r="A172" s="100" t="s">
        <v>80</v>
      </c>
      <c r="B172" s="190">
        <v>2</v>
      </c>
      <c r="C172" s="238" t="str">
        <f>IF(B172=0, -5, "0")</f>
        <v>0</v>
      </c>
      <c r="D172" s="12"/>
      <c r="E172" s="166"/>
      <c r="F172" s="166"/>
    </row>
    <row r="173" spans="1:6" x14ac:dyDescent="0.25">
      <c r="A173" s="189" t="s">
        <v>296</v>
      </c>
      <c r="B173" s="190">
        <v>2</v>
      </c>
      <c r="C173" s="191"/>
      <c r="D173" s="186"/>
      <c r="E173" s="193"/>
      <c r="F173" s="166"/>
    </row>
    <row r="174" spans="1:6" ht="28.5" customHeight="1" x14ac:dyDescent="0.35">
      <c r="A174" s="91" t="s">
        <v>251</v>
      </c>
      <c r="B174" s="190">
        <v>2</v>
      </c>
      <c r="C174" s="238" t="str">
        <f>IF(B174=0, -5, "0")</f>
        <v>0</v>
      </c>
      <c r="D174" s="12"/>
      <c r="E174" s="188"/>
      <c r="F174" s="166"/>
    </row>
    <row r="175" spans="1:6" ht="31.5" customHeight="1" x14ac:dyDescent="0.25">
      <c r="A175" s="189" t="s">
        <v>313</v>
      </c>
      <c r="B175" s="190">
        <v>2</v>
      </c>
      <c r="C175" s="190"/>
      <c r="D175" s="175"/>
      <c r="E175" s="188"/>
      <c r="F175" s="166"/>
    </row>
    <row r="176" spans="1:6" ht="36" x14ac:dyDescent="0.35">
      <c r="A176" s="103" t="s">
        <v>209</v>
      </c>
      <c r="B176" s="190">
        <v>2</v>
      </c>
      <c r="C176" s="238" t="str">
        <f>IF(B176=0, -5, "0")</f>
        <v>0</v>
      </c>
      <c r="D176" s="188"/>
      <c r="E176" s="166"/>
      <c r="F176" s="166"/>
    </row>
    <row r="177" spans="1:7" x14ac:dyDescent="0.25">
      <c r="A177" s="189" t="s">
        <v>291</v>
      </c>
      <c r="B177" s="190">
        <v>2</v>
      </c>
      <c r="C177" s="190"/>
      <c r="D177" s="188"/>
      <c r="E177" s="166"/>
      <c r="F177" s="166"/>
    </row>
    <row r="178" spans="1:7" x14ac:dyDescent="0.25">
      <c r="A178" s="189" t="s">
        <v>188</v>
      </c>
      <c r="B178" s="190">
        <v>2</v>
      </c>
      <c r="C178" s="190"/>
      <c r="D178" s="188"/>
      <c r="E178" s="188"/>
      <c r="F178" s="166"/>
    </row>
    <row r="179" spans="1:7" ht="18" x14ac:dyDescent="0.35">
      <c r="A179" s="180" t="s">
        <v>289</v>
      </c>
      <c r="B179" s="190">
        <v>2</v>
      </c>
      <c r="C179" s="190"/>
      <c r="D179" s="188"/>
      <c r="E179" s="180"/>
      <c r="F179" s="166"/>
    </row>
    <row r="180" spans="1:7" ht="16.5" x14ac:dyDescent="0.25">
      <c r="A180" s="126" t="s">
        <v>168</v>
      </c>
      <c r="B180" s="190">
        <v>2</v>
      </c>
      <c r="C180" s="239" t="str">
        <f>IF(B180=0, -5, "0")</f>
        <v>0</v>
      </c>
      <c r="D180" s="165"/>
      <c r="E180" s="193"/>
      <c r="F180" s="166"/>
    </row>
    <row r="181" spans="1:7" x14ac:dyDescent="0.25">
      <c r="A181" s="24" t="s">
        <v>83</v>
      </c>
      <c r="B181" s="190">
        <v>2</v>
      </c>
      <c r="C181" s="190"/>
      <c r="D181" s="188"/>
      <c r="E181" s="166"/>
      <c r="F181" s="166"/>
    </row>
    <row r="182" spans="1:7" ht="33" x14ac:dyDescent="0.3">
      <c r="A182" s="200" t="s">
        <v>234</v>
      </c>
      <c r="B182" s="190">
        <v>2</v>
      </c>
      <c r="C182" s="190"/>
      <c r="D182" s="84"/>
      <c r="E182" s="166"/>
      <c r="F182" s="166"/>
      <c r="G182" s="192"/>
    </row>
    <row r="183" spans="1:7" x14ac:dyDescent="0.25">
      <c r="A183" s="24" t="s">
        <v>248</v>
      </c>
      <c r="B183" s="190">
        <v>2</v>
      </c>
      <c r="C183" s="190"/>
      <c r="D183" s="188"/>
      <c r="E183" s="188"/>
      <c r="F183" s="166"/>
    </row>
    <row r="184" spans="1:7" ht="30" x14ac:dyDescent="0.25">
      <c r="A184" s="24" t="s">
        <v>200</v>
      </c>
      <c r="B184" s="190">
        <v>2</v>
      </c>
      <c r="C184" s="190"/>
      <c r="D184" s="188"/>
      <c r="E184" s="166"/>
      <c r="F184" s="166"/>
    </row>
    <row r="185" spans="1:7" ht="45" x14ac:dyDescent="0.25">
      <c r="A185" s="120" t="s">
        <v>287</v>
      </c>
      <c r="B185" s="190">
        <v>2</v>
      </c>
      <c r="C185" s="173"/>
      <c r="D185" s="153">
        <v>1</v>
      </c>
      <c r="E185" s="121"/>
      <c r="F185" s="121"/>
    </row>
    <row r="186" spans="1:7" x14ac:dyDescent="0.25">
      <c r="A186" s="19" t="s">
        <v>38</v>
      </c>
      <c r="B186" s="19"/>
      <c r="C186" s="19"/>
      <c r="D186" s="19">
        <f>SUM(B167:C184)</f>
        <v>36</v>
      </c>
    </row>
    <row r="187" spans="1:7" x14ac:dyDescent="0.25">
      <c r="A187" s="19" t="s">
        <v>37</v>
      </c>
      <c r="B187" s="20"/>
      <c r="C187" s="21"/>
      <c r="D187" s="76">
        <f>D186/(COUNT(B167:C184)*2)</f>
        <v>1</v>
      </c>
    </row>
    <row r="188" spans="1:7" x14ac:dyDescent="0.25">
      <c r="A188" s="9"/>
      <c r="B188" s="6"/>
      <c r="C188" s="7"/>
      <c r="D188" s="6"/>
    </row>
    <row r="189" spans="1:7" ht="18" x14ac:dyDescent="0.25">
      <c r="A189" s="95" t="s">
        <v>139</v>
      </c>
      <c r="B189" s="101"/>
      <c r="C189" s="102"/>
      <c r="D189" s="98">
        <f>SUM(D163,D186)</f>
        <v>52</v>
      </c>
    </row>
    <row r="190" spans="1:7" ht="18" x14ac:dyDescent="0.25">
      <c r="A190" s="95" t="s">
        <v>226</v>
      </c>
      <c r="B190" s="101"/>
      <c r="C190" s="102"/>
      <c r="D190" s="99">
        <f>D189/(COUNT(B155:C162,B167:C184)*2)</f>
        <v>1</v>
      </c>
    </row>
    <row r="191" spans="1:7" x14ac:dyDescent="0.25">
      <c r="A191" s="9"/>
      <c r="B191" s="6"/>
      <c r="C191" s="7"/>
      <c r="D191" s="6"/>
    </row>
    <row r="192" spans="1:7" ht="18" x14ac:dyDescent="0.35">
      <c r="A192" s="274" t="s">
        <v>167</v>
      </c>
      <c r="B192" s="274"/>
      <c r="C192" s="274"/>
      <c r="D192" s="274"/>
      <c r="E192" s="274"/>
      <c r="F192" s="274"/>
    </row>
    <row r="193" spans="1:7" x14ac:dyDescent="0.25">
      <c r="A193" s="209">
        <f>B11</f>
        <v>42859</v>
      </c>
      <c r="B193" s="6"/>
      <c r="C193" s="7"/>
      <c r="D193" s="6"/>
    </row>
    <row r="194" spans="1:7" ht="18" x14ac:dyDescent="0.25">
      <c r="A194" s="272" t="s">
        <v>158</v>
      </c>
      <c r="B194" s="273"/>
      <c r="C194" s="273"/>
      <c r="D194" s="273"/>
      <c r="E194" s="273"/>
      <c r="F194" s="273"/>
    </row>
    <row r="195" spans="1:7" ht="36" x14ac:dyDescent="0.35">
      <c r="A195" s="100" t="s">
        <v>27</v>
      </c>
      <c r="B195" s="190">
        <v>2</v>
      </c>
      <c r="C195" s="238" t="str">
        <f>IF(B195=0, -5, "0")</f>
        <v>0</v>
      </c>
      <c r="D195" s="188"/>
      <c r="E195" s="166"/>
      <c r="F195" s="166"/>
    </row>
    <row r="196" spans="1:7" x14ac:dyDescent="0.25">
      <c r="A196" s="23" t="s">
        <v>57</v>
      </c>
      <c r="B196" s="190">
        <v>2</v>
      </c>
      <c r="C196" s="190"/>
      <c r="D196" s="188"/>
      <c r="E196" s="166"/>
      <c r="F196" s="166"/>
    </row>
    <row r="197" spans="1:7" x14ac:dyDescent="0.25">
      <c r="A197" s="33" t="s">
        <v>297</v>
      </c>
      <c r="B197" s="190">
        <v>2</v>
      </c>
      <c r="C197" s="190"/>
      <c r="D197" s="188"/>
      <c r="E197" s="193"/>
      <c r="F197" s="166"/>
    </row>
    <row r="198" spans="1:7" x14ac:dyDescent="0.25">
      <c r="A198" s="23" t="s">
        <v>100</v>
      </c>
      <c r="B198" s="190">
        <v>2</v>
      </c>
      <c r="C198" s="190"/>
      <c r="D198" s="188"/>
      <c r="E198" s="166"/>
      <c r="F198" s="166"/>
    </row>
    <row r="199" spans="1:7" x14ac:dyDescent="0.25">
      <c r="A199" s="23" t="s">
        <v>154</v>
      </c>
      <c r="B199" s="190">
        <v>2</v>
      </c>
      <c r="C199" s="190"/>
      <c r="E199" s="166"/>
      <c r="F199" s="166"/>
    </row>
    <row r="200" spans="1:7" x14ac:dyDescent="0.25">
      <c r="A200" s="33" t="s">
        <v>153</v>
      </c>
      <c r="B200" s="190">
        <v>2</v>
      </c>
      <c r="C200" s="190"/>
      <c r="D200" s="188"/>
      <c r="E200" s="166"/>
      <c r="F200" s="166"/>
    </row>
    <row r="201" spans="1:7" x14ac:dyDescent="0.25">
      <c r="A201" s="33" t="s">
        <v>28</v>
      </c>
      <c r="B201" s="190" t="s">
        <v>34</v>
      </c>
      <c r="C201" s="190"/>
      <c r="D201" s="188"/>
      <c r="E201" s="166"/>
      <c r="F201" s="166"/>
    </row>
    <row r="202" spans="1:7" x14ac:dyDescent="0.25">
      <c r="A202" s="33" t="s">
        <v>155</v>
      </c>
      <c r="B202" s="190">
        <v>2</v>
      </c>
      <c r="C202" s="190"/>
      <c r="D202" s="188"/>
      <c r="E202" s="166"/>
      <c r="F202" s="166"/>
    </row>
    <row r="203" spans="1:7" ht="18" x14ac:dyDescent="0.35">
      <c r="A203" s="210" t="s">
        <v>298</v>
      </c>
      <c r="B203" s="190">
        <v>2</v>
      </c>
      <c r="C203" s="238" t="str">
        <f>IF(B203=0, -5, "0")</f>
        <v>0</v>
      </c>
      <c r="D203" s="188"/>
      <c r="E203" s="166"/>
      <c r="F203" s="166"/>
    </row>
    <row r="204" spans="1:7" ht="16.5" x14ac:dyDescent="0.3">
      <c r="A204" s="211" t="s">
        <v>362</v>
      </c>
      <c r="B204" s="190">
        <v>2</v>
      </c>
      <c r="C204" s="238" t="str">
        <f>IF(B204=0, -5, "0")</f>
        <v>0</v>
      </c>
      <c r="D204" s="165"/>
      <c r="E204" s="166"/>
      <c r="F204" s="166"/>
      <c r="G204" s="192"/>
    </row>
    <row r="205" spans="1:7" x14ac:dyDescent="0.25">
      <c r="A205" s="194" t="s">
        <v>145</v>
      </c>
      <c r="B205" s="190">
        <v>2</v>
      </c>
      <c r="C205" s="190"/>
      <c r="D205" s="188"/>
      <c r="E205" s="166"/>
      <c r="F205" s="166"/>
    </row>
    <row r="206" spans="1:7" x14ac:dyDescent="0.25">
      <c r="A206" s="19" t="s">
        <v>38</v>
      </c>
      <c r="B206" s="19"/>
      <c r="C206" s="19"/>
      <c r="D206" s="19">
        <f>SUM(B195:C205)</f>
        <v>20</v>
      </c>
    </row>
    <row r="207" spans="1:7" x14ac:dyDescent="0.25">
      <c r="A207" s="19" t="s">
        <v>37</v>
      </c>
      <c r="B207" s="20"/>
      <c r="C207" s="21"/>
      <c r="D207" s="76">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2</v>
      </c>
      <c r="C210" s="190"/>
      <c r="D210" s="188"/>
      <c r="E210" s="193"/>
      <c r="F210" s="166"/>
    </row>
    <row r="211" spans="1:7" ht="54" x14ac:dyDescent="0.35">
      <c r="A211" s="100" t="s">
        <v>363</v>
      </c>
      <c r="B211" s="190">
        <v>2</v>
      </c>
      <c r="C211" s="238" t="str">
        <f>IF(B211=0, -5, "0")</f>
        <v>0</v>
      </c>
      <c r="D211" s="188"/>
      <c r="E211" s="166"/>
      <c r="F211" s="166"/>
    </row>
    <row r="212" spans="1:7" ht="45" x14ac:dyDescent="0.25">
      <c r="A212" s="18" t="s">
        <v>192</v>
      </c>
      <c r="B212" s="190">
        <v>0</v>
      </c>
      <c r="C212" s="190"/>
      <c r="D212" s="162" t="s">
        <v>518</v>
      </c>
      <c r="E212" s="188" t="s">
        <v>519</v>
      </c>
      <c r="F212" s="166"/>
    </row>
    <row r="213" spans="1:7" ht="42.75" customHeight="1" x14ac:dyDescent="0.25">
      <c r="A213" s="189" t="s">
        <v>176</v>
      </c>
      <c r="B213" s="190">
        <v>2</v>
      </c>
      <c r="C213" s="190"/>
      <c r="D213" s="162"/>
      <c r="E213" s="188"/>
      <c r="F213" s="166"/>
    </row>
    <row r="214" spans="1:7" ht="18" x14ac:dyDescent="0.35">
      <c r="A214" s="100" t="s">
        <v>359</v>
      </c>
      <c r="B214" s="190">
        <v>2</v>
      </c>
      <c r="C214" s="238" t="str">
        <f>IF(B214=0, -5, "0")</f>
        <v>0</v>
      </c>
      <c r="D214" s="11"/>
      <c r="E214" s="166"/>
      <c r="F214" s="166"/>
    </row>
    <row r="215" spans="1:7" x14ac:dyDescent="0.25">
      <c r="A215" s="189" t="s">
        <v>64</v>
      </c>
      <c r="B215" s="190">
        <v>2</v>
      </c>
      <c r="C215" s="190"/>
      <c r="D215" s="168"/>
      <c r="E215" s="166"/>
      <c r="F215" s="166"/>
    </row>
    <row r="216" spans="1:7" x14ac:dyDescent="0.25">
      <c r="A216" s="18" t="s">
        <v>70</v>
      </c>
      <c r="B216" s="190">
        <v>2</v>
      </c>
      <c r="C216" s="190"/>
      <c r="D216" s="12"/>
      <c r="E216" s="188"/>
      <c r="F216" s="166"/>
    </row>
    <row r="217" spans="1:7" x14ac:dyDescent="0.25">
      <c r="A217" s="189" t="s">
        <v>291</v>
      </c>
      <c r="B217" s="190">
        <v>2</v>
      </c>
      <c r="C217" s="190"/>
      <c r="D217" s="12"/>
      <c r="E217" s="166"/>
      <c r="F217" s="166"/>
    </row>
    <row r="218" spans="1:7" x14ac:dyDescent="0.25">
      <c r="A218" s="18" t="s">
        <v>188</v>
      </c>
      <c r="B218" s="190">
        <v>2</v>
      </c>
      <c r="C218" s="190"/>
      <c r="D218" s="188"/>
      <c r="E218" s="166"/>
      <c r="F218" s="166"/>
    </row>
    <row r="219" spans="1:7" ht="33" x14ac:dyDescent="0.3">
      <c r="A219" s="51" t="s">
        <v>416</v>
      </c>
      <c r="B219" s="190" t="s">
        <v>34</v>
      </c>
      <c r="C219" s="190"/>
      <c r="D219" s="188"/>
      <c r="E219" s="188"/>
      <c r="F219" s="166"/>
      <c r="G219" s="192"/>
    </row>
    <row r="220" spans="1:7" x14ac:dyDescent="0.25">
      <c r="A220" s="189" t="s">
        <v>157</v>
      </c>
      <c r="B220" s="190">
        <v>2</v>
      </c>
      <c r="C220" s="190"/>
      <c r="D220" s="168"/>
      <c r="E220" s="166"/>
      <c r="F220" s="166"/>
    </row>
    <row r="221" spans="1:7" x14ac:dyDescent="0.25">
      <c r="A221" s="24" t="s">
        <v>159</v>
      </c>
      <c r="B221" s="190">
        <v>2</v>
      </c>
      <c r="C221" s="190"/>
      <c r="D221" s="188"/>
      <c r="E221" s="166"/>
      <c r="F221" s="166"/>
    </row>
    <row r="222" spans="1:7" ht="18" x14ac:dyDescent="0.25">
      <c r="A222" s="127" t="s">
        <v>72</v>
      </c>
      <c r="B222" s="190">
        <v>2</v>
      </c>
      <c r="C222" s="238" t="str">
        <f>IF(B222=0, -5, "0")</f>
        <v>0</v>
      </c>
      <c r="D222" s="188"/>
      <c r="E222" s="188"/>
      <c r="F222" s="166"/>
    </row>
    <row r="223" spans="1:7" ht="18" x14ac:dyDescent="0.35">
      <c r="A223" s="49" t="s">
        <v>289</v>
      </c>
      <c r="B223" s="190">
        <v>2</v>
      </c>
      <c r="C223" s="190"/>
      <c r="D223" s="188"/>
      <c r="E223" s="180"/>
      <c r="F223" s="166"/>
      <c r="G223" s="192"/>
    </row>
    <row r="224" spans="1:7" ht="16.5" x14ac:dyDescent="0.25">
      <c r="A224" s="126" t="s">
        <v>168</v>
      </c>
      <c r="B224" s="190">
        <v>2</v>
      </c>
      <c r="C224" s="239" t="str">
        <f>IF(B224=0, -5, "0")</f>
        <v>0</v>
      </c>
      <c r="E224" s="166"/>
      <c r="F224" s="166"/>
    </row>
    <row r="225" spans="1:6" x14ac:dyDescent="0.25">
      <c r="A225" s="24" t="s">
        <v>83</v>
      </c>
      <c r="B225" s="190">
        <v>2</v>
      </c>
      <c r="C225" s="190"/>
      <c r="D225" s="165"/>
      <c r="E225" s="166"/>
      <c r="F225" s="166"/>
    </row>
    <row r="226" spans="1:6" ht="30" x14ac:dyDescent="0.25">
      <c r="A226" s="24" t="s">
        <v>244</v>
      </c>
      <c r="B226" s="190">
        <v>2</v>
      </c>
      <c r="C226" s="190"/>
      <c r="E226" s="166"/>
      <c r="F226" s="166"/>
    </row>
    <row r="227" spans="1:6" x14ac:dyDescent="0.25">
      <c r="A227" s="24" t="s">
        <v>248</v>
      </c>
      <c r="B227" s="190">
        <v>2</v>
      </c>
      <c r="C227" s="190"/>
      <c r="D227" s="188"/>
      <c r="E227" s="166"/>
      <c r="F227" s="166"/>
    </row>
    <row r="228" spans="1:6" ht="44.25" customHeight="1" x14ac:dyDescent="0.25">
      <c r="A228" s="24" t="s">
        <v>199</v>
      </c>
      <c r="B228" s="190">
        <v>2</v>
      </c>
      <c r="C228" s="24"/>
      <c r="D228" s="176"/>
      <c r="E228" s="166"/>
      <c r="F228" s="166"/>
    </row>
    <row r="229" spans="1:6" x14ac:dyDescent="0.25">
      <c r="A229" s="19" t="s">
        <v>38</v>
      </c>
      <c r="B229" s="19"/>
      <c r="C229" s="19"/>
      <c r="D229" s="19">
        <f>SUM(B210:C228)</f>
        <v>34</v>
      </c>
    </row>
    <row r="230" spans="1:6" x14ac:dyDescent="0.25">
      <c r="A230" s="19" t="s">
        <v>37</v>
      </c>
      <c r="B230" s="20"/>
      <c r="C230" s="21"/>
      <c r="D230" s="76">
        <f>D229/(COUNT(B210:C228)*2)</f>
        <v>0.94444444444444442</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2</v>
      </c>
      <c r="C233" s="191"/>
      <c r="D233" s="171"/>
      <c r="E233" s="166"/>
      <c r="F233" s="166"/>
    </row>
    <row r="234" spans="1:6" ht="30" x14ac:dyDescent="0.25">
      <c r="A234" s="18" t="s">
        <v>205</v>
      </c>
      <c r="B234" s="191">
        <v>2</v>
      </c>
      <c r="C234" s="190"/>
      <c r="D234" s="174"/>
      <c r="E234" s="166"/>
      <c r="F234" s="166"/>
    </row>
    <row r="235" spans="1:6" ht="76.5" x14ac:dyDescent="0.35">
      <c r="A235" s="91" t="s">
        <v>59</v>
      </c>
      <c r="B235" s="191">
        <v>1</v>
      </c>
      <c r="C235" s="238" t="str">
        <f>IF(B235=0, -5, "0")</f>
        <v>0</v>
      </c>
      <c r="D235" s="176" t="s">
        <v>520</v>
      </c>
      <c r="E235" s="166"/>
      <c r="F235" s="166"/>
    </row>
    <row r="236" spans="1:6" ht="36" x14ac:dyDescent="0.35">
      <c r="A236" s="100" t="s">
        <v>496</v>
      </c>
      <c r="B236" s="191">
        <v>1</v>
      </c>
      <c r="C236" s="238" t="str">
        <f>IF(B236=0, -5, "0")</f>
        <v>0</v>
      </c>
      <c r="D236" s="176" t="s">
        <v>419</v>
      </c>
      <c r="E236" s="166"/>
      <c r="F236" s="166"/>
    </row>
    <row r="237" spans="1:6" x14ac:dyDescent="0.25">
      <c r="A237" s="18" t="s">
        <v>252</v>
      </c>
      <c r="B237" s="191">
        <v>2</v>
      </c>
      <c r="C237" s="190"/>
      <c r="D237" s="176"/>
      <c r="E237" s="166"/>
      <c r="F237" s="166"/>
    </row>
    <row r="238" spans="1:6" x14ac:dyDescent="0.25">
      <c r="A238" s="18" t="s">
        <v>55</v>
      </c>
      <c r="B238" s="191">
        <v>2</v>
      </c>
      <c r="C238" s="190"/>
      <c r="D238" s="177"/>
      <c r="E238" s="166"/>
      <c r="F238" s="166"/>
    </row>
    <row r="239" spans="1:6" ht="27" customHeight="1" x14ac:dyDescent="0.25">
      <c r="A239" s="189" t="s">
        <v>299</v>
      </c>
      <c r="B239" s="191">
        <v>2</v>
      </c>
      <c r="C239" s="191"/>
      <c r="D239" s="185"/>
      <c r="E239" s="185"/>
      <c r="F239" s="166"/>
    </row>
    <row r="240" spans="1:6" ht="90" x14ac:dyDescent="0.25">
      <c r="A240" s="189" t="s">
        <v>156</v>
      </c>
      <c r="B240" s="191">
        <v>0</v>
      </c>
      <c r="C240" s="190"/>
      <c r="D240" s="185" t="s">
        <v>571</v>
      </c>
      <c r="E240" s="185" t="s">
        <v>572</v>
      </c>
      <c r="F240" s="166"/>
    </row>
    <row r="241" spans="1:6" ht="45" x14ac:dyDescent="0.25">
      <c r="A241" s="119" t="s">
        <v>287</v>
      </c>
      <c r="B241" s="191">
        <v>2</v>
      </c>
      <c r="C241" s="173"/>
      <c r="D241" s="247">
        <v>0.8</v>
      </c>
      <c r="E241" s="121"/>
      <c r="F241" s="121"/>
    </row>
    <row r="242" spans="1:6" x14ac:dyDescent="0.25">
      <c r="A242" s="19" t="s">
        <v>38</v>
      </c>
      <c r="B242" s="19"/>
      <c r="C242" s="19"/>
      <c r="D242" s="19">
        <f>SUM(B233:C240)</f>
        <v>12</v>
      </c>
    </row>
    <row r="243" spans="1:6" x14ac:dyDescent="0.25">
      <c r="A243" s="19" t="s">
        <v>37</v>
      </c>
      <c r="B243" s="20"/>
      <c r="C243" s="21"/>
      <c r="D243" s="76">
        <f>D242/(COUNT(B233:C240)*2)</f>
        <v>0.75</v>
      </c>
    </row>
    <row r="244" spans="1:6" x14ac:dyDescent="0.25">
      <c r="A244" s="9"/>
      <c r="B244" s="6"/>
      <c r="C244" s="7"/>
      <c r="D244" s="6"/>
    </row>
    <row r="245" spans="1:6" ht="18" x14ac:dyDescent="0.25">
      <c r="A245" s="95" t="s">
        <v>77</v>
      </c>
      <c r="B245" s="101"/>
      <c r="C245" s="102"/>
      <c r="D245" s="98">
        <f>SUM(D242,D206,D229)</f>
        <v>66</v>
      </c>
    </row>
    <row r="246" spans="1:6" ht="18" x14ac:dyDescent="0.25">
      <c r="A246" s="122" t="s">
        <v>227</v>
      </c>
      <c r="B246" s="123"/>
      <c r="C246" s="124"/>
      <c r="D246" s="125">
        <f>D245/(COUNT(B210:C228,B233:C240,B195:C205)*2)</f>
        <v>0.91666666666666663</v>
      </c>
    </row>
    <row r="247" spans="1:6" s="3" customFormat="1" ht="18" x14ac:dyDescent="0.25">
      <c r="A247" s="46"/>
      <c r="B247" s="47"/>
      <c r="C247" s="47"/>
      <c r="D247" s="48"/>
    </row>
    <row r="248" spans="1:6" s="3" customFormat="1" ht="18" x14ac:dyDescent="0.35">
      <c r="A248" s="274" t="s">
        <v>78</v>
      </c>
      <c r="B248" s="274"/>
      <c r="C248" s="274"/>
      <c r="D248" s="274"/>
      <c r="E248" s="274"/>
      <c r="F248" s="274"/>
    </row>
    <row r="249" spans="1:6" s="3" customFormat="1" x14ac:dyDescent="0.25">
      <c r="A249" s="203">
        <f>B11</f>
        <v>42859</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v>1</v>
      </c>
      <c r="C251" s="238" t="str">
        <f>IF(B251=0, -5, "0")</f>
        <v>0</v>
      </c>
      <c r="D251" s="188" t="s">
        <v>497</v>
      </c>
      <c r="E251" s="193"/>
      <c r="F251" s="193"/>
    </row>
    <row r="252" spans="1:6" s="3" customFormat="1" ht="22.5" customHeight="1" x14ac:dyDescent="0.25">
      <c r="A252" s="23" t="s">
        <v>148</v>
      </c>
      <c r="B252" s="190">
        <v>2</v>
      </c>
      <c r="C252" s="190"/>
      <c r="D252" s="188"/>
      <c r="E252" s="193"/>
      <c r="F252" s="193"/>
    </row>
    <row r="253" spans="1:6" s="3" customFormat="1" x14ac:dyDescent="0.25">
      <c r="A253" s="33" t="s">
        <v>300</v>
      </c>
      <c r="B253" s="190">
        <v>2</v>
      </c>
      <c r="C253" s="190"/>
      <c r="D253" s="165"/>
      <c r="E253" s="193"/>
      <c r="F253" s="193"/>
    </row>
    <row r="254" spans="1:6" s="3" customFormat="1" x14ac:dyDescent="0.25">
      <c r="A254" s="33" t="s">
        <v>301</v>
      </c>
      <c r="B254" s="190">
        <v>2</v>
      </c>
      <c r="C254" s="190"/>
      <c r="D254" s="165"/>
      <c r="E254" s="193"/>
      <c r="F254" s="193"/>
    </row>
    <row r="255" spans="1:6" s="3" customFormat="1" x14ac:dyDescent="0.25">
      <c r="A255" s="33" t="s">
        <v>28</v>
      </c>
      <c r="B255" s="190">
        <v>2</v>
      </c>
      <c r="C255" s="190"/>
      <c r="D255" s="168"/>
      <c r="E255" s="193"/>
      <c r="F255" s="193"/>
    </row>
    <row r="256" spans="1:6" s="3" customFormat="1" ht="36" x14ac:dyDescent="0.35">
      <c r="A256" s="100" t="s">
        <v>161</v>
      </c>
      <c r="B256" s="190">
        <v>2</v>
      </c>
      <c r="C256" s="238" t="str">
        <f>IF(B256=0, -5, "0")</f>
        <v>0</v>
      </c>
      <c r="D256" s="188"/>
      <c r="E256" s="193"/>
      <c r="F256" s="193"/>
    </row>
    <row r="257" spans="1:6" s="3" customFormat="1" ht="75" x14ac:dyDescent="0.25">
      <c r="A257" s="33" t="s">
        <v>193</v>
      </c>
      <c r="B257" s="190">
        <v>0</v>
      </c>
      <c r="C257" s="190"/>
      <c r="D257" s="175" t="s">
        <v>521</v>
      </c>
      <c r="E257" s="175" t="s">
        <v>533</v>
      </c>
      <c r="F257" s="193"/>
    </row>
    <row r="258" spans="1:6" s="3" customFormat="1" x14ac:dyDescent="0.25">
      <c r="A258" s="33" t="s">
        <v>160</v>
      </c>
      <c r="B258" s="190">
        <v>2</v>
      </c>
      <c r="C258" s="190"/>
      <c r="D258" s="168"/>
      <c r="E258" s="193"/>
      <c r="F258" s="193"/>
    </row>
    <row r="259" spans="1:6" s="3" customFormat="1" x14ac:dyDescent="0.25">
      <c r="A259" s="23" t="s">
        <v>68</v>
      </c>
      <c r="B259" s="190">
        <v>2</v>
      </c>
      <c r="C259" s="190"/>
      <c r="D259" s="188"/>
      <c r="E259" s="193"/>
      <c r="F259" s="193"/>
    </row>
    <row r="260" spans="1:6" s="3" customFormat="1" ht="18" x14ac:dyDescent="0.35">
      <c r="A260" s="91" t="s">
        <v>59</v>
      </c>
      <c r="B260" s="190">
        <v>2</v>
      </c>
      <c r="C260" s="238" t="str">
        <f>IF(B260=0, -5, "0")</f>
        <v>0</v>
      </c>
      <c r="D260" s="188"/>
      <c r="E260" s="193"/>
      <c r="F260" s="193"/>
    </row>
    <row r="261" spans="1:6" s="3" customFormat="1" x14ac:dyDescent="0.25">
      <c r="A261" s="23" t="s">
        <v>145</v>
      </c>
      <c r="B261" s="190">
        <v>2</v>
      </c>
      <c r="C261" s="190"/>
      <c r="D261" s="188"/>
      <c r="E261" s="193"/>
      <c r="F261" s="193"/>
    </row>
    <row r="262" spans="1:6" s="3" customFormat="1" x14ac:dyDescent="0.25">
      <c r="A262" s="23" t="s">
        <v>153</v>
      </c>
      <c r="B262" s="190">
        <v>2</v>
      </c>
      <c r="C262" s="190"/>
      <c r="D262" s="10"/>
      <c r="E262" s="193"/>
      <c r="F262" s="193"/>
    </row>
    <row r="263" spans="1:6" s="3" customFormat="1" x14ac:dyDescent="0.25">
      <c r="A263" s="19" t="s">
        <v>38</v>
      </c>
      <c r="B263" s="19"/>
      <c r="C263" s="19"/>
      <c r="D263" s="19">
        <f>SUM(B251:C262)</f>
        <v>21</v>
      </c>
    </row>
    <row r="264" spans="1:6" s="3" customFormat="1" x14ac:dyDescent="0.25">
      <c r="A264" s="19" t="s">
        <v>37</v>
      </c>
      <c r="B264" s="20"/>
      <c r="C264" s="21"/>
      <c r="D264" s="76">
        <f>D263/(COUNT(B251:C262)*2)</f>
        <v>0.875</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498</v>
      </c>
      <c r="B267" s="191">
        <v>2</v>
      </c>
      <c r="C267" s="191"/>
      <c r="D267" s="246"/>
      <c r="E267" s="193"/>
      <c r="F267" s="193"/>
    </row>
    <row r="268" spans="1:6" s="3" customFormat="1" ht="30" x14ac:dyDescent="0.25">
      <c r="A268" s="18" t="s">
        <v>206</v>
      </c>
      <c r="B268" s="191">
        <v>0</v>
      </c>
      <c r="C268" s="190"/>
      <c r="D268" s="11" t="s">
        <v>429</v>
      </c>
      <c r="E268" s="193" t="s">
        <v>549</v>
      </c>
      <c r="F268" s="193"/>
    </row>
    <row r="269" spans="1:6" s="3" customFormat="1" x14ac:dyDescent="0.25">
      <c r="A269" s="189" t="s">
        <v>312</v>
      </c>
      <c r="B269" s="191">
        <v>2</v>
      </c>
      <c r="C269" s="190"/>
      <c r="D269" s="184"/>
      <c r="E269" s="193"/>
      <c r="F269" s="193"/>
    </row>
    <row r="270" spans="1:6" s="3" customFormat="1" x14ac:dyDescent="0.25">
      <c r="A270" s="189" t="s">
        <v>149</v>
      </c>
      <c r="B270" s="191">
        <v>2</v>
      </c>
      <c r="C270" s="190"/>
      <c r="D270" s="11"/>
      <c r="E270" s="193"/>
      <c r="F270" s="193"/>
    </row>
    <row r="271" spans="1:6" s="3" customFormat="1" ht="120" x14ac:dyDescent="0.35">
      <c r="A271" s="91" t="s">
        <v>7</v>
      </c>
      <c r="B271" s="191">
        <v>1</v>
      </c>
      <c r="C271" s="238" t="str">
        <f>IF(B271=0, -5, "0")</f>
        <v>0</v>
      </c>
      <c r="D271" s="11" t="s">
        <v>424</v>
      </c>
      <c r="E271" s="193"/>
      <c r="F271" s="193"/>
    </row>
    <row r="272" spans="1:6" s="3" customFormat="1" ht="30" x14ac:dyDescent="0.25">
      <c r="A272" s="18" t="s">
        <v>253</v>
      </c>
      <c r="B272" s="191">
        <v>1</v>
      </c>
      <c r="C272" s="190"/>
      <c r="D272" s="11" t="s">
        <v>425</v>
      </c>
      <c r="E272" s="193"/>
      <c r="F272" s="193"/>
    </row>
    <row r="273" spans="1:6" s="3" customFormat="1" ht="16.5" x14ac:dyDescent="0.3">
      <c r="A273" s="49" t="s">
        <v>80</v>
      </c>
      <c r="B273" s="191">
        <v>2</v>
      </c>
      <c r="C273" s="190"/>
      <c r="D273" s="11"/>
      <c r="E273" s="165"/>
      <c r="F273" s="193"/>
    </row>
    <row r="274" spans="1:6" s="3" customFormat="1" ht="30" x14ac:dyDescent="0.25">
      <c r="A274" s="189" t="s">
        <v>302</v>
      </c>
      <c r="B274" s="191">
        <v>2</v>
      </c>
      <c r="C274" s="190"/>
      <c r="D274" s="11"/>
      <c r="E274" s="193"/>
      <c r="F274" s="193"/>
    </row>
    <row r="275" spans="1:6" s="3" customFormat="1" x14ac:dyDescent="0.25">
      <c r="A275" s="189" t="s">
        <v>188</v>
      </c>
      <c r="B275" s="191">
        <v>2</v>
      </c>
      <c r="C275" s="190"/>
      <c r="D275" s="11"/>
      <c r="E275" s="165"/>
      <c r="F275" s="193"/>
    </row>
    <row r="276" spans="1:6" s="3" customFormat="1" x14ac:dyDescent="0.25">
      <c r="A276" s="189" t="s">
        <v>291</v>
      </c>
      <c r="B276" s="191" t="s">
        <v>34</v>
      </c>
      <c r="C276" s="191"/>
      <c r="D276" s="184"/>
      <c r="E276" s="193"/>
      <c r="F276" s="193"/>
    </row>
    <row r="277" spans="1:6" s="3" customFormat="1" ht="51.75" customHeight="1" x14ac:dyDescent="0.25">
      <c r="A277" s="127" t="s">
        <v>173</v>
      </c>
      <c r="B277" s="191">
        <v>0</v>
      </c>
      <c r="C277" s="239">
        <f>IF(B277=0, -5, "0")</f>
        <v>-5</v>
      </c>
      <c r="D277" s="184" t="s">
        <v>537</v>
      </c>
      <c r="E277" s="255" t="s">
        <v>536</v>
      </c>
      <c r="F277" s="193"/>
    </row>
    <row r="278" spans="1:6" s="3" customFormat="1" ht="18" x14ac:dyDescent="0.35">
      <c r="A278" s="49" t="s">
        <v>289</v>
      </c>
      <c r="B278" s="191">
        <v>2</v>
      </c>
      <c r="C278" s="191"/>
      <c r="D278" s="184"/>
      <c r="E278" s="180"/>
      <c r="F278" s="193"/>
    </row>
    <row r="279" spans="1:6" s="3" customFormat="1" ht="16.5" x14ac:dyDescent="0.25">
      <c r="A279" s="126" t="s">
        <v>168</v>
      </c>
      <c r="B279" s="191">
        <v>2</v>
      </c>
      <c r="C279" s="239" t="str">
        <f>IF(B279=0, -5, "0")</f>
        <v>0</v>
      </c>
      <c r="D279" s="184"/>
      <c r="E279" s="193"/>
      <c r="F279" s="193"/>
    </row>
    <row r="280" spans="1:6" s="3" customFormat="1" x14ac:dyDescent="0.25">
      <c r="A280" s="24" t="s">
        <v>83</v>
      </c>
      <c r="B280" s="191">
        <v>2</v>
      </c>
      <c r="C280" s="190"/>
      <c r="D280" s="11"/>
      <c r="E280" s="193"/>
      <c r="F280" s="193"/>
    </row>
    <row r="281" spans="1:6" s="3" customFormat="1" ht="30" x14ac:dyDescent="0.25">
      <c r="A281" s="24" t="s">
        <v>234</v>
      </c>
      <c r="B281" s="191">
        <v>2</v>
      </c>
      <c r="C281" s="190"/>
      <c r="D281" s="11"/>
      <c r="E281" s="193"/>
      <c r="F281" s="193"/>
    </row>
    <row r="282" spans="1:6" s="3" customFormat="1" x14ac:dyDescent="0.25">
      <c r="A282" s="24" t="s">
        <v>248</v>
      </c>
      <c r="B282" s="191">
        <v>2</v>
      </c>
      <c r="C282" s="190"/>
      <c r="D282" s="11"/>
      <c r="E282" s="193"/>
      <c r="F282" s="193"/>
    </row>
    <row r="283" spans="1:6" s="3" customFormat="1" ht="102.75" customHeight="1" x14ac:dyDescent="0.25">
      <c r="A283" s="24" t="s">
        <v>199</v>
      </c>
      <c r="B283" s="191">
        <v>0</v>
      </c>
      <c r="C283" s="190"/>
      <c r="D283" s="11" t="s">
        <v>524</v>
      </c>
      <c r="E283" s="11" t="s">
        <v>525</v>
      </c>
      <c r="F283" s="193"/>
    </row>
    <row r="284" spans="1:6" s="3" customFormat="1" ht="60.75" customHeight="1" x14ac:dyDescent="0.25">
      <c r="A284" s="120" t="s">
        <v>287</v>
      </c>
      <c r="B284" s="191">
        <v>1</v>
      </c>
      <c r="C284" s="173"/>
      <c r="D284" s="250">
        <v>0.66</v>
      </c>
    </row>
    <row r="285" spans="1:6" s="3" customFormat="1" x14ac:dyDescent="0.25">
      <c r="A285" s="19" t="s">
        <v>38</v>
      </c>
      <c r="B285" s="19"/>
      <c r="C285" s="19"/>
      <c r="D285" s="19">
        <f>SUM(B267:C283)</f>
        <v>19</v>
      </c>
    </row>
    <row r="286" spans="1:6" s="3" customFormat="1" x14ac:dyDescent="0.25">
      <c r="A286" s="19" t="s">
        <v>37</v>
      </c>
      <c r="B286" s="20"/>
      <c r="C286" s="21"/>
      <c r="D286" s="76">
        <f>D285/(COUNT(B267:C283)*2)</f>
        <v>0.55882352941176472</v>
      </c>
    </row>
    <row r="287" spans="1:6" s="3" customFormat="1" x14ac:dyDescent="0.25">
      <c r="A287" s="9"/>
      <c r="B287" s="6"/>
      <c r="C287" s="7"/>
      <c r="D287" s="6"/>
    </row>
    <row r="288" spans="1:6" s="3" customFormat="1" ht="18" x14ac:dyDescent="0.25">
      <c r="A288" s="95" t="s">
        <v>82</v>
      </c>
      <c r="B288" s="101"/>
      <c r="C288" s="102"/>
      <c r="D288" s="98">
        <f>SUM(D285,D263)</f>
        <v>40</v>
      </c>
    </row>
    <row r="289" spans="1:7" s="3" customFormat="1" ht="18" x14ac:dyDescent="0.25">
      <c r="A289" s="95" t="s">
        <v>228</v>
      </c>
      <c r="B289" s="101"/>
      <c r="C289" s="102"/>
      <c r="D289" s="99">
        <f>D288/(COUNT(B251:C262,B267:C283)*2)</f>
        <v>0.68965517241379315</v>
      </c>
    </row>
    <row r="290" spans="1:7" s="3" customFormat="1" ht="18" x14ac:dyDescent="0.25">
      <c r="A290" s="46"/>
      <c r="B290" s="47"/>
      <c r="C290" s="47"/>
      <c r="D290" s="48"/>
    </row>
    <row r="291" spans="1:7" ht="18" x14ac:dyDescent="0.35">
      <c r="A291" s="274" t="s">
        <v>4</v>
      </c>
      <c r="B291" s="274"/>
      <c r="C291" s="274"/>
      <c r="D291" s="274"/>
      <c r="E291" s="274"/>
      <c r="F291" s="274"/>
    </row>
    <row r="292" spans="1:7" x14ac:dyDescent="0.25">
      <c r="A292" s="212">
        <f>B11</f>
        <v>42859</v>
      </c>
      <c r="B292" s="6"/>
      <c r="C292" s="7"/>
      <c r="D292" s="62"/>
    </row>
    <row r="293" spans="1:7" ht="18" x14ac:dyDescent="0.25">
      <c r="A293" s="272" t="s">
        <v>19</v>
      </c>
      <c r="B293" s="273"/>
      <c r="C293" s="273"/>
      <c r="D293" s="273"/>
      <c r="E293" s="273"/>
      <c r="F293" s="273"/>
    </row>
    <row r="294" spans="1:7" ht="20.25" customHeight="1" x14ac:dyDescent="0.25">
      <c r="A294" s="32" t="s">
        <v>62</v>
      </c>
      <c r="B294" s="190">
        <v>2</v>
      </c>
      <c r="C294" s="190"/>
      <c r="D294" s="188"/>
      <c r="E294" s="166"/>
      <c r="F294" s="166"/>
    </row>
    <row r="295" spans="1:7" x14ac:dyDescent="0.25">
      <c r="A295" s="22" t="s">
        <v>6</v>
      </c>
      <c r="B295" s="190">
        <v>2</v>
      </c>
      <c r="C295" s="190"/>
      <c r="D295" s="188"/>
      <c r="E295" s="166"/>
      <c r="F295" s="166"/>
    </row>
    <row r="296" spans="1:7" x14ac:dyDescent="0.25">
      <c r="A296" s="181" t="s">
        <v>297</v>
      </c>
      <c r="B296" s="190">
        <v>2</v>
      </c>
      <c r="C296" s="190"/>
      <c r="D296" s="188"/>
      <c r="E296" s="166"/>
      <c r="F296" s="166"/>
    </row>
    <row r="297" spans="1:7" x14ac:dyDescent="0.25">
      <c r="A297" s="32" t="s">
        <v>20</v>
      </c>
      <c r="B297" s="190">
        <v>2</v>
      </c>
      <c r="C297" s="190"/>
      <c r="D297" s="168"/>
      <c r="E297" s="166"/>
      <c r="F297" s="166"/>
    </row>
    <row r="298" spans="1:7" ht="30" x14ac:dyDescent="0.25">
      <c r="A298" s="22" t="s">
        <v>39</v>
      </c>
      <c r="B298" s="190">
        <v>0</v>
      </c>
      <c r="C298" s="190"/>
      <c r="D298" s="188" t="s">
        <v>522</v>
      </c>
      <c r="E298" s="175" t="s">
        <v>550</v>
      </c>
      <c r="F298" s="166"/>
    </row>
    <row r="299" spans="1:7" ht="45" x14ac:dyDescent="0.25">
      <c r="A299" s="32" t="s">
        <v>50</v>
      </c>
      <c r="B299" s="190">
        <v>0</v>
      </c>
      <c r="C299" s="190"/>
      <c r="D299" s="175" t="s">
        <v>534</v>
      </c>
      <c r="E299" s="175" t="s">
        <v>523</v>
      </c>
      <c r="F299" s="166"/>
    </row>
    <row r="300" spans="1:7" ht="18" x14ac:dyDescent="0.35">
      <c r="A300" s="91" t="s">
        <v>54</v>
      </c>
      <c r="B300" s="190">
        <v>2</v>
      </c>
      <c r="C300" s="238" t="str">
        <f>IF(B300=0, -5, "0")</f>
        <v>0</v>
      </c>
      <c r="D300" s="188"/>
      <c r="E300" s="166"/>
      <c r="F300" s="166"/>
      <c r="G300" s="192"/>
    </row>
    <row r="301" spans="1:7" x14ac:dyDescent="0.25">
      <c r="A301" s="22" t="s">
        <v>145</v>
      </c>
      <c r="B301" s="190">
        <v>2</v>
      </c>
      <c r="C301" s="190"/>
      <c r="D301" s="188"/>
      <c r="E301" s="166"/>
      <c r="F301" s="166"/>
    </row>
    <row r="302" spans="1:7" x14ac:dyDescent="0.25">
      <c r="A302" s="19" t="s">
        <v>38</v>
      </c>
      <c r="B302" s="19"/>
      <c r="C302" s="19"/>
      <c r="D302" s="19">
        <f>SUM(B294:C301)</f>
        <v>12</v>
      </c>
    </row>
    <row r="303" spans="1:7" x14ac:dyDescent="0.25">
      <c r="A303" s="19" t="s">
        <v>37</v>
      </c>
      <c r="B303" s="20"/>
      <c r="C303" s="21"/>
      <c r="D303" s="76">
        <f>D302/(COUNT(B294:C301)*2)</f>
        <v>0.75</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89" t="s">
        <v>303</v>
      </c>
      <c r="B306" s="191">
        <v>2</v>
      </c>
      <c r="C306" s="191"/>
      <c r="D306" s="165"/>
      <c r="E306" s="193"/>
      <c r="F306" s="193"/>
    </row>
    <row r="307" spans="1:6" x14ac:dyDescent="0.25">
      <c r="A307" s="189" t="s">
        <v>373</v>
      </c>
      <c r="B307" s="191">
        <v>2</v>
      </c>
      <c r="C307" s="190"/>
      <c r="D307" s="188"/>
      <c r="E307" s="166"/>
      <c r="F307" s="166"/>
    </row>
    <row r="308" spans="1:6" ht="19.5" customHeight="1" x14ac:dyDescent="0.25">
      <c r="A308" s="18" t="s">
        <v>5</v>
      </c>
      <c r="B308" s="191">
        <v>2</v>
      </c>
      <c r="C308" s="190"/>
      <c r="D308" s="176"/>
      <c r="E308" s="166"/>
      <c r="F308" s="166"/>
    </row>
    <row r="309" spans="1:6" ht="18" x14ac:dyDescent="0.35">
      <c r="A309" s="91" t="s">
        <v>367</v>
      </c>
      <c r="B309" s="191">
        <v>2</v>
      </c>
      <c r="C309" s="238" t="str">
        <f>IF(B309=0, -5, "0")</f>
        <v>0</v>
      </c>
      <c r="D309" s="117"/>
      <c r="E309" s="166"/>
      <c r="F309" s="166"/>
    </row>
    <row r="310" spans="1:6" x14ac:dyDescent="0.25">
      <c r="A310" s="189" t="s">
        <v>108</v>
      </c>
      <c r="B310" s="191">
        <v>2</v>
      </c>
      <c r="C310" s="190"/>
      <c r="D310" s="175"/>
      <c r="E310" s="188"/>
      <c r="F310" s="166"/>
    </row>
    <row r="311" spans="1:6" ht="18" x14ac:dyDescent="0.35">
      <c r="A311" s="91" t="s">
        <v>61</v>
      </c>
      <c r="B311" s="191">
        <v>1</v>
      </c>
      <c r="C311" s="238" t="str">
        <f>IF(B311=0, -5, "0")</f>
        <v>0</v>
      </c>
      <c r="D311" s="176"/>
      <c r="E311" s="188"/>
      <c r="F311" s="166"/>
    </row>
    <row r="312" spans="1:6" x14ac:dyDescent="0.25">
      <c r="A312" s="18" t="s">
        <v>254</v>
      </c>
      <c r="B312" s="191">
        <v>2</v>
      </c>
      <c r="C312" s="190"/>
      <c r="D312" s="117"/>
      <c r="E312" s="166"/>
      <c r="F312" s="166"/>
    </row>
    <row r="313" spans="1:6" ht="31.5" customHeight="1" x14ac:dyDescent="0.25">
      <c r="A313" s="18" t="s">
        <v>199</v>
      </c>
      <c r="B313" s="191">
        <v>2</v>
      </c>
      <c r="C313" s="190"/>
      <c r="D313" s="188"/>
      <c r="E313" s="166"/>
      <c r="F313" s="166"/>
    </row>
    <row r="314" spans="1:6" ht="16.5" customHeight="1" x14ac:dyDescent="0.25">
      <c r="A314" s="18" t="s">
        <v>248</v>
      </c>
      <c r="B314" s="191">
        <v>2</v>
      </c>
      <c r="C314" s="190"/>
      <c r="D314" s="188"/>
      <c r="E314" s="166"/>
      <c r="F314" s="166"/>
    </row>
    <row r="315" spans="1:6" ht="16.5" x14ac:dyDescent="0.25">
      <c r="A315" s="126" t="s">
        <v>168</v>
      </c>
      <c r="B315" s="191">
        <v>2</v>
      </c>
      <c r="C315" s="239" t="str">
        <f>IF(B315=0, -5, "0")</f>
        <v>0</v>
      </c>
      <c r="D315" s="165"/>
      <c r="E315" s="166"/>
      <c r="F315" s="166"/>
    </row>
    <row r="316" spans="1:6" x14ac:dyDescent="0.25">
      <c r="A316" s="24" t="s">
        <v>83</v>
      </c>
      <c r="B316" s="191">
        <v>2</v>
      </c>
      <c r="C316" s="190"/>
      <c r="D316" s="188"/>
      <c r="E316" s="166"/>
      <c r="F316" s="166"/>
    </row>
    <row r="317" spans="1:6" ht="45" x14ac:dyDescent="0.25">
      <c r="A317" s="120" t="s">
        <v>287</v>
      </c>
      <c r="B317" s="191">
        <v>2</v>
      </c>
      <c r="C317" s="173"/>
      <c r="D317" s="153">
        <v>0.5</v>
      </c>
      <c r="E317" s="121"/>
      <c r="F317" s="121"/>
    </row>
    <row r="318" spans="1:6" x14ac:dyDescent="0.25">
      <c r="A318" s="19" t="s">
        <v>38</v>
      </c>
      <c r="B318" s="19"/>
      <c r="C318" s="19"/>
      <c r="D318" s="134">
        <f>SUM(B306:C316)</f>
        <v>21</v>
      </c>
    </row>
    <row r="319" spans="1:6" x14ac:dyDescent="0.25">
      <c r="A319" s="19" t="s">
        <v>37</v>
      </c>
      <c r="B319" s="20"/>
      <c r="C319" s="21"/>
      <c r="D319" s="76">
        <f>D318/(COUNT(B306:C316)*2)</f>
        <v>0.95454545454545459</v>
      </c>
    </row>
    <row r="320" spans="1:6" x14ac:dyDescent="0.25">
      <c r="A320" s="8"/>
      <c r="B320" s="7"/>
      <c r="C320" s="7"/>
      <c r="D320" s="7"/>
    </row>
    <row r="321" spans="1:9" ht="18" x14ac:dyDescent="0.25">
      <c r="A321" s="95" t="s">
        <v>41</v>
      </c>
      <c r="B321" s="101"/>
      <c r="C321" s="102"/>
      <c r="D321" s="98">
        <f>SUM(D318,D302)</f>
        <v>33</v>
      </c>
    </row>
    <row r="322" spans="1:9" ht="18" x14ac:dyDescent="0.25">
      <c r="A322" s="95" t="s">
        <v>229</v>
      </c>
      <c r="B322" s="101"/>
      <c r="C322" s="102"/>
      <c r="D322" s="99">
        <f>D321/(COUNT(B306:C316,B294:C301)*2)</f>
        <v>0.86842105263157898</v>
      </c>
    </row>
    <row r="323" spans="1:9" x14ac:dyDescent="0.25">
      <c r="A323" s="9"/>
      <c r="B323" s="6"/>
      <c r="C323" s="7"/>
      <c r="D323" s="6"/>
    </row>
    <row r="324" spans="1:9" ht="18" x14ac:dyDescent="0.35">
      <c r="A324" s="274" t="s">
        <v>21</v>
      </c>
      <c r="B324" s="274"/>
      <c r="C324" s="274"/>
      <c r="D324" s="274"/>
      <c r="E324" s="274"/>
      <c r="F324" s="274"/>
    </row>
    <row r="325" spans="1:9" x14ac:dyDescent="0.25">
      <c r="A325" s="213">
        <f>B11</f>
        <v>42859</v>
      </c>
      <c r="B325" s="6"/>
      <c r="C325" s="7"/>
      <c r="D325" s="6"/>
    </row>
    <row r="326" spans="1:9" ht="18" x14ac:dyDescent="0.25">
      <c r="A326" s="272" t="s">
        <v>12</v>
      </c>
      <c r="B326" s="273"/>
      <c r="C326" s="273"/>
      <c r="D326" s="273"/>
      <c r="E326" s="273"/>
      <c r="F326" s="273"/>
    </row>
    <row r="327" spans="1:9" ht="16.5" customHeight="1" x14ac:dyDescent="0.25">
      <c r="A327" s="189" t="s">
        <v>109</v>
      </c>
      <c r="B327" s="190">
        <v>2</v>
      </c>
      <c r="C327" s="190"/>
      <c r="D327" s="162"/>
      <c r="E327" s="166"/>
      <c r="F327" s="166"/>
    </row>
    <row r="328" spans="1:9" x14ac:dyDescent="0.25">
      <c r="A328" s="189" t="s">
        <v>51</v>
      </c>
      <c r="B328" s="190">
        <v>2</v>
      </c>
      <c r="C328" s="190"/>
      <c r="D328" s="6"/>
      <c r="E328" s="188"/>
      <c r="F328" s="166"/>
    </row>
    <row r="329" spans="1:9" ht="14.25" customHeight="1" x14ac:dyDescent="0.25">
      <c r="A329" s="189" t="s">
        <v>100</v>
      </c>
      <c r="B329" s="190">
        <v>2</v>
      </c>
      <c r="C329" s="190"/>
      <c r="D329" s="162"/>
      <c r="E329" s="166"/>
      <c r="F329" s="166"/>
    </row>
    <row r="330" spans="1:9" ht="18" x14ac:dyDescent="0.35">
      <c r="A330" s="91" t="s">
        <v>22</v>
      </c>
      <c r="B330" s="190">
        <v>2</v>
      </c>
      <c r="C330" s="238" t="str">
        <f>IF(B330=0, -5, "0")</f>
        <v>0</v>
      </c>
      <c r="D330" s="188"/>
      <c r="E330" s="166"/>
      <c r="F330" s="166"/>
    </row>
    <row r="331" spans="1:9" ht="18" x14ac:dyDescent="0.35">
      <c r="A331" s="91" t="s">
        <v>60</v>
      </c>
      <c r="B331" s="190">
        <v>2</v>
      </c>
      <c r="C331" s="238" t="str">
        <f>IF(B331=0, -5, "0")</f>
        <v>0</v>
      </c>
      <c r="D331" s="188"/>
      <c r="E331" s="166"/>
      <c r="F331" s="166"/>
    </row>
    <row r="332" spans="1:9" x14ac:dyDescent="0.25">
      <c r="A332" s="189" t="s">
        <v>145</v>
      </c>
      <c r="B332" s="190">
        <v>2</v>
      </c>
      <c r="C332" s="190"/>
      <c r="D332" s="188"/>
      <c r="E332" s="166"/>
      <c r="F332" s="166"/>
    </row>
    <row r="333" spans="1:9" ht="36.75" customHeight="1" x14ac:dyDescent="0.35">
      <c r="A333" s="100" t="s">
        <v>23</v>
      </c>
      <c r="B333" s="190">
        <v>2</v>
      </c>
      <c r="C333" s="238" t="str">
        <f>IF(B333=0, -5, "0")</f>
        <v>0</v>
      </c>
      <c r="D333" s="148"/>
      <c r="E333" s="166"/>
      <c r="F333" s="166"/>
    </row>
    <row r="334" spans="1:9" ht="45" x14ac:dyDescent="0.25">
      <c r="A334" s="189" t="s">
        <v>304</v>
      </c>
      <c r="B334" s="190">
        <v>1</v>
      </c>
      <c r="C334" s="191"/>
      <c r="D334" s="182" t="s">
        <v>481</v>
      </c>
      <c r="E334" s="165"/>
      <c r="F334" s="193"/>
      <c r="G334" s="192"/>
      <c r="H334" s="192"/>
      <c r="I334" s="192"/>
    </row>
    <row r="335" spans="1:9" x14ac:dyDescent="0.25">
      <c r="A335" s="120" t="s">
        <v>248</v>
      </c>
      <c r="B335" s="190">
        <v>2</v>
      </c>
      <c r="C335" s="173"/>
      <c r="D335" s="188"/>
      <c r="E335" s="166"/>
      <c r="F335" s="166"/>
    </row>
    <row r="336" spans="1:9" x14ac:dyDescent="0.25">
      <c r="A336" s="19" t="s">
        <v>38</v>
      </c>
      <c r="B336" s="19"/>
      <c r="C336" s="19"/>
      <c r="D336" s="130">
        <f>SUM(B327:C335)</f>
        <v>17</v>
      </c>
    </row>
    <row r="337" spans="1:6" x14ac:dyDescent="0.25">
      <c r="A337" s="19" t="s">
        <v>37</v>
      </c>
      <c r="B337" s="20"/>
      <c r="C337" s="21"/>
      <c r="D337" s="76">
        <f>D336/(COUNT(B327:C335)*2)</f>
        <v>0.94444444444444442</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89" t="s">
        <v>110</v>
      </c>
      <c r="B340" s="190">
        <v>2</v>
      </c>
      <c r="C340" s="190"/>
      <c r="D340" s="188"/>
      <c r="E340" s="166"/>
      <c r="F340" s="166"/>
    </row>
    <row r="341" spans="1:6" ht="18" x14ac:dyDescent="0.35">
      <c r="A341" s="91" t="s">
        <v>7</v>
      </c>
      <c r="B341" s="190">
        <v>2</v>
      </c>
      <c r="C341" s="238" t="str">
        <f>IF(B341=0, -5, "0")</f>
        <v>0</v>
      </c>
      <c r="D341" s="188"/>
      <c r="E341" s="193"/>
      <c r="F341" s="166"/>
    </row>
    <row r="342" spans="1:6" x14ac:dyDescent="0.25">
      <c r="A342" s="189" t="s">
        <v>145</v>
      </c>
      <c r="B342" s="190">
        <v>2</v>
      </c>
      <c r="C342" s="190"/>
      <c r="D342" s="188"/>
      <c r="E342" s="166"/>
      <c r="F342" s="166"/>
    </row>
    <row r="343" spans="1:6" x14ac:dyDescent="0.25">
      <c r="A343" s="189" t="s">
        <v>253</v>
      </c>
      <c r="B343" s="190">
        <v>2</v>
      </c>
      <c r="C343" s="190"/>
      <c r="D343" s="188"/>
      <c r="E343" s="166"/>
      <c r="F343" s="166"/>
    </row>
    <row r="344" spans="1:6" x14ac:dyDescent="0.25">
      <c r="A344" s="24" t="s">
        <v>111</v>
      </c>
      <c r="B344" s="190">
        <v>2</v>
      </c>
      <c r="C344" s="190"/>
      <c r="D344" s="162"/>
      <c r="E344" s="166"/>
      <c r="F344" s="166"/>
    </row>
    <row r="345" spans="1:6" ht="58.15" customHeight="1" x14ac:dyDescent="0.25">
      <c r="A345" s="120" t="s">
        <v>287</v>
      </c>
      <c r="B345" s="190">
        <v>1</v>
      </c>
      <c r="C345" s="173"/>
      <c r="D345" s="153">
        <v>0.5</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27</v>
      </c>
    </row>
    <row r="350" spans="1:6" ht="18" x14ac:dyDescent="0.25">
      <c r="A350" s="95" t="s">
        <v>230</v>
      </c>
      <c r="B350" s="101"/>
      <c r="C350" s="102"/>
      <c r="D350" s="232">
        <f>D349/(COUNT(B340:C344,B327:C335)*2)</f>
        <v>0.9642857142857143</v>
      </c>
    </row>
    <row r="351" spans="1:6" x14ac:dyDescent="0.25">
      <c r="A351" s="9"/>
      <c r="B351" s="6"/>
      <c r="C351" s="7"/>
      <c r="D351" s="6"/>
    </row>
    <row r="352" spans="1:6" ht="18" x14ac:dyDescent="0.35">
      <c r="A352" s="274" t="s">
        <v>8</v>
      </c>
      <c r="B352" s="274"/>
      <c r="C352" s="274"/>
      <c r="D352" s="274"/>
      <c r="E352" s="274"/>
      <c r="F352" s="274"/>
    </row>
    <row r="353" spans="1:6" x14ac:dyDescent="0.25">
      <c r="A353" s="203">
        <f>B11</f>
        <v>42859</v>
      </c>
      <c r="B353" s="6"/>
      <c r="C353" s="7"/>
      <c r="D353" s="62"/>
    </row>
    <row r="354" spans="1:6" ht="16.5" x14ac:dyDescent="0.25">
      <c r="A354" s="275" t="s">
        <v>113</v>
      </c>
      <c r="B354" s="276"/>
      <c r="C354" s="276"/>
      <c r="D354" s="276"/>
      <c r="E354" s="276"/>
      <c r="F354" s="276"/>
    </row>
    <row r="355" spans="1:6" ht="18" customHeight="1" x14ac:dyDescent="0.25">
      <c r="A355" s="44" t="s">
        <v>112</v>
      </c>
      <c r="B355" s="190">
        <v>2</v>
      </c>
      <c r="C355" s="190"/>
      <c r="D355" s="188"/>
      <c r="E355" s="166"/>
      <c r="F355" s="166"/>
    </row>
    <row r="356" spans="1:6" x14ac:dyDescent="0.25">
      <c r="A356" s="44" t="s">
        <v>309</v>
      </c>
      <c r="B356" s="190">
        <v>2</v>
      </c>
      <c r="C356" s="190"/>
      <c r="D356" s="188"/>
      <c r="E356" s="179"/>
      <c r="F356" s="166"/>
    </row>
    <row r="357" spans="1:6" x14ac:dyDescent="0.25">
      <c r="A357" s="33" t="s">
        <v>28</v>
      </c>
      <c r="B357" s="190">
        <v>2</v>
      </c>
      <c r="C357" s="190"/>
      <c r="D357" s="168"/>
      <c r="E357" s="166"/>
      <c r="F357" s="166"/>
    </row>
    <row r="358" spans="1:6" x14ac:dyDescent="0.25">
      <c r="A358" s="23" t="s">
        <v>13</v>
      </c>
      <c r="B358" s="190">
        <v>2</v>
      </c>
      <c r="C358" s="190"/>
      <c r="D358" s="188"/>
      <c r="E358" s="166"/>
      <c r="F358" s="166"/>
    </row>
    <row r="359" spans="1:6" ht="18" x14ac:dyDescent="0.35">
      <c r="A359" s="91" t="s">
        <v>59</v>
      </c>
      <c r="B359" s="190">
        <v>2</v>
      </c>
      <c r="C359" s="238" t="str">
        <f>IF(B359=0, -5, "0")</f>
        <v>0</v>
      </c>
      <c r="D359" s="188"/>
      <c r="E359" s="166"/>
      <c r="F359" s="166"/>
    </row>
    <row r="360" spans="1:6" x14ac:dyDescent="0.25">
      <c r="A360" s="23" t="s">
        <v>145</v>
      </c>
      <c r="B360" s="190">
        <v>2</v>
      </c>
      <c r="C360" s="157"/>
      <c r="D360" s="188"/>
      <c r="E360" s="166"/>
      <c r="F360" s="166"/>
    </row>
    <row r="361" spans="1:6" x14ac:dyDescent="0.25">
      <c r="A361" s="23" t="s">
        <v>280</v>
      </c>
      <c r="B361" s="190">
        <v>2</v>
      </c>
      <c r="C361" s="157"/>
      <c r="D361" s="10"/>
      <c r="E361" s="166"/>
      <c r="F361" s="166"/>
    </row>
    <row r="362" spans="1:6" x14ac:dyDescent="0.25">
      <c r="A362" s="23" t="s">
        <v>27</v>
      </c>
      <c r="B362" s="190">
        <v>2</v>
      </c>
      <c r="C362" s="190"/>
      <c r="D362" s="10"/>
      <c r="E362" s="166"/>
      <c r="F362" s="166"/>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2</v>
      </c>
      <c r="C367" s="191"/>
      <c r="D367" s="171"/>
      <c r="E367" s="166"/>
      <c r="F367" s="166"/>
    </row>
    <row r="368" spans="1:6" x14ac:dyDescent="0.25">
      <c r="A368" s="18" t="s">
        <v>105</v>
      </c>
      <c r="B368" s="191">
        <v>2</v>
      </c>
      <c r="C368" s="190"/>
      <c r="D368" s="162"/>
      <c r="E368" s="166"/>
      <c r="F368" s="166"/>
    </row>
    <row r="369" spans="1:6" ht="17.25" customHeight="1" x14ac:dyDescent="0.35">
      <c r="A369" s="91" t="s">
        <v>59</v>
      </c>
      <c r="B369" s="191">
        <v>2</v>
      </c>
      <c r="C369" s="238" t="str">
        <f>IF(B369=0, -5, "0")</f>
        <v>0</v>
      </c>
      <c r="D369" s="188"/>
      <c r="E369" s="166"/>
      <c r="F369" s="166"/>
    </row>
    <row r="370" spans="1:6" x14ac:dyDescent="0.25">
      <c r="A370" s="18" t="s">
        <v>253</v>
      </c>
      <c r="B370" s="191">
        <v>2</v>
      </c>
      <c r="C370" s="190"/>
      <c r="D370" s="188"/>
      <c r="E370" s="166"/>
      <c r="F370" s="166"/>
    </row>
    <row r="371" spans="1:6" x14ac:dyDescent="0.25">
      <c r="A371" s="18" t="s">
        <v>55</v>
      </c>
      <c r="B371" s="191">
        <v>2</v>
      </c>
      <c r="C371" s="190"/>
      <c r="D371" s="12"/>
      <c r="E371" s="166"/>
      <c r="F371" s="166"/>
    </row>
    <row r="372" spans="1:6" x14ac:dyDescent="0.25">
      <c r="A372" s="18" t="s">
        <v>14</v>
      </c>
      <c r="B372" s="191">
        <v>2</v>
      </c>
      <c r="C372" s="190"/>
      <c r="D372" s="12"/>
      <c r="E372" s="166"/>
      <c r="F372" s="166"/>
    </row>
    <row r="373" spans="1:6" ht="60" x14ac:dyDescent="0.25">
      <c r="A373" s="24" t="s">
        <v>114</v>
      </c>
      <c r="B373" s="191">
        <v>0</v>
      </c>
      <c r="C373" s="190"/>
      <c r="D373" s="148" t="s">
        <v>569</v>
      </c>
      <c r="E373" s="148" t="s">
        <v>570</v>
      </c>
      <c r="F373" s="166"/>
    </row>
    <row r="374" spans="1:6" ht="13.5" customHeight="1" x14ac:dyDescent="0.35">
      <c r="A374" s="91" t="s">
        <v>115</v>
      </c>
      <c r="B374" s="191">
        <v>2</v>
      </c>
      <c r="C374" s="238" t="str">
        <f>IF(B374=0, -5, "0")</f>
        <v>0</v>
      </c>
      <c r="D374" s="188"/>
      <c r="E374" s="166"/>
      <c r="F374" s="166"/>
    </row>
    <row r="375" spans="1:6" ht="31.5" customHeight="1" x14ac:dyDescent="0.25">
      <c r="A375" s="18" t="s">
        <v>199</v>
      </c>
      <c r="B375" s="191">
        <v>2</v>
      </c>
      <c r="C375" s="190"/>
      <c r="D375" s="188"/>
      <c r="E375" s="166"/>
      <c r="F375" s="166"/>
    </row>
    <row r="376" spans="1:6" ht="33" customHeight="1" x14ac:dyDescent="0.25">
      <c r="A376" s="18" t="s">
        <v>248</v>
      </c>
      <c r="B376" s="191">
        <v>2</v>
      </c>
      <c r="C376" s="190"/>
      <c r="D376" s="188"/>
      <c r="E376" s="166"/>
      <c r="F376" s="166"/>
    </row>
    <row r="377" spans="1:6" ht="16.5" customHeight="1" x14ac:dyDescent="0.25">
      <c r="A377" s="24" t="s">
        <v>168</v>
      </c>
      <c r="B377" s="191">
        <v>2</v>
      </c>
      <c r="C377" s="190"/>
      <c r="D377" s="188"/>
      <c r="E377" s="166"/>
      <c r="F377" s="166"/>
    </row>
    <row r="378" spans="1:6" ht="18" customHeight="1" x14ac:dyDescent="0.25">
      <c r="A378" s="24" t="s">
        <v>83</v>
      </c>
      <c r="B378" s="191">
        <v>2</v>
      </c>
      <c r="C378" s="190"/>
      <c r="D378" s="188"/>
      <c r="E378" s="166"/>
      <c r="F378" s="166"/>
    </row>
    <row r="379" spans="1:6" x14ac:dyDescent="0.25">
      <c r="A379" s="19" t="s">
        <v>38</v>
      </c>
      <c r="B379" s="19"/>
      <c r="C379" s="19"/>
      <c r="D379" s="19">
        <f>SUM(B367:C378)</f>
        <v>22</v>
      </c>
    </row>
    <row r="380" spans="1:6" x14ac:dyDescent="0.25">
      <c r="A380" s="19" t="s">
        <v>37</v>
      </c>
      <c r="B380" s="20"/>
      <c r="C380" s="20"/>
      <c r="D380" s="77">
        <f>D379/(COUNT(B367:C378)*2)</f>
        <v>0.91666666666666663</v>
      </c>
    </row>
    <row r="381" spans="1:6" ht="13.5" customHeight="1" x14ac:dyDescent="0.25">
      <c r="A381" s="45"/>
      <c r="B381" s="45"/>
      <c r="C381" s="45"/>
      <c r="D381" s="45"/>
    </row>
    <row r="382" spans="1:6" ht="13.5" customHeight="1" x14ac:dyDescent="0.25">
      <c r="A382" s="272" t="s">
        <v>124</v>
      </c>
      <c r="B382" s="273"/>
      <c r="C382" s="273"/>
      <c r="D382" s="273"/>
      <c r="E382" s="273"/>
      <c r="F382" s="273"/>
    </row>
    <row r="383" spans="1:6" ht="13.5" customHeight="1" x14ac:dyDescent="0.25">
      <c r="A383" s="18" t="s">
        <v>105</v>
      </c>
      <c r="B383" s="190">
        <v>2</v>
      </c>
      <c r="C383" s="190"/>
      <c r="D383" s="188"/>
      <c r="E383" s="166"/>
      <c r="F383" s="166"/>
    </row>
    <row r="384" spans="1:6" ht="20.45" customHeight="1" x14ac:dyDescent="0.35">
      <c r="A384" s="91" t="s">
        <v>59</v>
      </c>
      <c r="B384" s="190">
        <v>2</v>
      </c>
      <c r="C384" s="238" t="str">
        <f>IF(B384=0, -5, "0")</f>
        <v>0</v>
      </c>
      <c r="D384" s="188"/>
      <c r="E384" s="166"/>
      <c r="F384" s="166"/>
    </row>
    <row r="385" spans="1:16384" x14ac:dyDescent="0.25">
      <c r="A385" s="18" t="s">
        <v>255</v>
      </c>
      <c r="B385" s="190">
        <v>2</v>
      </c>
      <c r="C385" s="190"/>
      <c r="D385" s="188"/>
      <c r="E385" s="166"/>
      <c r="F385" s="166"/>
    </row>
    <row r="386" spans="1:16384" ht="27" customHeight="1" x14ac:dyDescent="0.25">
      <c r="A386" s="189" t="s">
        <v>310</v>
      </c>
      <c r="B386" s="190">
        <v>2</v>
      </c>
      <c r="C386" s="191"/>
      <c r="D386" s="165"/>
      <c r="E386" s="193"/>
      <c r="F386" s="166"/>
    </row>
    <row r="387" spans="1:16384" ht="13.5" customHeight="1" x14ac:dyDescent="0.35">
      <c r="A387" s="91" t="s">
        <v>115</v>
      </c>
      <c r="B387" s="190">
        <v>2</v>
      </c>
      <c r="C387" s="238" t="str">
        <f>IF(B387=0, -5, "0")</f>
        <v>0</v>
      </c>
      <c r="D387" s="188"/>
      <c r="E387" s="166"/>
      <c r="F387" s="166"/>
    </row>
    <row r="388" spans="1:16384" s="3" customFormat="1" ht="13.5" customHeight="1" x14ac:dyDescent="0.25">
      <c r="A388" s="134" t="s">
        <v>38</v>
      </c>
      <c r="B388" s="134"/>
      <c r="C388" s="134"/>
      <c r="D388" s="134">
        <f>SUM(B383:C387)</f>
        <v>10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2</v>
      </c>
      <c r="C392" s="191"/>
      <c r="D392" s="171"/>
      <c r="E392" s="166"/>
      <c r="F392" s="166"/>
    </row>
    <row r="393" spans="1:16384" x14ac:dyDescent="0.25">
      <c r="A393" s="189" t="s">
        <v>56</v>
      </c>
      <c r="B393" s="191">
        <v>2</v>
      </c>
      <c r="C393" s="190"/>
      <c r="D393" s="176"/>
      <c r="E393" s="166"/>
      <c r="F393" s="166"/>
    </row>
    <row r="394" spans="1:16384" x14ac:dyDescent="0.25">
      <c r="A394" s="24" t="s">
        <v>311</v>
      </c>
      <c r="B394" s="191">
        <v>2</v>
      </c>
      <c r="C394" s="190"/>
      <c r="D394" s="176"/>
      <c r="E394" s="188"/>
      <c r="F394" s="166"/>
    </row>
    <row r="395" spans="1:16384" ht="18" x14ac:dyDescent="0.35">
      <c r="A395" s="91" t="s">
        <v>150</v>
      </c>
      <c r="B395" s="191">
        <v>2</v>
      </c>
      <c r="C395" s="238" t="str">
        <f>IF(B395=0, -5, "0")</f>
        <v>0</v>
      </c>
      <c r="D395" s="176"/>
      <c r="E395" s="166"/>
      <c r="F395" s="166"/>
    </row>
    <row r="396" spans="1:16384" ht="18" x14ac:dyDescent="0.35">
      <c r="A396" s="91" t="s">
        <v>119</v>
      </c>
      <c r="B396" s="191">
        <v>2</v>
      </c>
      <c r="C396" s="238" t="str">
        <f>IF(B396=0, -5, "0")</f>
        <v>0</v>
      </c>
      <c r="D396" s="176"/>
      <c r="E396" s="166"/>
      <c r="F396" s="166"/>
    </row>
    <row r="397" spans="1:16384" ht="32.25" customHeight="1" x14ac:dyDescent="0.25">
      <c r="A397" s="18" t="s">
        <v>256</v>
      </c>
      <c r="B397" s="191">
        <v>2</v>
      </c>
      <c r="C397" s="190"/>
      <c r="D397" s="176"/>
      <c r="E397" s="166"/>
      <c r="F397" s="166"/>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60</v>
      </c>
    </row>
    <row r="403" spans="1:6" ht="18" x14ac:dyDescent="0.25">
      <c r="A403" s="95" t="s">
        <v>231</v>
      </c>
      <c r="B403" s="101"/>
      <c r="C403" s="102"/>
      <c r="D403" s="99">
        <f>D402/(COUNT(B392:C397,B367:C378,B383:C387,B355:C362)*2)</f>
        <v>0.967741935483871</v>
      </c>
      <c r="E403" s="192"/>
    </row>
    <row r="404" spans="1:6" x14ac:dyDescent="0.25">
      <c r="A404" s="5"/>
      <c r="B404" s="6"/>
      <c r="C404" s="7"/>
      <c r="D404" s="6"/>
    </row>
    <row r="405" spans="1:6" ht="18" x14ac:dyDescent="0.35">
      <c r="A405" s="274" t="s">
        <v>125</v>
      </c>
      <c r="B405" s="274"/>
      <c r="C405" s="274"/>
      <c r="D405" s="274"/>
      <c r="E405" s="274"/>
      <c r="F405" s="274"/>
    </row>
    <row r="406" spans="1:6" x14ac:dyDescent="0.25">
      <c r="A406" s="212">
        <f>B11</f>
        <v>42859</v>
      </c>
      <c r="B406" s="6"/>
      <c r="C406" s="7"/>
      <c r="D406" s="6"/>
    </row>
    <row r="407" spans="1:6" ht="16.5" x14ac:dyDescent="0.25">
      <c r="A407" s="275" t="s">
        <v>19</v>
      </c>
      <c r="B407" s="276"/>
      <c r="C407" s="276"/>
      <c r="D407" s="276"/>
      <c r="E407" s="276"/>
      <c r="F407" s="276"/>
    </row>
    <row r="408" spans="1:6" x14ac:dyDescent="0.25">
      <c r="A408" s="32" t="s">
        <v>62</v>
      </c>
      <c r="B408" s="190">
        <v>2</v>
      </c>
      <c r="C408" s="190"/>
      <c r="D408" s="188"/>
      <c r="E408" s="166"/>
      <c r="F408" s="166"/>
    </row>
    <row r="409" spans="1:6" x14ac:dyDescent="0.25">
      <c r="A409" s="22" t="s">
        <v>6</v>
      </c>
      <c r="B409" s="190">
        <v>2</v>
      </c>
      <c r="C409" s="190"/>
      <c r="D409" s="188"/>
      <c r="E409" s="166"/>
      <c r="F409" s="166"/>
    </row>
    <row r="410" spans="1:6" x14ac:dyDescent="0.25">
      <c r="A410" s="32" t="s">
        <v>20</v>
      </c>
      <c r="B410" s="190">
        <v>2</v>
      </c>
      <c r="C410" s="190"/>
      <c r="D410" s="168"/>
      <c r="E410" s="166"/>
      <c r="F410" s="166"/>
    </row>
    <row r="411" spans="1:6" x14ac:dyDescent="0.25">
      <c r="A411" s="22" t="s">
        <v>126</v>
      </c>
      <c r="B411" s="190">
        <v>2</v>
      </c>
      <c r="C411" s="190"/>
      <c r="D411" s="188"/>
      <c r="E411" s="166"/>
      <c r="F411" s="166"/>
    </row>
    <row r="412" spans="1:6" x14ac:dyDescent="0.25">
      <c r="A412" s="32" t="s">
        <v>194</v>
      </c>
      <c r="B412" s="190">
        <v>1</v>
      </c>
      <c r="C412" s="190"/>
      <c r="D412" s="188" t="s">
        <v>551</v>
      </c>
      <c r="E412" s="166"/>
      <c r="F412" s="166"/>
    </row>
    <row r="413" spans="1:6" ht="18" x14ac:dyDescent="0.35">
      <c r="A413" s="91" t="s">
        <v>54</v>
      </c>
      <c r="B413" s="190">
        <v>2</v>
      </c>
      <c r="C413" s="238" t="str">
        <f>IF(B413=0, -5, "0")</f>
        <v>0</v>
      </c>
      <c r="D413" s="188"/>
      <c r="E413" s="166"/>
      <c r="F413" s="166"/>
    </row>
    <row r="414" spans="1:6" x14ac:dyDescent="0.25">
      <c r="A414" s="22" t="s">
        <v>118</v>
      </c>
      <c r="B414" s="190">
        <v>2</v>
      </c>
      <c r="C414" s="190"/>
      <c r="D414" s="188"/>
      <c r="E414" s="166"/>
      <c r="F414" s="166"/>
    </row>
    <row r="415" spans="1:6" x14ac:dyDescent="0.25">
      <c r="A415" s="19" t="s">
        <v>38</v>
      </c>
      <c r="B415" s="19"/>
      <c r="C415" s="19"/>
      <c r="D415" s="19">
        <f>SUM(B408:C414)</f>
        <v>13</v>
      </c>
    </row>
    <row r="416" spans="1:6" x14ac:dyDescent="0.25">
      <c r="A416" s="19" t="s">
        <v>37</v>
      </c>
      <c r="B416" s="20"/>
      <c r="C416" s="21"/>
      <c r="D416" s="76">
        <f>D415/(COUNT(B408:C414)*2)</f>
        <v>0.9285714285714286</v>
      </c>
    </row>
    <row r="417" spans="1:6" x14ac:dyDescent="0.25">
      <c r="A417" s="34"/>
      <c r="B417" s="6"/>
      <c r="C417" s="7"/>
      <c r="D417" s="6"/>
    </row>
    <row r="418" spans="1:6" ht="16.5" x14ac:dyDescent="0.25">
      <c r="A418" s="275" t="s">
        <v>122</v>
      </c>
      <c r="B418" s="276"/>
      <c r="C418" s="276"/>
      <c r="D418" s="276"/>
      <c r="E418" s="276"/>
      <c r="F418" s="276"/>
    </row>
    <row r="419" spans="1:6" ht="30" x14ac:dyDescent="0.25">
      <c r="A419" s="126" t="s">
        <v>127</v>
      </c>
      <c r="B419" s="190">
        <v>1</v>
      </c>
      <c r="C419" s="238" t="str">
        <f>IF(B419=0, -5, "0")</f>
        <v>0</v>
      </c>
      <c r="D419" s="188" t="s">
        <v>548</v>
      </c>
      <c r="E419" s="166"/>
      <c r="F419" s="166"/>
    </row>
    <row r="420" spans="1:6" ht="60" x14ac:dyDescent="0.25">
      <c r="A420" s="189" t="s">
        <v>281</v>
      </c>
      <c r="B420" s="190">
        <v>0</v>
      </c>
      <c r="C420" s="190"/>
      <c r="D420" s="188" t="s">
        <v>434</v>
      </c>
      <c r="E420" s="188" t="s">
        <v>535</v>
      </c>
      <c r="F420" s="166"/>
    </row>
    <row r="421" spans="1:6" x14ac:dyDescent="0.25">
      <c r="A421" s="189" t="s">
        <v>407</v>
      </c>
      <c r="B421" s="190">
        <v>2</v>
      </c>
      <c r="C421" s="190"/>
      <c r="D421" s="188"/>
      <c r="E421" s="166"/>
      <c r="F421" s="166"/>
    </row>
    <row r="422" spans="1:6" x14ac:dyDescent="0.25">
      <c r="A422" s="189" t="s">
        <v>146</v>
      </c>
      <c r="B422" s="190">
        <v>2</v>
      </c>
      <c r="C422" s="190"/>
      <c r="D422" s="175"/>
      <c r="E422" s="166"/>
      <c r="F422" s="166"/>
    </row>
    <row r="423" spans="1:6" ht="18" x14ac:dyDescent="0.35">
      <c r="A423" s="91" t="s">
        <v>61</v>
      </c>
      <c r="B423" s="190">
        <v>2</v>
      </c>
      <c r="C423" s="238" t="str">
        <f>IF(B423=0, -5, "0")</f>
        <v>0</v>
      </c>
      <c r="D423" s="188"/>
      <c r="E423" s="166"/>
      <c r="F423" s="166"/>
    </row>
    <row r="424" spans="1:6" ht="30" x14ac:dyDescent="0.25">
      <c r="A424" s="18" t="s">
        <v>199</v>
      </c>
      <c r="B424" s="190">
        <v>2</v>
      </c>
      <c r="C424" s="190"/>
      <c r="D424" s="188"/>
      <c r="E424" s="166"/>
      <c r="F424" s="166"/>
    </row>
    <row r="425" spans="1:6" ht="45" customHeight="1" x14ac:dyDescent="0.25">
      <c r="A425" s="18" t="s">
        <v>248</v>
      </c>
      <c r="B425" s="190">
        <v>2</v>
      </c>
      <c r="C425" s="190"/>
      <c r="D425" s="188"/>
      <c r="E425" s="166"/>
      <c r="F425" s="166"/>
    </row>
    <row r="426" spans="1:6" ht="18.75" customHeight="1" x14ac:dyDescent="0.25">
      <c r="A426" s="126" t="s">
        <v>168</v>
      </c>
      <c r="B426" s="190">
        <v>2</v>
      </c>
      <c r="C426" s="239" t="str">
        <f>IF(B426=0, -5, "0")</f>
        <v>0</v>
      </c>
      <c r="D426" s="165"/>
      <c r="E426" s="193"/>
      <c r="F426" s="193"/>
    </row>
    <row r="427" spans="1:6" x14ac:dyDescent="0.25">
      <c r="A427" s="24" t="s">
        <v>83</v>
      </c>
      <c r="B427" s="190">
        <v>2</v>
      </c>
      <c r="C427" s="190"/>
      <c r="D427" s="188"/>
      <c r="E427" s="166"/>
      <c r="F427" s="166"/>
    </row>
    <row r="428" spans="1:6" ht="45" x14ac:dyDescent="0.25">
      <c r="A428" s="120" t="s">
        <v>287</v>
      </c>
      <c r="B428" s="190">
        <v>1</v>
      </c>
      <c r="C428" s="173"/>
      <c r="D428" s="153">
        <v>0.5</v>
      </c>
      <c r="E428" s="121"/>
      <c r="F428" s="121"/>
    </row>
    <row r="429" spans="1:6" x14ac:dyDescent="0.25">
      <c r="A429" s="19" t="s">
        <v>38</v>
      </c>
      <c r="B429" s="19"/>
      <c r="C429" s="19"/>
      <c r="D429" s="116">
        <f>SUM(B419:C427)</f>
        <v>15</v>
      </c>
    </row>
    <row r="430" spans="1:6" x14ac:dyDescent="0.25">
      <c r="A430" s="19" t="s">
        <v>37</v>
      </c>
      <c r="B430" s="20"/>
      <c r="C430" s="21"/>
      <c r="D430" s="76">
        <f>D429/(COUNT(B419:C427)*2)</f>
        <v>0.83333333333333337</v>
      </c>
    </row>
    <row r="431" spans="1:6" x14ac:dyDescent="0.25">
      <c r="A431" s="8"/>
      <c r="B431" s="7"/>
      <c r="C431" s="7"/>
      <c r="D431" s="7"/>
    </row>
    <row r="432" spans="1:6" ht="18" x14ac:dyDescent="0.25">
      <c r="A432" s="95" t="s">
        <v>128</v>
      </c>
      <c r="B432" s="101"/>
      <c r="C432" s="102"/>
      <c r="D432" s="98">
        <f>SUM(D429,D415)</f>
        <v>28</v>
      </c>
    </row>
    <row r="433" spans="1:7" ht="18" x14ac:dyDescent="0.25">
      <c r="A433" s="95" t="s">
        <v>232</v>
      </c>
      <c r="B433" s="101"/>
      <c r="C433" s="102"/>
      <c r="D433" s="99">
        <f>D432/(COUNT(B419:C427,B408:C414)*2)</f>
        <v>0.875</v>
      </c>
    </row>
    <row r="434" spans="1:7" x14ac:dyDescent="0.25">
      <c r="A434" s="5"/>
      <c r="B434" s="6"/>
      <c r="C434" s="7"/>
      <c r="D434" s="6"/>
    </row>
    <row r="435" spans="1:7" ht="18" x14ac:dyDescent="0.35">
      <c r="A435" s="274" t="s">
        <v>374</v>
      </c>
      <c r="B435" s="274"/>
      <c r="C435" s="274"/>
      <c r="D435" s="274"/>
      <c r="E435" s="274"/>
      <c r="F435" s="274"/>
    </row>
    <row r="436" spans="1:7" x14ac:dyDescent="0.25">
      <c r="A436" s="215">
        <f>+B11</f>
        <v>42859</v>
      </c>
      <c r="B436" s="6"/>
      <c r="C436" s="7"/>
      <c r="D436" s="6"/>
    </row>
    <row r="437" spans="1:7" ht="18" x14ac:dyDescent="0.25">
      <c r="A437" s="272" t="s">
        <v>375</v>
      </c>
      <c r="B437" s="273"/>
      <c r="C437" s="273"/>
      <c r="D437" s="273"/>
      <c r="E437" s="273"/>
      <c r="F437" s="273"/>
    </row>
    <row r="438" spans="1:7" ht="30" x14ac:dyDescent="0.25">
      <c r="A438" s="18" t="s">
        <v>305</v>
      </c>
      <c r="B438" s="190">
        <v>2</v>
      </c>
      <c r="C438" s="190"/>
      <c r="D438" s="188"/>
      <c r="E438" s="166"/>
      <c r="F438" s="166"/>
    </row>
    <row r="439" spans="1:7" ht="16.5" x14ac:dyDescent="0.25">
      <c r="A439" s="126" t="s">
        <v>369</v>
      </c>
      <c r="B439" s="190">
        <v>2</v>
      </c>
      <c r="C439" s="238" t="str">
        <f>IF(B439=0, -5, "0")</f>
        <v>0</v>
      </c>
      <c r="D439" s="188"/>
      <c r="E439" s="166"/>
      <c r="F439" s="166"/>
    </row>
    <row r="440" spans="1:7" x14ac:dyDescent="0.25">
      <c r="A440" s="189" t="s">
        <v>500</v>
      </c>
      <c r="B440" s="190">
        <v>2</v>
      </c>
      <c r="C440" s="191"/>
      <c r="D440" s="166"/>
      <c r="E440" s="193"/>
      <c r="F440" s="166"/>
    </row>
    <row r="441" spans="1:7" ht="16.5" x14ac:dyDescent="0.3">
      <c r="A441" s="49" t="s">
        <v>195</v>
      </c>
      <c r="B441" s="190">
        <v>2</v>
      </c>
      <c r="C441" s="191"/>
      <c r="D441" s="165"/>
      <c r="E441" s="193"/>
      <c r="F441" s="166"/>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72" t="s">
        <v>31</v>
      </c>
      <c r="B444" s="273"/>
      <c r="C444" s="273"/>
      <c r="D444" s="273"/>
      <c r="E444" s="273"/>
      <c r="F444" s="273"/>
    </row>
    <row r="445" spans="1:7" x14ac:dyDescent="0.25">
      <c r="A445" s="22" t="s">
        <v>3</v>
      </c>
      <c r="B445" s="190">
        <v>2</v>
      </c>
      <c r="C445" s="190"/>
      <c r="D445" s="188"/>
      <c r="E445" s="166"/>
      <c r="F445" s="166"/>
    </row>
    <row r="446" spans="1:7" x14ac:dyDescent="0.25">
      <c r="A446" s="32" t="s">
        <v>30</v>
      </c>
      <c r="B446" s="190">
        <v>2</v>
      </c>
      <c r="C446" s="190"/>
      <c r="D446" s="188"/>
      <c r="E446" s="166"/>
      <c r="F446" s="166"/>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249">
        <v>2</v>
      </c>
      <c r="C456" s="190"/>
      <c r="D456" s="188"/>
      <c r="E456" s="166"/>
      <c r="F456" s="166"/>
    </row>
    <row r="457" spans="1:6" x14ac:dyDescent="0.25">
      <c r="A457" s="32" t="s">
        <v>245</v>
      </c>
      <c r="B457" s="190">
        <v>2</v>
      </c>
      <c r="C457" s="190"/>
      <c r="D457" s="168"/>
      <c r="E457" s="166"/>
      <c r="F457" s="166"/>
    </row>
    <row r="458" spans="1:6" ht="35.25" customHeight="1" x14ac:dyDescent="0.25">
      <c r="A458" s="32" t="s">
        <v>86</v>
      </c>
      <c r="B458" s="190">
        <v>0</v>
      </c>
      <c r="C458" s="191"/>
      <c r="D458" s="182" t="s">
        <v>539</v>
      </c>
      <c r="E458" s="182" t="s">
        <v>538</v>
      </c>
      <c r="F458" s="166"/>
    </row>
    <row r="459" spans="1:6" x14ac:dyDescent="0.25">
      <c r="A459" s="32" t="s">
        <v>16</v>
      </c>
      <c r="B459" s="190">
        <v>2</v>
      </c>
      <c r="C459" s="190"/>
      <c r="D459" s="175"/>
      <c r="E459" s="166"/>
      <c r="F459" s="166"/>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45" x14ac:dyDescent="0.25">
      <c r="A466" s="32" t="s">
        <v>288</v>
      </c>
      <c r="B466" s="191">
        <v>1</v>
      </c>
      <c r="C466" s="191"/>
      <c r="D466" s="165" t="s">
        <v>573</v>
      </c>
      <c r="E466" s="193"/>
      <c r="F466" s="166"/>
    </row>
    <row r="467" spans="1:7" ht="26.25" customHeight="1" x14ac:dyDescent="0.3">
      <c r="A467" s="201" t="s">
        <v>306</v>
      </c>
      <c r="B467" s="191" t="s">
        <v>34</v>
      </c>
      <c r="C467" s="239" t="str">
        <f>IF(B467=0, -5, "0")</f>
        <v>0</v>
      </c>
      <c r="D467" s="182" t="s">
        <v>542</v>
      </c>
      <c r="E467" s="192"/>
      <c r="F467" s="166"/>
      <c r="G467" s="192"/>
    </row>
    <row r="468" spans="1:7" ht="30" x14ac:dyDescent="0.25">
      <c r="A468" s="32" t="s">
        <v>196</v>
      </c>
      <c r="B468" s="191">
        <v>2</v>
      </c>
      <c r="C468" s="191"/>
      <c r="D468" s="182"/>
      <c r="E468" s="193"/>
      <c r="F468" s="166"/>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90" t="s">
        <v>34</v>
      </c>
      <c r="C475" s="190"/>
      <c r="D475" s="188"/>
      <c r="E475" s="166"/>
      <c r="F475" s="166"/>
    </row>
    <row r="476" spans="1:7" ht="36" x14ac:dyDescent="0.35">
      <c r="A476" s="100" t="s">
        <v>274</v>
      </c>
      <c r="B476" s="190">
        <v>2</v>
      </c>
      <c r="C476" s="238" t="str">
        <f>IF(B476=0, -5, "0")</f>
        <v>0</v>
      </c>
      <c r="D476" s="188"/>
      <c r="E476" s="166"/>
      <c r="F476" s="166"/>
    </row>
    <row r="477" spans="1:7" ht="36" x14ac:dyDescent="0.35">
      <c r="A477" s="100" t="s">
        <v>106</v>
      </c>
      <c r="B477" s="190">
        <v>2</v>
      </c>
      <c r="C477" s="238" t="str">
        <f>IF(B477=0, -5, "0")</f>
        <v>0</v>
      </c>
      <c r="D477" s="188"/>
      <c r="E477" s="166"/>
      <c r="F477" s="166"/>
    </row>
    <row r="478" spans="1:7" x14ac:dyDescent="0.25">
      <c r="A478" s="189" t="s">
        <v>179</v>
      </c>
      <c r="B478" s="190">
        <v>2</v>
      </c>
      <c r="C478" s="190"/>
      <c r="D478" s="188"/>
      <c r="E478" s="166"/>
      <c r="F478" s="166"/>
    </row>
    <row r="479" spans="1:7" x14ac:dyDescent="0.25">
      <c r="A479" s="18" t="s">
        <v>275</v>
      </c>
      <c r="B479" s="190">
        <v>2</v>
      </c>
      <c r="C479" s="190"/>
      <c r="D479" s="162"/>
      <c r="E479" s="188"/>
      <c r="F479" s="166"/>
    </row>
    <row r="480" spans="1:7" ht="27.75" customHeight="1" x14ac:dyDescent="0.25">
      <c r="A480" s="18" t="s">
        <v>49</v>
      </c>
      <c r="B480" s="190">
        <v>2</v>
      </c>
      <c r="C480" s="190"/>
      <c r="D480" s="188"/>
      <c r="E480" s="166"/>
      <c r="F480" s="166"/>
    </row>
    <row r="481" spans="1:7" x14ac:dyDescent="0.25">
      <c r="A481" s="18" t="s">
        <v>258</v>
      </c>
      <c r="B481" s="190">
        <v>2</v>
      </c>
      <c r="C481" s="190"/>
      <c r="D481" s="188"/>
      <c r="E481" s="166"/>
      <c r="F481" s="166"/>
    </row>
    <row r="482" spans="1:7" ht="26.25" customHeight="1" x14ac:dyDescent="0.25">
      <c r="A482" s="24" t="s">
        <v>120</v>
      </c>
      <c r="B482" s="190">
        <v>2</v>
      </c>
      <c r="C482" s="190"/>
      <c r="D482" s="188"/>
      <c r="E482" s="166"/>
      <c r="F482" s="166"/>
    </row>
    <row r="483" spans="1:7" ht="51.75" customHeight="1" x14ac:dyDescent="0.25">
      <c r="A483" s="18" t="s">
        <v>88</v>
      </c>
      <c r="B483" s="190">
        <v>2</v>
      </c>
      <c r="C483" s="190"/>
      <c r="D483" s="188"/>
      <c r="E483" s="166"/>
      <c r="F483" s="166"/>
    </row>
    <row r="484" spans="1:7" ht="63" customHeight="1" x14ac:dyDescent="0.25">
      <c r="A484" s="189" t="s">
        <v>257</v>
      </c>
      <c r="B484" s="190">
        <v>2</v>
      </c>
      <c r="C484" s="190"/>
      <c r="D484" s="188"/>
      <c r="E484" s="166"/>
      <c r="F484" s="166"/>
    </row>
    <row r="485" spans="1:7" ht="30" x14ac:dyDescent="0.25">
      <c r="A485" s="189" t="s">
        <v>210</v>
      </c>
      <c r="B485" s="190">
        <v>2</v>
      </c>
      <c r="C485" s="190"/>
      <c r="D485" s="188"/>
      <c r="E485" s="166"/>
      <c r="F485" s="166"/>
    </row>
    <row r="486" spans="1:7" x14ac:dyDescent="0.25">
      <c r="A486" s="214" t="s">
        <v>370</v>
      </c>
      <c r="B486" s="190">
        <v>2</v>
      </c>
      <c r="C486" s="190"/>
      <c r="D486" s="188"/>
      <c r="E486" s="166"/>
      <c r="F486" s="166"/>
    </row>
    <row r="487" spans="1:7" x14ac:dyDescent="0.25">
      <c r="A487" s="119" t="s">
        <v>408</v>
      </c>
      <c r="B487" s="190">
        <v>2</v>
      </c>
      <c r="C487" s="166"/>
      <c r="D487" s="166"/>
      <c r="E487" s="166"/>
      <c r="F487" s="166"/>
      <c r="G487" s="192"/>
    </row>
    <row r="488" spans="1:7" ht="36" customHeight="1" x14ac:dyDescent="0.25">
      <c r="A488" s="119" t="s">
        <v>409</v>
      </c>
      <c r="B488" s="190">
        <v>2</v>
      </c>
      <c r="C488" s="197"/>
      <c r="D488" s="195"/>
      <c r="E488" s="196"/>
      <c r="F488" s="196"/>
    </row>
    <row r="489" spans="1:7" ht="45" x14ac:dyDescent="0.25">
      <c r="A489" s="119" t="s">
        <v>410</v>
      </c>
      <c r="B489" s="190">
        <v>2</v>
      </c>
      <c r="C489" s="173"/>
      <c r="D489" s="195"/>
      <c r="E489" s="166"/>
      <c r="F489" s="166"/>
    </row>
    <row r="490" spans="1:7" ht="45" x14ac:dyDescent="0.25">
      <c r="A490" s="119" t="s">
        <v>287</v>
      </c>
      <c r="B490" s="190">
        <v>1</v>
      </c>
      <c r="C490" s="173"/>
      <c r="D490" s="198">
        <v>0.6</v>
      </c>
      <c r="E490" s="121"/>
      <c r="F490" s="121"/>
    </row>
    <row r="491" spans="1:7" x14ac:dyDescent="0.25">
      <c r="A491" s="19" t="s">
        <v>38</v>
      </c>
      <c r="B491" s="19"/>
      <c r="C491" s="19"/>
      <c r="D491" s="19">
        <f>SUM(B475:C489)</f>
        <v>28</v>
      </c>
    </row>
    <row r="492" spans="1:7" x14ac:dyDescent="0.25">
      <c r="A492" s="19" t="s">
        <v>37</v>
      </c>
      <c r="B492" s="20"/>
      <c r="C492" s="21"/>
      <c r="D492" s="76">
        <f>D491/(COUNT(B475:C489)*2)</f>
        <v>1</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89" t="s">
        <v>169</v>
      </c>
      <c r="B496" s="190">
        <v>2</v>
      </c>
      <c r="C496" s="190"/>
      <c r="D496" s="168"/>
      <c r="E496" s="166"/>
      <c r="F496" s="166"/>
    </row>
    <row r="497" spans="1:6" x14ac:dyDescent="0.25">
      <c r="A497" s="18" t="s">
        <v>58</v>
      </c>
      <c r="B497" s="190">
        <v>2</v>
      </c>
      <c r="C497" s="190"/>
      <c r="D497" s="188"/>
      <c r="E497" s="166"/>
      <c r="F497" s="166"/>
    </row>
    <row r="498" spans="1:6" ht="16.5" x14ac:dyDescent="0.35">
      <c r="A498" s="136" t="s">
        <v>121</v>
      </c>
      <c r="B498" s="190">
        <v>2</v>
      </c>
      <c r="C498" s="238" t="str">
        <f>IF(B498=0, -5, "0")</f>
        <v>0</v>
      </c>
      <c r="D498" s="188"/>
      <c r="E498" s="166"/>
      <c r="F498" s="166"/>
    </row>
    <row r="499" spans="1:6" ht="45" x14ac:dyDescent="0.3">
      <c r="A499" s="142" t="s">
        <v>287</v>
      </c>
      <c r="B499" s="190">
        <v>2</v>
      </c>
      <c r="C499" s="190"/>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0.74538461538461531</v>
      </c>
    </row>
    <row r="504" spans="1:6" ht="27.75" customHeight="1" x14ac:dyDescent="0.3">
      <c r="A504" s="86" t="s">
        <v>47</v>
      </c>
      <c r="B504" s="87"/>
      <c r="C504" s="88"/>
      <c r="D504" s="89">
        <f>SUM(D500,D491,D461,D451,D402,D349,D321,D40,D470,D288,D245,D149,D432,D189,D96)</f>
        <v>507</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0.88636363636363635</v>
      </c>
    </row>
  </sheetData>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87" zoomScale="80" zoomScaleNormal="8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302"/>
      <c r="E1" s="302"/>
      <c r="F1" s="302"/>
      <c r="G1" s="302"/>
      <c r="H1" s="302"/>
      <c r="I1" s="302"/>
    </row>
    <row r="2" spans="1:9" s="36" customFormat="1" ht="24" x14ac:dyDescent="0.45">
      <c r="A2" s="35"/>
      <c r="B2" s="54">
        <v>1</v>
      </c>
      <c r="D2" s="254"/>
      <c r="E2" s="254"/>
      <c r="F2" s="254"/>
      <c r="G2" s="254"/>
      <c r="H2" s="254"/>
      <c r="I2" s="254"/>
    </row>
    <row r="3" spans="1:9" s="36" customFormat="1" ht="24" x14ac:dyDescent="0.45">
      <c r="A3" s="35"/>
      <c r="B3" s="54">
        <v>2</v>
      </c>
      <c r="D3" s="254"/>
      <c r="E3" s="254"/>
      <c r="F3" s="254"/>
      <c r="G3" s="254"/>
      <c r="H3" s="254"/>
      <c r="I3" s="254"/>
    </row>
    <row r="4" spans="1:9" s="36" customFormat="1" ht="16.5" customHeight="1" x14ac:dyDescent="0.45">
      <c r="A4" s="35"/>
      <c r="B4" s="54" t="s">
        <v>34</v>
      </c>
      <c r="D4" s="37"/>
      <c r="E4" s="254"/>
      <c r="F4" s="254"/>
      <c r="G4" s="254"/>
      <c r="H4" s="254"/>
      <c r="I4" s="254"/>
    </row>
    <row r="5" spans="1:9" s="36" customFormat="1" ht="16.5" customHeight="1" x14ac:dyDescent="0.45">
      <c r="A5" s="35"/>
      <c r="D5" s="254"/>
      <c r="E5" s="254"/>
      <c r="F5" s="254"/>
      <c r="G5" s="254"/>
      <c r="H5" s="254"/>
      <c r="I5" s="254"/>
    </row>
    <row r="6" spans="1:9" s="36" customFormat="1" ht="37.5" customHeight="1" x14ac:dyDescent="0.45">
      <c r="A6" s="279" t="s">
        <v>52</v>
      </c>
      <c r="B6" s="279"/>
      <c r="C6" s="279"/>
      <c r="D6" s="279"/>
      <c r="E6" s="279"/>
      <c r="F6" s="279"/>
      <c r="G6" s="254"/>
      <c r="H6" s="254"/>
      <c r="I6" s="254"/>
    </row>
    <row r="7" spans="1:9" s="36" customFormat="1" ht="21.75" customHeight="1" x14ac:dyDescent="0.45">
      <c r="A7" s="280" t="str">
        <f>'A1 Exploitation'!A8:F8</f>
        <v>Gabes</v>
      </c>
      <c r="B7" s="280"/>
      <c r="C7" s="280"/>
      <c r="D7" s="280"/>
      <c r="E7" s="280"/>
      <c r="F7" s="280"/>
      <c r="G7" s="254"/>
      <c r="H7" s="254"/>
      <c r="I7" s="254"/>
    </row>
    <row r="8" spans="1:9" s="36" customFormat="1" ht="24" x14ac:dyDescent="0.45">
      <c r="A8" s="38" t="s">
        <v>44</v>
      </c>
      <c r="B8" s="303" t="str">
        <f>'A2 Exploitation'!B9:F9</f>
        <v>Dr Hatem  KARAA</v>
      </c>
      <c r="C8" s="303"/>
      <c r="D8" s="303"/>
      <c r="E8" s="303"/>
      <c r="F8" s="303"/>
      <c r="G8" s="254"/>
      <c r="H8" s="254"/>
      <c r="I8" s="254"/>
    </row>
    <row r="9" spans="1:9" s="36" customFormat="1" ht="24" x14ac:dyDescent="0.45">
      <c r="A9" s="39" t="s">
        <v>46</v>
      </c>
      <c r="B9" s="304" t="str">
        <f>'A2 Exploitation'!B10:F10</f>
        <v>Mr Abdessalam Zaatra &amp; chefs rayons</v>
      </c>
      <c r="C9" s="304"/>
      <c r="D9" s="304"/>
      <c r="E9" s="304"/>
      <c r="F9" s="304"/>
      <c r="G9" s="254"/>
      <c r="H9" s="254"/>
      <c r="I9" s="254"/>
    </row>
    <row r="10" spans="1:9" s="36" customFormat="1" ht="24" x14ac:dyDescent="0.45">
      <c r="A10" s="38" t="s">
        <v>45</v>
      </c>
      <c r="B10" s="301">
        <f>'A1 Exploitation'!B11:F11</f>
        <v>42787</v>
      </c>
      <c r="C10" s="301"/>
      <c r="D10" s="301"/>
      <c r="E10" s="301"/>
      <c r="F10" s="301"/>
      <c r="G10" s="254"/>
      <c r="H10" s="254"/>
      <c r="I10" s="254"/>
    </row>
    <row r="11" spans="1:9" s="36" customFormat="1" ht="24" x14ac:dyDescent="0.45">
      <c r="A11" s="38" t="s">
        <v>341</v>
      </c>
      <c r="B11" s="293">
        <f>D198</f>
        <v>0.92796610169491522</v>
      </c>
      <c r="C11" s="293"/>
      <c r="D11" s="293"/>
      <c r="E11" s="293"/>
      <c r="F11" s="293"/>
      <c r="G11" s="254"/>
      <c r="H11" s="254"/>
      <c r="I11" s="254"/>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85" t="s">
        <v>36</v>
      </c>
      <c r="C14" s="85"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96" t="s">
        <v>38</v>
      </c>
      <c r="B22" s="297"/>
      <c r="C22" s="298"/>
      <c r="D22" s="253">
        <f>SUM(B17:C21)</f>
        <v>8</v>
      </c>
    </row>
    <row r="23" spans="1:6" x14ac:dyDescent="0.3">
      <c r="A23" s="290" t="s">
        <v>342</v>
      </c>
      <c r="B23" s="291"/>
      <c r="C23" s="292"/>
      <c r="D23" s="78">
        <f>D22/(COUNT(B17:C21)*2)</f>
        <v>0.8</v>
      </c>
    </row>
    <row r="24" spans="1:6" s="52" customFormat="1" x14ac:dyDescent="0.3">
      <c r="A24" s="57"/>
      <c r="B24" s="58"/>
      <c r="C24" s="58"/>
      <c r="D24" s="59"/>
    </row>
    <row r="25" spans="1:6" ht="19.5" x14ac:dyDescent="0.4">
      <c r="A25" s="299" t="s">
        <v>4</v>
      </c>
      <c r="B25" s="300"/>
      <c r="C25" s="300"/>
      <c r="D25" s="300"/>
      <c r="E25" s="300"/>
      <c r="F25" s="30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0" t="s">
        <v>38</v>
      </c>
      <c r="B32" s="291"/>
      <c r="C32" s="292"/>
      <c r="D32" s="252">
        <f>SUM(B26:C31)</f>
        <v>12</v>
      </c>
    </row>
    <row r="33" spans="1:6" x14ac:dyDescent="0.3">
      <c r="A33" s="290" t="s">
        <v>342</v>
      </c>
      <c r="B33" s="291"/>
      <c r="C33" s="292"/>
      <c r="D33" s="78">
        <f>D32/(COUNT(B26:C31)*2)</f>
        <v>1</v>
      </c>
    </row>
    <row r="34" spans="1:6" s="52" customFormat="1" x14ac:dyDescent="0.3">
      <c r="A34" s="57"/>
      <c r="B34" s="58"/>
      <c r="C34" s="58"/>
      <c r="D34" s="59"/>
    </row>
    <row r="35" spans="1:6" s="52" customFormat="1" ht="19.5" x14ac:dyDescent="0.4">
      <c r="A35" s="299" t="s">
        <v>246</v>
      </c>
      <c r="B35" s="300"/>
      <c r="C35" s="300"/>
      <c r="D35" s="300"/>
      <c r="E35" s="300"/>
      <c r="F35" s="300"/>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0" t="s">
        <v>38</v>
      </c>
      <c r="B41" s="291"/>
      <c r="C41" s="292"/>
      <c r="D41" s="252">
        <f>SUM(B36:C40)</f>
        <v>10</v>
      </c>
      <c r="E41" s="37"/>
      <c r="F41" s="37"/>
    </row>
    <row r="42" spans="1:6" s="52" customFormat="1" x14ac:dyDescent="0.3">
      <c r="A42" s="290" t="s">
        <v>342</v>
      </c>
      <c r="B42" s="291"/>
      <c r="C42" s="292"/>
      <c r="D42" s="78">
        <f>D41/(COUNT(B36:C40)*2)</f>
        <v>1</v>
      </c>
      <c r="E42" s="37"/>
      <c r="F42" s="37"/>
    </row>
    <row r="43" spans="1:6" s="52" customFormat="1" x14ac:dyDescent="0.3">
      <c r="A43" s="108"/>
      <c r="B43" s="109"/>
      <c r="C43" s="109"/>
      <c r="D43" s="110"/>
    </row>
    <row r="44" spans="1:6" ht="19.5" x14ac:dyDescent="0.4">
      <c r="A44" s="305" t="s">
        <v>21</v>
      </c>
      <c r="B44" s="306"/>
      <c r="C44" s="306"/>
      <c r="D44" s="306"/>
      <c r="E44" s="306"/>
      <c r="F44" s="306"/>
    </row>
    <row r="45" spans="1:6" x14ac:dyDescent="0.3">
      <c r="A45" s="41" t="s">
        <v>317</v>
      </c>
      <c r="B45" s="41">
        <v>2</v>
      </c>
      <c r="C45" s="41"/>
      <c r="D45" s="53"/>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90" t="s">
        <v>38</v>
      </c>
      <c r="B51" s="291"/>
      <c r="C51" s="292"/>
      <c r="D51" s="252">
        <f>SUM(B45:C50)</f>
        <v>12</v>
      </c>
    </row>
    <row r="52" spans="1:6" x14ac:dyDescent="0.3">
      <c r="A52" s="290" t="s">
        <v>342</v>
      </c>
      <c r="B52" s="291"/>
      <c r="C52" s="292"/>
      <c r="D52" s="78">
        <f>D51/(COUNT(B45:C50)*2)</f>
        <v>1</v>
      </c>
    </row>
    <row r="53" spans="1:6" s="52" customFormat="1" x14ac:dyDescent="0.3">
      <c r="A53" s="57"/>
      <c r="B53" s="58"/>
      <c r="C53" s="58"/>
      <c r="D53" s="59"/>
    </row>
    <row r="54" spans="1:6" ht="19.5" x14ac:dyDescent="0.4">
      <c r="A54" s="299" t="s">
        <v>8</v>
      </c>
      <c r="B54" s="300"/>
      <c r="C54" s="300"/>
      <c r="D54" s="300"/>
      <c r="E54" s="300"/>
      <c r="F54" s="300"/>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83.25" x14ac:dyDescent="0.35">
      <c r="A59" s="100" t="s">
        <v>249</v>
      </c>
      <c r="B59" s="41">
        <v>2</v>
      </c>
      <c r="C59" s="241" t="str">
        <f>IF(B59=0, -5, "0")</f>
        <v>0</v>
      </c>
      <c r="D59" s="53" t="s">
        <v>552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0" t="s">
        <v>38</v>
      </c>
      <c r="B62" s="291"/>
      <c r="C62" s="292"/>
      <c r="D62" s="252">
        <f>SUM(B55:C61)</f>
        <v>13</v>
      </c>
    </row>
    <row r="63" spans="1:6" x14ac:dyDescent="0.3">
      <c r="A63" s="290" t="s">
        <v>342</v>
      </c>
      <c r="B63" s="291"/>
      <c r="C63" s="292"/>
      <c r="D63" s="78">
        <f>D62/(COUNT(B55:C61)*2)</f>
        <v>0.9285714285714286</v>
      </c>
    </row>
    <row r="64" spans="1:6" s="52" customFormat="1" x14ac:dyDescent="0.3">
      <c r="A64" s="57"/>
      <c r="B64" s="58"/>
      <c r="C64" s="58"/>
      <c r="D64" s="59"/>
    </row>
    <row r="65" spans="1:6" ht="19.5" x14ac:dyDescent="0.4">
      <c r="A65" s="299" t="s">
        <v>143</v>
      </c>
      <c r="B65" s="300"/>
      <c r="C65" s="300"/>
      <c r="D65" s="300"/>
      <c r="E65" s="300"/>
      <c r="F65" s="300"/>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1</v>
      </c>
      <c r="C70" s="42"/>
      <c r="D70" s="53" t="s">
        <v>553</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v>2</v>
      </c>
      <c r="C73" s="41"/>
      <c r="D73" s="53" t="s">
        <v>554</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90" t="s">
        <v>38</v>
      </c>
      <c r="B83" s="291"/>
      <c r="C83" s="292"/>
      <c r="D83" s="252">
        <f>SUM(B66:C82)</f>
        <v>33</v>
      </c>
    </row>
    <row r="84" spans="1:6" x14ac:dyDescent="0.3">
      <c r="A84" s="290" t="s">
        <v>342</v>
      </c>
      <c r="B84" s="291"/>
      <c r="C84" s="292"/>
      <c r="D84" s="78">
        <f>D83/(COUNT(B66:C82)*2)</f>
        <v>0.97058823529411764</v>
      </c>
    </row>
    <row r="85" spans="1:6" s="52" customFormat="1" x14ac:dyDescent="0.3">
      <c r="A85" s="57"/>
      <c r="B85" s="58"/>
      <c r="C85" s="58"/>
      <c r="D85" s="59"/>
    </row>
    <row r="86" spans="1:6" ht="19.5" x14ac:dyDescent="0.4">
      <c r="A86" s="299" t="s">
        <v>237</v>
      </c>
      <c r="B86" s="300"/>
      <c r="C86" s="300"/>
      <c r="D86" s="300"/>
      <c r="E86" s="300"/>
      <c r="F86" s="30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556</v>
      </c>
      <c r="E93" s="41"/>
      <c r="F93" s="41"/>
    </row>
    <row r="94" spans="1:6" ht="33" x14ac:dyDescent="0.3">
      <c r="A94" s="49" t="s">
        <v>182</v>
      </c>
      <c r="B94" s="55">
        <v>0</v>
      </c>
      <c r="C94" s="41"/>
      <c r="D94" s="53" t="s">
        <v>479</v>
      </c>
      <c r="E94" s="53" t="s">
        <v>555</v>
      </c>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557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90" t="s">
        <v>38</v>
      </c>
      <c r="B101" s="291"/>
      <c r="C101" s="292"/>
      <c r="D101" s="252">
        <f>SUM(B87:C100)</f>
        <v>26</v>
      </c>
    </row>
    <row r="102" spans="1:6" x14ac:dyDescent="0.3">
      <c r="A102" s="290" t="s">
        <v>342</v>
      </c>
      <c r="B102" s="291"/>
      <c r="C102" s="292"/>
      <c r="D102" s="78">
        <f>D101/(COUNT(B87:C100)*2)</f>
        <v>0.9285714285714286</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9" t="s">
        <v>238</v>
      </c>
      <c r="B105" s="300"/>
      <c r="C105" s="300"/>
      <c r="D105" s="300"/>
      <c r="E105" s="300"/>
      <c r="F105" s="30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558</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0" t="s">
        <v>38</v>
      </c>
      <c r="B117" s="291"/>
      <c r="C117" s="292"/>
      <c r="D117" s="252">
        <f>SUM(B106:C116)</f>
        <v>22</v>
      </c>
      <c r="E117" s="37"/>
      <c r="F117" s="37"/>
    </row>
    <row r="118" spans="1:6" s="52" customFormat="1" x14ac:dyDescent="0.3">
      <c r="A118" s="290" t="s">
        <v>342</v>
      </c>
      <c r="B118" s="291"/>
      <c r="C118" s="292"/>
      <c r="D118" s="78">
        <f>D117/(COUNT(B106:C116)*2)</f>
        <v>1</v>
      </c>
      <c r="E118" s="37"/>
      <c r="F118" s="37"/>
    </row>
    <row r="119" spans="1:6" s="52" customFormat="1" x14ac:dyDescent="0.3">
      <c r="A119" s="57"/>
      <c r="B119" s="58"/>
      <c r="C119" s="58"/>
      <c r="D119" s="59"/>
    </row>
    <row r="120" spans="1:6" ht="19.5" x14ac:dyDescent="0.4">
      <c r="A120" s="299" t="s">
        <v>208</v>
      </c>
      <c r="B120" s="300"/>
      <c r="C120" s="300"/>
      <c r="D120" s="300"/>
      <c r="E120" s="300"/>
      <c r="F120" s="30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2</v>
      </c>
      <c r="C129" s="243" t="str">
        <f>IF(B129=0, -5, "0")</f>
        <v>0</v>
      </c>
      <c r="D129" s="53"/>
      <c r="E129" s="53"/>
      <c r="F129" s="41"/>
    </row>
    <row r="130" spans="1:6" x14ac:dyDescent="0.3">
      <c r="A130" s="53" t="s">
        <v>323</v>
      </c>
      <c r="B130" s="50">
        <v>2</v>
      </c>
      <c r="C130" s="65"/>
      <c r="D130" s="53"/>
      <c r="E130" s="53"/>
      <c r="F130" s="41"/>
    </row>
    <row r="131" spans="1:6" ht="33.75" x14ac:dyDescent="0.35">
      <c r="A131" s="106" t="s">
        <v>366</v>
      </c>
      <c r="B131" s="50">
        <v>2</v>
      </c>
      <c r="C131" s="243" t="str">
        <f>IF(B131=0, -5, "0")</f>
        <v>0</v>
      </c>
      <c r="D131" s="53" t="s">
        <v>559</v>
      </c>
      <c r="E131" s="69"/>
      <c r="F131" s="49"/>
    </row>
    <row r="132" spans="1:6" x14ac:dyDescent="0.3">
      <c r="A132" s="290" t="s">
        <v>38</v>
      </c>
      <c r="B132" s="291"/>
      <c r="C132" s="292"/>
      <c r="D132" s="252">
        <f>SUM(B121:C131)</f>
        <v>22</v>
      </c>
    </row>
    <row r="133" spans="1:6" x14ac:dyDescent="0.3">
      <c r="A133" s="290" t="s">
        <v>342</v>
      </c>
      <c r="B133" s="291"/>
      <c r="C133" s="292"/>
      <c r="D133" s="76">
        <f>D132/(COUNT(B121:C131)*2)</f>
        <v>1</v>
      </c>
    </row>
    <row r="134" spans="1:6" s="52" customFormat="1" x14ac:dyDescent="0.3">
      <c r="A134" s="57"/>
      <c r="B134" s="58"/>
      <c r="C134" s="58"/>
      <c r="D134" s="67"/>
    </row>
    <row r="135" spans="1:6" ht="24.75" customHeight="1" x14ac:dyDescent="0.4">
      <c r="A135" s="299" t="s">
        <v>78</v>
      </c>
      <c r="B135" s="300"/>
      <c r="C135" s="300"/>
      <c r="D135" s="300"/>
      <c r="E135" s="300"/>
      <c r="F135" s="30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2</v>
      </c>
      <c r="C143" s="244" t="str">
        <f>IF(B143=0, -5, "0")</f>
        <v>0</v>
      </c>
      <c r="D143" s="111" t="s">
        <v>561</v>
      </c>
      <c r="E143" s="41"/>
      <c r="F143" s="41"/>
    </row>
    <row r="144" spans="1:6" ht="18" x14ac:dyDescent="0.35">
      <c r="A144" s="91" t="s">
        <v>218</v>
      </c>
      <c r="B144" s="55">
        <v>2</v>
      </c>
      <c r="C144" s="244" t="str">
        <f>IF(B144=0, -5, "0")</f>
        <v>0</v>
      </c>
      <c r="D144" s="104" t="s">
        <v>560</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90" t="s">
        <v>38</v>
      </c>
      <c r="B148" s="291"/>
      <c r="C148" s="292"/>
      <c r="D148" s="252">
        <f>SUM(B136:C147)</f>
        <v>24</v>
      </c>
    </row>
    <row r="149" spans="1:6" x14ac:dyDescent="0.3">
      <c r="A149" s="290" t="s">
        <v>342</v>
      </c>
      <c r="B149" s="291"/>
      <c r="C149" s="292"/>
      <c r="D149" s="78">
        <f>D148/(COUNT(B136:C147)*2)</f>
        <v>1</v>
      </c>
    </row>
    <row r="150" spans="1:6" s="52" customFormat="1" x14ac:dyDescent="0.3">
      <c r="A150" s="57"/>
      <c r="B150" s="58"/>
      <c r="C150" s="58"/>
      <c r="D150" s="59"/>
    </row>
    <row r="151" spans="1:6" ht="19.5" x14ac:dyDescent="0.4">
      <c r="A151" s="299" t="s">
        <v>243</v>
      </c>
      <c r="B151" s="300"/>
      <c r="C151" s="300"/>
      <c r="D151" s="300"/>
      <c r="E151" s="300"/>
      <c r="F151" s="300"/>
    </row>
    <row r="152" spans="1:6" x14ac:dyDescent="0.3">
      <c r="A152" s="111" t="s">
        <v>326</v>
      </c>
      <c r="B152" s="41">
        <v>2</v>
      </c>
      <c r="C152" s="41"/>
      <c r="D152" s="53"/>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ht="99" x14ac:dyDescent="0.3">
      <c r="A158" s="216" t="s">
        <v>376</v>
      </c>
      <c r="B158" s="41">
        <v>0</v>
      </c>
      <c r="C158" s="41"/>
      <c r="D158" s="111" t="s">
        <v>562</v>
      </c>
      <c r="E158" s="111" t="s">
        <v>563</v>
      </c>
      <c r="F158" s="41"/>
    </row>
    <row r="159" spans="1:6" x14ac:dyDescent="0.3">
      <c r="A159" s="216" t="s">
        <v>181</v>
      </c>
      <c r="B159" s="41">
        <v>2</v>
      </c>
      <c r="C159" s="41"/>
      <c r="D159" s="83"/>
      <c r="E159" s="41"/>
      <c r="F159" s="41"/>
    </row>
    <row r="160" spans="1:6" x14ac:dyDescent="0.3">
      <c r="A160" s="290" t="s">
        <v>38</v>
      </c>
      <c r="B160" s="297"/>
      <c r="C160" s="298"/>
      <c r="D160" s="253">
        <f>SUM(B152:C159)</f>
        <v>14</v>
      </c>
    </row>
    <row r="161" spans="1:6" x14ac:dyDescent="0.3">
      <c r="A161" s="290" t="s">
        <v>342</v>
      </c>
      <c r="B161" s="291"/>
      <c r="C161" s="292"/>
      <c r="D161" s="78">
        <f>D160/(COUNT(B152:C159)*2)</f>
        <v>0.875</v>
      </c>
    </row>
    <row r="162" spans="1:6" s="52" customFormat="1" ht="28.15" customHeight="1" x14ac:dyDescent="0.3">
      <c r="A162" s="57"/>
      <c r="B162" s="58"/>
      <c r="C162" s="60"/>
      <c r="D162" s="61"/>
    </row>
    <row r="163" spans="1:6" ht="19.5" x14ac:dyDescent="0.4">
      <c r="A163" s="299" t="s">
        <v>85</v>
      </c>
      <c r="B163" s="300"/>
      <c r="C163" s="300"/>
      <c r="D163" s="300"/>
      <c r="E163" s="300"/>
      <c r="F163" s="300"/>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18" customHeight="1" x14ac:dyDescent="0.3">
      <c r="A167" s="41" t="s">
        <v>95</v>
      </c>
      <c r="B167" s="41">
        <v>2</v>
      </c>
      <c r="C167" s="41"/>
      <c r="D167" s="53"/>
      <c r="E167" s="53"/>
      <c r="F167" s="41"/>
    </row>
    <row r="168" spans="1:6" ht="17.25" customHeight="1" x14ac:dyDescent="0.3">
      <c r="A168" s="290" t="s">
        <v>38</v>
      </c>
      <c r="B168" s="291"/>
      <c r="C168" s="292"/>
      <c r="D168" s="252">
        <f>SUM(B164:C167)</f>
        <v>8</v>
      </c>
    </row>
    <row r="169" spans="1:6" x14ac:dyDescent="0.3">
      <c r="A169" s="290" t="s">
        <v>342</v>
      </c>
      <c r="B169" s="291"/>
      <c r="C169" s="292"/>
      <c r="D169" s="78">
        <f>D168/(COUNT(B164:C167)*2)</f>
        <v>1</v>
      </c>
    </row>
    <row r="170" spans="1:6" s="52" customFormat="1" x14ac:dyDescent="0.3">
      <c r="A170" s="57"/>
      <c r="B170" s="58"/>
      <c r="C170" s="58"/>
      <c r="D170" s="59"/>
    </row>
    <row r="171" spans="1:6" ht="19.5" x14ac:dyDescent="0.4">
      <c r="A171" s="307" t="s">
        <v>17</v>
      </c>
      <c r="B171" s="308"/>
      <c r="C171" s="308"/>
      <c r="D171" s="308"/>
      <c r="E171" s="308"/>
      <c r="F171" s="308"/>
    </row>
    <row r="172" spans="1:6" x14ac:dyDescent="0.3">
      <c r="A172" s="49" t="s">
        <v>202</v>
      </c>
      <c r="B172" s="41">
        <v>2</v>
      </c>
      <c r="C172" s="41"/>
      <c r="D172" s="75"/>
      <c r="E172" s="41"/>
      <c r="F172" s="41"/>
    </row>
    <row r="173" spans="1:6" ht="49.5" x14ac:dyDescent="0.3">
      <c r="A173" s="41" t="s">
        <v>96</v>
      </c>
      <c r="B173" s="41">
        <v>0</v>
      </c>
      <c r="C173" s="41"/>
      <c r="D173" s="53" t="s">
        <v>564</v>
      </c>
      <c r="E173" s="53" t="s">
        <v>565</v>
      </c>
      <c r="F173" s="41"/>
    </row>
    <row r="174" spans="1:6" x14ac:dyDescent="0.3">
      <c r="A174" s="104" t="s">
        <v>220</v>
      </c>
      <c r="B174" s="41">
        <v>2</v>
      </c>
      <c r="C174" s="41"/>
      <c r="D174" s="53"/>
      <c r="E174" s="41"/>
      <c r="F174" s="41"/>
    </row>
    <row r="175" spans="1:6" ht="48.75" customHeight="1" x14ac:dyDescent="0.3">
      <c r="A175" s="41" t="s">
        <v>163</v>
      </c>
      <c r="B175" s="41">
        <v>2</v>
      </c>
      <c r="C175" s="41"/>
      <c r="D175" s="53"/>
      <c r="E175" s="53"/>
      <c r="F175" s="41"/>
    </row>
    <row r="176" spans="1:6" x14ac:dyDescent="0.3">
      <c r="A176" s="290" t="s">
        <v>38</v>
      </c>
      <c r="B176" s="291"/>
      <c r="C176" s="292"/>
      <c r="D176" s="252">
        <f>SUM(B172:C175)</f>
        <v>6</v>
      </c>
    </row>
    <row r="177" spans="1:6" x14ac:dyDescent="0.3">
      <c r="A177" s="290" t="s">
        <v>342</v>
      </c>
      <c r="B177" s="291"/>
      <c r="C177" s="292"/>
      <c r="D177" s="78">
        <f>D176/(COUNT(B172:C175)*2)</f>
        <v>0.75</v>
      </c>
    </row>
    <row r="178" spans="1:6" s="52" customFormat="1" x14ac:dyDescent="0.3">
      <c r="A178" s="57"/>
      <c r="B178" s="58"/>
      <c r="C178" s="58"/>
      <c r="D178" s="59"/>
    </row>
    <row r="179" spans="1:6" ht="19.5" x14ac:dyDescent="0.4">
      <c r="A179" s="299" t="s">
        <v>87</v>
      </c>
      <c r="B179" s="300"/>
      <c r="C179" s="300"/>
      <c r="D179" s="300"/>
      <c r="E179" s="300"/>
      <c r="F179" s="300"/>
    </row>
    <row r="180" spans="1:6" ht="33" x14ac:dyDescent="0.3">
      <c r="A180" s="104" t="s">
        <v>364</v>
      </c>
      <c r="B180" s="41">
        <v>0</v>
      </c>
      <c r="C180" s="41"/>
      <c r="D180" s="53" t="s">
        <v>447</v>
      </c>
      <c r="E180" s="53" t="s">
        <v>526</v>
      </c>
      <c r="F180" s="41"/>
    </row>
    <row r="181" spans="1:6" ht="33" x14ac:dyDescent="0.3">
      <c r="A181" s="113" t="s">
        <v>247</v>
      </c>
      <c r="B181" s="41">
        <v>0</v>
      </c>
      <c r="C181" s="41"/>
      <c r="D181" s="53" t="s">
        <v>540</v>
      </c>
      <c r="E181" s="53" t="s">
        <v>541</v>
      </c>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ht="49.5" x14ac:dyDescent="0.3">
      <c r="A184" s="41" t="s">
        <v>356</v>
      </c>
      <c r="B184" s="41">
        <v>0</v>
      </c>
      <c r="C184" s="41"/>
      <c r="D184" s="53" t="s">
        <v>566</v>
      </c>
      <c r="E184" s="53" t="s">
        <v>567</v>
      </c>
      <c r="F184" s="41"/>
    </row>
    <row r="185" spans="1:6" x14ac:dyDescent="0.3">
      <c r="A185" s="290" t="s">
        <v>38</v>
      </c>
      <c r="B185" s="291"/>
      <c r="C185" s="292"/>
      <c r="D185" s="252">
        <f>SUM(B180:C184)</f>
        <v>4</v>
      </c>
    </row>
    <row r="186" spans="1:6" x14ac:dyDescent="0.3">
      <c r="A186" s="290" t="s">
        <v>342</v>
      </c>
      <c r="B186" s="291"/>
      <c r="C186" s="292"/>
      <c r="D186" s="78">
        <f>D185/(COUNT(B180:C184)*2)</f>
        <v>0.4</v>
      </c>
    </row>
    <row r="187" spans="1:6" s="52" customFormat="1" x14ac:dyDescent="0.3">
      <c r="A187" s="57"/>
      <c r="B187" s="58"/>
      <c r="C187" s="58"/>
      <c r="D187" s="59"/>
    </row>
    <row r="188" spans="1:6" ht="19.5" x14ac:dyDescent="0.4">
      <c r="A188" s="299" t="s">
        <v>242</v>
      </c>
      <c r="B188" s="300"/>
      <c r="C188" s="300"/>
      <c r="D188" s="300"/>
      <c r="E188" s="300"/>
      <c r="F188" s="300"/>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c r="E192" s="41"/>
      <c r="F192" s="41"/>
    </row>
    <row r="193" spans="1:4" x14ac:dyDescent="0.3">
      <c r="A193" s="290" t="s">
        <v>38</v>
      </c>
      <c r="B193" s="291"/>
      <c r="C193" s="292"/>
      <c r="D193" s="116">
        <f>SUM(B189:C192)</f>
        <v>5</v>
      </c>
    </row>
    <row r="194" spans="1:4" x14ac:dyDescent="0.3">
      <c r="A194" s="290" t="s">
        <v>342</v>
      </c>
      <c r="B194" s="291"/>
      <c r="C194" s="292"/>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219</v>
      </c>
    </row>
    <row r="198" spans="1:4" ht="22.5" x14ac:dyDescent="0.3">
      <c r="A198" s="86" t="s">
        <v>378</v>
      </c>
      <c r="B198" s="87"/>
      <c r="C198" s="88"/>
      <c r="D198" s="90">
        <f>D197/(COUNT(B189:C192,B180:C184,B172:C175,B164:C167,B152:C159,B55:C61,B45:C50,B26:C31,B17:C21,B106:C116,B136:C147,B121:C131,B87:C100,B66:C82,B36:C40)*2)</f>
        <v>0.92796610169491522</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topLeftCell="A478" zoomScale="90" zoomScaleNormal="70" zoomScaleSheetLayoutView="90" workbookViewId="0">
      <selection activeCell="D489" sqref="D48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8"/>
      <c r="E1" s="278"/>
      <c r="F1" s="278"/>
      <c r="G1" s="278"/>
      <c r="H1" s="278"/>
      <c r="I1" s="278"/>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9" t="s">
        <v>201</v>
      </c>
      <c r="B7" s="279"/>
      <c r="C7" s="279"/>
      <c r="D7" s="279"/>
      <c r="E7" s="279"/>
      <c r="F7" s="279"/>
      <c r="G7" s="234"/>
      <c r="H7" s="234"/>
      <c r="I7" s="234"/>
    </row>
    <row r="8" spans="1:9" ht="29.25" x14ac:dyDescent="0.45">
      <c r="A8" s="280" t="str">
        <f>'Page de garde'!D18</f>
        <v>Gabes</v>
      </c>
      <c r="B8" s="280"/>
      <c r="C8" s="280"/>
      <c r="D8" s="280"/>
      <c r="E8" s="280"/>
      <c r="F8" s="280"/>
      <c r="G8" s="237"/>
      <c r="H8" s="237"/>
      <c r="I8" s="234"/>
    </row>
    <row r="9" spans="1:9" ht="24" x14ac:dyDescent="0.45">
      <c r="A9" s="38" t="s">
        <v>44</v>
      </c>
      <c r="B9" s="281" t="s">
        <v>606</v>
      </c>
      <c r="C9" s="281"/>
      <c r="D9" s="281"/>
      <c r="E9" s="281"/>
      <c r="F9" s="281"/>
      <c r="G9" s="237"/>
      <c r="H9" s="237"/>
      <c r="I9" s="234"/>
    </row>
    <row r="10" spans="1:9" ht="24" x14ac:dyDescent="0.45">
      <c r="A10" s="39" t="s">
        <v>46</v>
      </c>
      <c r="B10" s="282" t="s">
        <v>574</v>
      </c>
      <c r="C10" s="282"/>
      <c r="D10" s="282"/>
      <c r="E10" s="282"/>
      <c r="F10" s="282"/>
      <c r="G10" s="237"/>
      <c r="H10" s="237"/>
      <c r="I10" s="234"/>
    </row>
    <row r="11" spans="1:9" ht="24" x14ac:dyDescent="0.45">
      <c r="A11" s="38" t="s">
        <v>45</v>
      </c>
      <c r="B11" s="277">
        <v>42964</v>
      </c>
      <c r="C11" s="277"/>
      <c r="D11" s="277"/>
      <c r="E11" s="277"/>
      <c r="F11" s="277"/>
      <c r="G11" s="237"/>
      <c r="H11" s="237"/>
      <c r="I11" s="234"/>
    </row>
    <row r="12" spans="1:9" ht="24" x14ac:dyDescent="0.45">
      <c r="A12" s="38" t="s">
        <v>276</v>
      </c>
      <c r="B12" s="283">
        <f>D505</f>
        <v>0.90659340659340659</v>
      </c>
      <c r="C12" s="283"/>
      <c r="D12" s="283"/>
      <c r="E12" s="283"/>
      <c r="F12" s="283"/>
      <c r="G12" s="237"/>
      <c r="H12" s="237"/>
      <c r="I12" s="23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92" t="s">
        <v>36</v>
      </c>
      <c r="C15" s="92" t="s">
        <v>35</v>
      </c>
      <c r="D15" s="286"/>
      <c r="E15" s="287"/>
      <c r="F15" s="286"/>
      <c r="G15" s="36"/>
      <c r="H15" s="36"/>
    </row>
    <row r="16" spans="1:9" ht="18" x14ac:dyDescent="0.35">
      <c r="A16" s="274" t="s">
        <v>0</v>
      </c>
      <c r="B16" s="274"/>
      <c r="C16" s="274"/>
      <c r="D16" s="274"/>
      <c r="E16" s="274"/>
      <c r="F16" s="274"/>
      <c r="G16" s="36"/>
      <c r="H16" s="36"/>
    </row>
    <row r="17" spans="1:8" ht="18" x14ac:dyDescent="0.3">
      <c r="A17" s="202">
        <f>B11</f>
        <v>42964</v>
      </c>
      <c r="B17" s="36"/>
      <c r="C17" s="36"/>
      <c r="D17" s="36"/>
      <c r="E17" s="36"/>
      <c r="F17" s="36"/>
      <c r="G17" s="36"/>
      <c r="H17" s="36"/>
    </row>
    <row r="18" spans="1:8" ht="18" x14ac:dyDescent="0.25">
      <c r="A18" s="288" t="s">
        <v>1</v>
      </c>
      <c r="B18" s="289"/>
      <c r="C18" s="289"/>
      <c r="D18" s="289"/>
      <c r="E18" s="289"/>
      <c r="F18" s="289"/>
    </row>
    <row r="19" spans="1:8" x14ac:dyDescent="0.25">
      <c r="A19" s="189" t="s">
        <v>10</v>
      </c>
      <c r="B19" s="190">
        <v>2</v>
      </c>
      <c r="C19" s="190"/>
      <c r="D19" s="188"/>
      <c r="E19" s="166"/>
      <c r="F19" s="166"/>
    </row>
    <row r="20" spans="1:8" x14ac:dyDescent="0.25">
      <c r="A20" s="189" t="s">
        <v>211</v>
      </c>
      <c r="B20" s="190">
        <v>2</v>
      </c>
      <c r="C20" s="190"/>
      <c r="D20" s="188"/>
      <c r="E20" s="166"/>
      <c r="F20" s="166"/>
    </row>
    <row r="21" spans="1:8" x14ac:dyDescent="0.25">
      <c r="A21" s="189" t="s">
        <v>98</v>
      </c>
      <c r="B21" s="190">
        <v>2</v>
      </c>
      <c r="C21" s="190"/>
      <c r="D21" s="188"/>
      <c r="E21" s="166"/>
      <c r="F21" s="166"/>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90">
        <v>2</v>
      </c>
      <c r="C27" s="190"/>
      <c r="D27" s="188"/>
      <c r="E27" s="166"/>
      <c r="F27" s="166"/>
    </row>
    <row r="28" spans="1:8" ht="18" x14ac:dyDescent="0.35">
      <c r="A28" s="91" t="s">
        <v>186</v>
      </c>
      <c r="B28" s="190">
        <v>2</v>
      </c>
      <c r="C28" s="238" t="str">
        <f>IF(B28=0, -5, "0")</f>
        <v>0</v>
      </c>
      <c r="D28" s="188"/>
      <c r="E28" s="166"/>
      <c r="F28" s="166"/>
    </row>
    <row r="29" spans="1:8" ht="30" x14ac:dyDescent="0.25">
      <c r="A29" s="189" t="s">
        <v>170</v>
      </c>
      <c r="B29" s="190">
        <v>2</v>
      </c>
      <c r="C29" s="190"/>
      <c r="D29" s="188"/>
      <c r="E29" s="166"/>
      <c r="F29" s="166"/>
    </row>
    <row r="30" spans="1:8" ht="45" x14ac:dyDescent="0.25">
      <c r="A30" s="189" t="s">
        <v>165</v>
      </c>
      <c r="B30" s="190">
        <v>2</v>
      </c>
      <c r="C30" s="190"/>
      <c r="D30" s="174"/>
      <c r="E30" s="166"/>
      <c r="F30" s="166"/>
    </row>
    <row r="31" spans="1:8" ht="30" x14ac:dyDescent="0.25">
      <c r="A31" s="18" t="s">
        <v>53</v>
      </c>
      <c r="B31" s="190">
        <v>2</v>
      </c>
      <c r="C31" s="190"/>
      <c r="D31" s="188"/>
      <c r="E31" s="166"/>
      <c r="F31" s="166"/>
    </row>
    <row r="32" spans="1:8" ht="75" x14ac:dyDescent="0.25">
      <c r="A32" s="189" t="s">
        <v>166</v>
      </c>
      <c r="B32" s="190">
        <v>1</v>
      </c>
      <c r="C32" s="190"/>
      <c r="D32" s="175" t="s">
        <v>575</v>
      </c>
      <c r="E32" s="166"/>
      <c r="F32" s="166"/>
      <c r="G32" s="192"/>
    </row>
    <row r="33" spans="1:7" ht="36" x14ac:dyDescent="0.25">
      <c r="A33" s="118" t="s">
        <v>11</v>
      </c>
      <c r="B33" s="190">
        <v>2</v>
      </c>
      <c r="C33" s="238" t="str">
        <f>IF(B33=0, -5, "0")</f>
        <v>0</v>
      </c>
      <c r="D33" s="148"/>
      <c r="E33" s="166"/>
      <c r="F33" s="166"/>
    </row>
    <row r="34" spans="1:7" x14ac:dyDescent="0.25">
      <c r="A34" s="18" t="s">
        <v>290</v>
      </c>
      <c r="B34" s="190">
        <v>2</v>
      </c>
      <c r="C34" s="191"/>
      <c r="D34" s="186"/>
      <c r="E34" s="193"/>
      <c r="F34" s="193"/>
      <c r="G34" s="192"/>
    </row>
    <row r="35" spans="1:7" x14ac:dyDescent="0.25">
      <c r="A35" s="18" t="s">
        <v>203</v>
      </c>
      <c r="B35" s="190">
        <v>2</v>
      </c>
      <c r="C35" s="190"/>
      <c r="D35" s="188"/>
      <c r="E35" s="166"/>
      <c r="F35" s="166"/>
    </row>
    <row r="36" spans="1:7" ht="45" x14ac:dyDescent="0.25">
      <c r="A36" s="128" t="s">
        <v>287</v>
      </c>
      <c r="B36" s="190">
        <v>2</v>
      </c>
      <c r="C36" s="173"/>
      <c r="D36" s="153">
        <v>1</v>
      </c>
      <c r="E36" s="121"/>
      <c r="F36" s="121"/>
    </row>
    <row r="37" spans="1:7" x14ac:dyDescent="0.25">
      <c r="A37" s="19" t="s">
        <v>38</v>
      </c>
      <c r="B37" s="19"/>
      <c r="C37" s="19"/>
      <c r="D37" s="19">
        <f>SUM(B27:C35)</f>
        <v>17</v>
      </c>
    </row>
    <row r="38" spans="1:7" x14ac:dyDescent="0.25">
      <c r="A38" s="19" t="s">
        <v>37</v>
      </c>
      <c r="B38" s="20"/>
      <c r="C38" s="21"/>
      <c r="D38" s="76">
        <f>D37/(COUNT(B27:C35)*2)</f>
        <v>0.94444444444444442</v>
      </c>
    </row>
    <row r="39" spans="1:7" x14ac:dyDescent="0.25">
      <c r="A39" s="8"/>
      <c r="B39" s="7"/>
      <c r="C39" s="7"/>
      <c r="D39" s="7"/>
    </row>
    <row r="40" spans="1:7" ht="18" x14ac:dyDescent="0.25">
      <c r="A40" s="95" t="s">
        <v>40</v>
      </c>
      <c r="B40" s="96"/>
      <c r="C40" s="97"/>
      <c r="D40" s="98">
        <f>SUM(D37,D23)</f>
        <v>25</v>
      </c>
    </row>
    <row r="41" spans="1:7" ht="18" x14ac:dyDescent="0.25">
      <c r="A41" s="95" t="s">
        <v>223</v>
      </c>
      <c r="B41" s="96"/>
      <c r="C41" s="97"/>
      <c r="D41" s="99">
        <f>D40/(COUNT(B27:C35,B19:C22)*2)</f>
        <v>0.96153846153846156</v>
      </c>
    </row>
    <row r="42" spans="1:7" x14ac:dyDescent="0.25">
      <c r="A42" s="9"/>
      <c r="B42" s="6"/>
      <c r="C42" s="7"/>
      <c r="D42" s="6"/>
    </row>
    <row r="43" spans="1:7" ht="18" x14ac:dyDescent="0.35">
      <c r="A43" s="274" t="s">
        <v>137</v>
      </c>
      <c r="B43" s="274"/>
      <c r="C43" s="274"/>
      <c r="D43" s="274"/>
      <c r="E43" s="274"/>
      <c r="F43" s="274"/>
    </row>
    <row r="44" spans="1:7" x14ac:dyDescent="0.25">
      <c r="A44" s="203">
        <f>B11</f>
        <v>42964</v>
      </c>
      <c r="B44" s="6"/>
      <c r="C44" s="7"/>
      <c r="D44" s="6"/>
    </row>
    <row r="45" spans="1:7" ht="16.5" x14ac:dyDescent="0.25">
      <c r="A45" s="275" t="s">
        <v>63</v>
      </c>
      <c r="B45" s="276"/>
      <c r="C45" s="276"/>
      <c r="D45" s="276"/>
      <c r="E45" s="276"/>
      <c r="F45" s="276"/>
    </row>
    <row r="46" spans="1:7" x14ac:dyDescent="0.25">
      <c r="A46" s="33" t="s">
        <v>109</v>
      </c>
      <c r="B46" s="190">
        <v>2</v>
      </c>
      <c r="C46" s="190"/>
      <c r="D46" s="175"/>
      <c r="E46" s="166"/>
      <c r="F46" s="166"/>
    </row>
    <row r="47" spans="1:7" ht="30" x14ac:dyDescent="0.25">
      <c r="A47" s="44" t="s">
        <v>259</v>
      </c>
      <c r="B47" s="190">
        <v>1</v>
      </c>
      <c r="C47" s="190"/>
      <c r="D47" s="175" t="s">
        <v>609</v>
      </c>
      <c r="E47" s="166"/>
      <c r="F47" s="166"/>
    </row>
    <row r="48" spans="1:7" x14ac:dyDescent="0.25">
      <c r="A48" s="33" t="s">
        <v>297</v>
      </c>
      <c r="B48" s="190">
        <v>2</v>
      </c>
      <c r="C48" s="191"/>
      <c r="D48" s="183"/>
      <c r="E48" s="193"/>
      <c r="F48" s="166"/>
    </row>
    <row r="49" spans="1:6" x14ac:dyDescent="0.25">
      <c r="A49" s="33" t="s">
        <v>28</v>
      </c>
      <c r="B49" s="190">
        <v>2</v>
      </c>
      <c r="C49" s="190"/>
      <c r="D49" s="175"/>
      <c r="E49" s="166"/>
      <c r="F49" s="166"/>
    </row>
    <row r="50" spans="1:6" ht="42.75" customHeight="1" x14ac:dyDescent="0.25">
      <c r="A50" s="44" t="s">
        <v>141</v>
      </c>
      <c r="B50" s="190">
        <v>1</v>
      </c>
      <c r="C50" s="190"/>
      <c r="D50" s="174" t="s">
        <v>610</v>
      </c>
      <c r="E50" s="166"/>
      <c r="F50" s="166"/>
    </row>
    <row r="51" spans="1:6" ht="18" x14ac:dyDescent="0.35">
      <c r="A51" s="91" t="s">
        <v>7</v>
      </c>
      <c r="B51" s="190">
        <v>2</v>
      </c>
      <c r="C51" s="238" t="str">
        <f>IF(B51=0, -5, "0")</f>
        <v>0</v>
      </c>
      <c r="D51" s="176"/>
      <c r="E51" s="166"/>
      <c r="F51" s="166"/>
    </row>
    <row r="52" spans="1:6" x14ac:dyDescent="0.25">
      <c r="A52" s="23" t="s">
        <v>26</v>
      </c>
      <c r="B52" s="190">
        <v>2</v>
      </c>
      <c r="C52" s="157"/>
      <c r="D52" s="176"/>
      <c r="E52" s="166"/>
      <c r="F52" s="166"/>
    </row>
    <row r="53" spans="1:6" ht="36" x14ac:dyDescent="0.35">
      <c r="A53" s="100" t="s">
        <v>27</v>
      </c>
      <c r="B53" s="190">
        <v>1</v>
      </c>
      <c r="C53" s="238" t="str">
        <f>IF(B53=0, -5, "0")</f>
        <v>0</v>
      </c>
      <c r="D53" s="160" t="s">
        <v>615</v>
      </c>
      <c r="E53" s="166"/>
      <c r="F53" s="166"/>
    </row>
    <row r="54" spans="1:6" x14ac:dyDescent="0.25">
      <c r="A54" s="19" t="s">
        <v>38</v>
      </c>
      <c r="B54" s="19"/>
      <c r="C54" s="19"/>
      <c r="D54" s="19">
        <f>SUM(B46:C53)</f>
        <v>13</v>
      </c>
    </row>
    <row r="55" spans="1:6" x14ac:dyDescent="0.25">
      <c r="A55" s="19" t="s">
        <v>37</v>
      </c>
      <c r="B55" s="20"/>
      <c r="C55" s="21"/>
      <c r="D55" s="76">
        <f>D54/(COUNT(B46:C53)*2)</f>
        <v>0.8125</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2</v>
      </c>
      <c r="C58" s="190"/>
      <c r="D58" s="188"/>
      <c r="E58" s="166"/>
      <c r="F58" s="166"/>
    </row>
    <row r="59" spans="1:6" x14ac:dyDescent="0.25">
      <c r="A59" s="189" t="s">
        <v>204</v>
      </c>
      <c r="B59" s="190">
        <v>2</v>
      </c>
      <c r="C59" s="191"/>
      <c r="D59" s="182"/>
      <c r="E59" s="165"/>
      <c r="F59" s="193"/>
    </row>
    <row r="60" spans="1:6" x14ac:dyDescent="0.25">
      <c r="A60" s="24" t="s">
        <v>142</v>
      </c>
      <c r="B60" s="190">
        <v>2</v>
      </c>
      <c r="C60" s="190"/>
      <c r="D60" s="162"/>
      <c r="E60" s="166"/>
      <c r="F60" s="166"/>
    </row>
    <row r="61" spans="1:6" ht="60" x14ac:dyDescent="0.25">
      <c r="A61" s="24" t="s">
        <v>123</v>
      </c>
      <c r="B61" s="190">
        <v>0</v>
      </c>
      <c r="C61" s="190"/>
      <c r="D61" s="162" t="s">
        <v>607</v>
      </c>
      <c r="E61" s="166"/>
      <c r="F61" s="166"/>
    </row>
    <row r="62" spans="1:6" ht="18" x14ac:dyDescent="0.35">
      <c r="A62" s="91" t="s">
        <v>67</v>
      </c>
      <c r="B62" s="190">
        <v>2</v>
      </c>
      <c r="C62" s="238" t="str">
        <f>IF(B62=0, -5, "0")</f>
        <v>0</v>
      </c>
      <c r="D62" s="188"/>
      <c r="E62" s="166"/>
      <c r="F62" s="166"/>
    </row>
    <row r="63" spans="1:6" ht="30" x14ac:dyDescent="0.25">
      <c r="A63" s="189" t="s">
        <v>277</v>
      </c>
      <c r="B63" s="190">
        <v>2</v>
      </c>
      <c r="C63" s="190"/>
      <c r="D63" s="188"/>
      <c r="E63" s="166"/>
      <c r="F63" s="166"/>
    </row>
    <row r="64" spans="1:6" ht="36" x14ac:dyDescent="0.25">
      <c r="A64" s="127" t="s">
        <v>272</v>
      </c>
      <c r="B64" s="190">
        <v>2</v>
      </c>
      <c r="C64" s="238" t="str">
        <f>IF(B64=0, -5, "0")</f>
        <v>0</v>
      </c>
      <c r="D64" s="188"/>
      <c r="E64" s="166"/>
      <c r="F64" s="166"/>
    </row>
    <row r="65" spans="1:6" ht="16.5" x14ac:dyDescent="0.3">
      <c r="A65" s="51" t="s">
        <v>271</v>
      </c>
      <c r="B65" s="190">
        <v>2</v>
      </c>
      <c r="C65" s="191"/>
      <c r="D65" s="165"/>
      <c r="E65" s="193"/>
      <c r="F65" s="166"/>
    </row>
    <row r="66" spans="1:6" x14ac:dyDescent="0.25">
      <c r="A66" s="189" t="s">
        <v>308</v>
      </c>
      <c r="B66" s="190">
        <v>2</v>
      </c>
      <c r="C66" s="190"/>
      <c r="D66" s="176"/>
      <c r="E66" s="193"/>
      <c r="F66" s="166"/>
    </row>
    <row r="67" spans="1:6" x14ac:dyDescent="0.25">
      <c r="A67" s="189" t="s">
        <v>187</v>
      </c>
      <c r="B67" s="190">
        <v>2</v>
      </c>
      <c r="C67" s="190"/>
      <c r="D67" s="176"/>
      <c r="E67" s="166"/>
      <c r="F67" s="166"/>
    </row>
    <row r="68" spans="1:6" x14ac:dyDescent="0.25">
      <c r="A68" s="189" t="s">
        <v>116</v>
      </c>
      <c r="B68" s="190" t="s">
        <v>34</v>
      </c>
      <c r="C68" s="190"/>
      <c r="D68" s="175"/>
      <c r="F68" s="166"/>
    </row>
    <row r="69" spans="1:6" x14ac:dyDescent="0.25">
      <c r="A69" s="189" t="s">
        <v>117</v>
      </c>
      <c r="B69" s="190">
        <v>2</v>
      </c>
      <c r="C69" s="191"/>
      <c r="D69" s="183"/>
      <c r="E69" s="165"/>
      <c r="F69" s="193"/>
    </row>
    <row r="70" spans="1:6" s="192" customFormat="1" ht="16.5" x14ac:dyDescent="0.25">
      <c r="A70" s="126" t="s">
        <v>171</v>
      </c>
      <c r="B70" s="190">
        <v>2</v>
      </c>
      <c r="C70" s="239" t="str">
        <f>IF(B70=0, -5, "0")</f>
        <v>0</v>
      </c>
      <c r="D70" s="171"/>
      <c r="E70" s="165"/>
      <c r="F70" s="193"/>
    </row>
    <row r="71" spans="1:6" s="192" customFormat="1" x14ac:dyDescent="0.25">
      <c r="A71" s="189" t="s">
        <v>291</v>
      </c>
      <c r="B71" s="190">
        <v>2</v>
      </c>
      <c r="C71" s="191"/>
      <c r="D71" s="171"/>
      <c r="E71" s="193"/>
      <c r="F71" s="193"/>
    </row>
    <row r="72" spans="1:6" s="192" customFormat="1" ht="16.5" x14ac:dyDescent="0.3">
      <c r="A72" s="51" t="s">
        <v>270</v>
      </c>
      <c r="B72" s="190">
        <v>2</v>
      </c>
      <c r="C72" s="191"/>
      <c r="D72" s="171"/>
      <c r="E72" s="193"/>
      <c r="F72" s="193"/>
    </row>
    <row r="73" spans="1:6" s="192" customFormat="1" x14ac:dyDescent="0.25">
      <c r="A73" s="189" t="s">
        <v>172</v>
      </c>
      <c r="B73" s="190">
        <v>2</v>
      </c>
      <c r="C73" s="191"/>
      <c r="D73" s="175" t="s">
        <v>641</v>
      </c>
      <c r="E73" s="193"/>
      <c r="F73" s="193"/>
    </row>
    <row r="74" spans="1:6" s="192" customFormat="1" x14ac:dyDescent="0.25">
      <c r="A74" s="189" t="s">
        <v>188</v>
      </c>
      <c r="B74" s="190">
        <v>2</v>
      </c>
      <c r="C74" s="191"/>
      <c r="D74" s="171"/>
      <c r="E74" s="193"/>
      <c r="F74" s="193"/>
    </row>
    <row r="75" spans="1:6" s="192" customFormat="1" ht="18" x14ac:dyDescent="0.35">
      <c r="A75" s="199" t="s">
        <v>289</v>
      </c>
      <c r="B75" s="190">
        <v>2</v>
      </c>
      <c r="C75" s="239" t="str">
        <f>IF(B75=0, -5, "0")</f>
        <v>0</v>
      </c>
      <c r="D75" s="171"/>
      <c r="E75" s="180"/>
      <c r="F75" s="193"/>
    </row>
    <row r="76" spans="1:6" s="192" customFormat="1" ht="16.5" x14ac:dyDescent="0.25">
      <c r="A76" s="126" t="s">
        <v>168</v>
      </c>
      <c r="B76" s="190">
        <v>2</v>
      </c>
      <c r="C76" s="239" t="str">
        <f>IF(B76=0, -5, "0")</f>
        <v>0</v>
      </c>
      <c r="D76" s="171"/>
      <c r="E76" s="193"/>
      <c r="F76" s="193"/>
    </row>
    <row r="77" spans="1:6" s="192" customFormat="1" x14ac:dyDescent="0.25">
      <c r="A77" s="24" t="s">
        <v>83</v>
      </c>
      <c r="B77" s="190">
        <v>2</v>
      </c>
      <c r="C77" s="191"/>
      <c r="D77" s="171"/>
      <c r="E77" s="193"/>
      <c r="F77" s="193"/>
    </row>
    <row r="78" spans="1:6" s="192" customFormat="1" ht="30" x14ac:dyDescent="0.25">
      <c r="A78" s="24" t="s">
        <v>221</v>
      </c>
      <c r="B78" s="190">
        <v>2</v>
      </c>
      <c r="C78" s="190"/>
      <c r="D78" s="176"/>
      <c r="E78" s="193"/>
      <c r="F78" s="193"/>
    </row>
    <row r="79" spans="1:6" s="192" customFormat="1" x14ac:dyDescent="0.25">
      <c r="A79" s="189" t="s">
        <v>292</v>
      </c>
      <c r="B79" s="190">
        <v>2</v>
      </c>
      <c r="C79" s="191"/>
      <c r="D79" s="171"/>
      <c r="E79" s="165"/>
      <c r="F79" s="193"/>
    </row>
    <row r="80" spans="1:6" s="192" customFormat="1" ht="30" x14ac:dyDescent="0.25">
      <c r="A80" s="189" t="s">
        <v>199</v>
      </c>
      <c r="B80" s="190">
        <v>1</v>
      </c>
      <c r="C80" s="191"/>
      <c r="D80" s="171" t="s">
        <v>608</v>
      </c>
      <c r="E80" s="193"/>
      <c r="F80" s="193"/>
    </row>
    <row r="81" spans="1:6" x14ac:dyDescent="0.25">
      <c r="A81" s="19" t="s">
        <v>38</v>
      </c>
      <c r="B81" s="19"/>
      <c r="C81" s="19"/>
      <c r="D81" s="19">
        <f>SUM(B58:C80)</f>
        <v>41</v>
      </c>
    </row>
    <row r="82" spans="1:6" x14ac:dyDescent="0.25">
      <c r="A82" s="19" t="s">
        <v>37</v>
      </c>
      <c r="B82" s="20"/>
      <c r="C82" s="21"/>
      <c r="D82" s="76">
        <f>D81/(COUNT(B58:C80)*2)</f>
        <v>0.93181818181818177</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2</v>
      </c>
      <c r="C85" s="190"/>
      <c r="D85" s="176"/>
      <c r="E85" s="166"/>
      <c r="F85" s="166"/>
    </row>
    <row r="86" spans="1:6" x14ac:dyDescent="0.25">
      <c r="A86" s="18" t="s">
        <v>105</v>
      </c>
      <c r="B86" s="190">
        <v>2</v>
      </c>
      <c r="C86" s="190"/>
      <c r="D86" s="174"/>
      <c r="E86" s="166"/>
      <c r="F86" s="166"/>
    </row>
    <row r="87" spans="1:6" ht="18" x14ac:dyDescent="0.35">
      <c r="A87" s="91" t="s">
        <v>59</v>
      </c>
      <c r="B87" s="190">
        <v>2</v>
      </c>
      <c r="C87" s="238" t="str">
        <f>IF(B87=0, -5, "0")</f>
        <v>0</v>
      </c>
      <c r="D87" s="176"/>
      <c r="E87" s="166"/>
      <c r="F87" s="166"/>
    </row>
    <row r="88" spans="1:6" ht="30" x14ac:dyDescent="0.25">
      <c r="A88" s="24" t="s">
        <v>250</v>
      </c>
      <c r="B88" s="190">
        <v>2</v>
      </c>
      <c r="C88" s="190"/>
      <c r="D88" s="176"/>
      <c r="E88" s="166"/>
      <c r="F88" s="166"/>
    </row>
    <row r="89" spans="1:6" ht="30" x14ac:dyDescent="0.25">
      <c r="A89" s="18" t="s">
        <v>55</v>
      </c>
      <c r="B89" s="190">
        <v>1</v>
      </c>
      <c r="C89" s="190"/>
      <c r="D89" s="177" t="s">
        <v>616</v>
      </c>
      <c r="E89" s="166"/>
      <c r="F89" s="166"/>
    </row>
    <row r="90" spans="1:6" ht="60" x14ac:dyDescent="0.25">
      <c r="A90" s="189" t="s">
        <v>293</v>
      </c>
      <c r="B90" s="190">
        <v>1</v>
      </c>
      <c r="C90" s="190"/>
      <c r="D90" s="175" t="s">
        <v>643</v>
      </c>
      <c r="E90" s="193"/>
      <c r="F90" s="166"/>
    </row>
    <row r="91" spans="1:6" ht="30" x14ac:dyDescent="0.25">
      <c r="A91" s="18" t="s">
        <v>260</v>
      </c>
      <c r="B91" s="190">
        <v>2</v>
      </c>
      <c r="C91" s="190"/>
      <c r="D91" s="176"/>
      <c r="E91" s="166"/>
      <c r="F91" s="166"/>
    </row>
    <row r="92" spans="1:6" ht="45" x14ac:dyDescent="0.25">
      <c r="A92" s="128" t="s">
        <v>287</v>
      </c>
      <c r="B92" s="190">
        <v>2</v>
      </c>
      <c r="C92" s="173"/>
      <c r="D92" s="247">
        <v>1</v>
      </c>
      <c r="E92" s="121"/>
      <c r="F92" s="121"/>
    </row>
    <row r="93" spans="1:6" x14ac:dyDescent="0.25">
      <c r="A93" s="19" t="s">
        <v>38</v>
      </c>
      <c r="B93" s="19"/>
      <c r="C93" s="19"/>
      <c r="D93" s="19">
        <f>SUM(B85:C91)</f>
        <v>12</v>
      </c>
    </row>
    <row r="94" spans="1:6" x14ac:dyDescent="0.25">
      <c r="A94" s="19" t="s">
        <v>37</v>
      </c>
      <c r="B94" s="20"/>
      <c r="C94" s="21"/>
      <c r="D94" s="76">
        <f>D93/(COUNT(B85:C91)*2)</f>
        <v>0.8571428571428571</v>
      </c>
    </row>
    <row r="95" spans="1:6" x14ac:dyDescent="0.25">
      <c r="A95" s="9"/>
      <c r="B95" s="6"/>
      <c r="C95" s="7"/>
      <c r="D95" s="6"/>
    </row>
    <row r="96" spans="1:6" ht="18" x14ac:dyDescent="0.25">
      <c r="A96" s="95" t="s">
        <v>66</v>
      </c>
      <c r="B96" s="101"/>
      <c r="C96" s="102"/>
      <c r="D96" s="98">
        <f>SUM(D81,D93,D54)</f>
        <v>66</v>
      </c>
    </row>
    <row r="97" spans="1:6" ht="18" x14ac:dyDescent="0.25">
      <c r="A97" s="95" t="s">
        <v>224</v>
      </c>
      <c r="B97" s="101"/>
      <c r="C97" s="102"/>
      <c r="D97" s="99">
        <f>D96/(COUNT(B85:C91,B46:C53,B58:C80)*2)</f>
        <v>0.89189189189189189</v>
      </c>
    </row>
    <row r="98" spans="1:6" x14ac:dyDescent="0.25">
      <c r="A98" s="5"/>
      <c r="B98" s="6"/>
      <c r="C98" s="7"/>
      <c r="D98" s="6"/>
    </row>
    <row r="99" spans="1:6" ht="18" x14ac:dyDescent="0.35">
      <c r="A99" s="274" t="s">
        <v>129</v>
      </c>
      <c r="B99" s="274"/>
      <c r="C99" s="274"/>
      <c r="D99" s="274"/>
      <c r="E99" s="274"/>
      <c r="F99" s="274"/>
    </row>
    <row r="100" spans="1:6" x14ac:dyDescent="0.25">
      <c r="A100" s="203">
        <f>B11</f>
        <v>42964</v>
      </c>
      <c r="B100" s="6"/>
      <c r="C100" s="7"/>
      <c r="D100" s="6"/>
    </row>
    <row r="101" spans="1:6" ht="16.5" x14ac:dyDescent="0.25">
      <c r="A101" s="275" t="s">
        <v>63</v>
      </c>
      <c r="B101" s="276"/>
      <c r="C101" s="276"/>
      <c r="D101" s="276"/>
      <c r="E101" s="276"/>
      <c r="F101" s="276"/>
    </row>
    <row r="102" spans="1:6" x14ac:dyDescent="0.25">
      <c r="A102" s="23" t="s">
        <v>57</v>
      </c>
      <c r="B102" s="190">
        <v>2</v>
      </c>
      <c r="C102" s="190"/>
      <c r="D102" s="188"/>
      <c r="E102" s="188"/>
      <c r="F102" s="166"/>
    </row>
    <row r="103" spans="1:6" x14ac:dyDescent="0.25">
      <c r="A103" s="23" t="s">
        <v>297</v>
      </c>
      <c r="B103" s="190">
        <v>2</v>
      </c>
      <c r="C103" s="190"/>
      <c r="D103" s="188"/>
      <c r="E103" s="166"/>
      <c r="F103" s="166"/>
    </row>
    <row r="104" spans="1:6" x14ac:dyDescent="0.25">
      <c r="A104" s="33" t="s">
        <v>100</v>
      </c>
      <c r="B104" s="190">
        <v>2</v>
      </c>
      <c r="C104" s="191"/>
      <c r="D104" s="165"/>
      <c r="E104" s="193"/>
      <c r="F104" s="166"/>
    </row>
    <row r="105" spans="1:6" ht="45" x14ac:dyDescent="0.25">
      <c r="A105" s="33" t="s">
        <v>28</v>
      </c>
      <c r="B105" s="190">
        <v>0</v>
      </c>
      <c r="C105" s="190"/>
      <c r="D105" s="175" t="s">
        <v>623</v>
      </c>
      <c r="E105" s="188" t="s">
        <v>532</v>
      </c>
      <c r="F105" s="166"/>
    </row>
    <row r="106" spans="1:6" ht="30" x14ac:dyDescent="0.25">
      <c r="A106" s="33" t="s">
        <v>174</v>
      </c>
      <c r="B106" s="190">
        <v>2</v>
      </c>
      <c r="C106" s="190"/>
      <c r="D106" s="148"/>
      <c r="E106" s="166"/>
      <c r="F106" s="166"/>
    </row>
    <row r="107" spans="1:6" ht="18" x14ac:dyDescent="0.35">
      <c r="A107" s="91" t="s">
        <v>59</v>
      </c>
      <c r="B107" s="190">
        <v>2</v>
      </c>
      <c r="C107" s="238" t="str">
        <f>IF(B107=0, -5, "0")</f>
        <v>0</v>
      </c>
      <c r="D107" s="188"/>
      <c r="E107" s="166"/>
      <c r="F107" s="166"/>
    </row>
    <row r="108" spans="1:6" ht="30" x14ac:dyDescent="0.25">
      <c r="A108" s="23" t="s">
        <v>131</v>
      </c>
      <c r="B108" s="190">
        <v>2</v>
      </c>
      <c r="C108" s="157"/>
      <c r="D108" s="188"/>
      <c r="E108" s="166"/>
      <c r="F108" s="166"/>
    </row>
    <row r="109" spans="1:6" ht="36" x14ac:dyDescent="0.35">
      <c r="A109" s="100" t="s">
        <v>27</v>
      </c>
      <c r="B109" s="190">
        <v>2</v>
      </c>
      <c r="C109" s="238" t="str">
        <f>IF(B109=0, -5, "0")</f>
        <v>0</v>
      </c>
      <c r="D109" s="10"/>
      <c r="E109" s="166"/>
      <c r="F109" s="166"/>
    </row>
    <row r="110" spans="1:6" x14ac:dyDescent="0.25">
      <c r="A110" s="19" t="s">
        <v>38</v>
      </c>
      <c r="B110" s="19"/>
      <c r="C110" s="19"/>
      <c r="D110" s="19">
        <f>SUM(B102:C109)</f>
        <v>14</v>
      </c>
    </row>
    <row r="111" spans="1:6" x14ac:dyDescent="0.25">
      <c r="A111" s="19" t="s">
        <v>37</v>
      </c>
      <c r="B111" s="20"/>
      <c r="C111" s="21"/>
      <c r="D111" s="76">
        <f>D110/(COUNT(B102:C109)*2)</f>
        <v>0.875</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2</v>
      </c>
      <c r="C114" s="190"/>
      <c r="D114" s="188"/>
      <c r="E114" s="188"/>
      <c r="F114" s="166"/>
    </row>
    <row r="115" spans="1:6" ht="30" x14ac:dyDescent="0.25">
      <c r="A115" s="18" t="s">
        <v>294</v>
      </c>
      <c r="B115" s="190">
        <v>1</v>
      </c>
      <c r="C115" s="190"/>
      <c r="D115" s="162" t="s">
        <v>637</v>
      </c>
      <c r="E115" s="162"/>
      <c r="F115" s="166"/>
    </row>
    <row r="116" spans="1:6" x14ac:dyDescent="0.25">
      <c r="A116" s="18" t="s">
        <v>71</v>
      </c>
      <c r="B116" s="190">
        <v>2</v>
      </c>
      <c r="C116" s="190"/>
      <c r="D116" s="162"/>
      <c r="E116" s="193"/>
      <c r="F116" s="166"/>
    </row>
    <row r="117" spans="1:6" x14ac:dyDescent="0.25">
      <c r="A117" s="189" t="s">
        <v>295</v>
      </c>
      <c r="B117" s="190">
        <v>2</v>
      </c>
      <c r="C117" s="190"/>
      <c r="D117" s="11"/>
      <c r="E117" s="193"/>
      <c r="F117" s="166"/>
    </row>
    <row r="118" spans="1:6" x14ac:dyDescent="0.25">
      <c r="A118" s="18" t="s">
        <v>64</v>
      </c>
      <c r="B118" s="190">
        <v>2</v>
      </c>
      <c r="C118" s="190"/>
      <c r="D118" s="12"/>
      <c r="E118" s="188"/>
      <c r="F118" s="166"/>
    </row>
    <row r="119" spans="1:6" ht="30" x14ac:dyDescent="0.25">
      <c r="A119" s="189" t="s">
        <v>175</v>
      </c>
      <c r="B119" s="190">
        <v>2</v>
      </c>
      <c r="C119" s="190"/>
      <c r="D119" s="12"/>
      <c r="E119" s="166"/>
      <c r="F119" s="166"/>
    </row>
    <row r="120" spans="1:6" x14ac:dyDescent="0.25">
      <c r="A120" s="189" t="s">
        <v>291</v>
      </c>
      <c r="B120" s="190">
        <v>2</v>
      </c>
      <c r="C120" s="190"/>
      <c r="D120" s="12"/>
      <c r="E120" s="166"/>
      <c r="F120" s="166"/>
    </row>
    <row r="121" spans="1:6" ht="18" x14ac:dyDescent="0.35">
      <c r="A121" s="91" t="s">
        <v>74</v>
      </c>
      <c r="B121" s="190">
        <v>2</v>
      </c>
      <c r="C121" s="238" t="str">
        <f>IF(B121=0, -5, "0")</f>
        <v>0</v>
      </c>
      <c r="D121" s="188"/>
      <c r="E121" s="166"/>
      <c r="F121" s="166"/>
    </row>
    <row r="122" spans="1:6" x14ac:dyDescent="0.25">
      <c r="A122" s="18" t="s">
        <v>188</v>
      </c>
      <c r="B122" s="190">
        <v>2</v>
      </c>
      <c r="C122" s="190"/>
      <c r="D122" s="188"/>
      <c r="E122" s="166"/>
      <c r="F122" s="166"/>
    </row>
    <row r="123" spans="1:6" ht="16.5" x14ac:dyDescent="0.3">
      <c r="A123" s="49" t="s">
        <v>189</v>
      </c>
      <c r="B123" s="197">
        <v>2</v>
      </c>
      <c r="C123" s="197"/>
      <c r="D123" s="204"/>
      <c r="E123" s="188"/>
      <c r="F123" s="166"/>
    </row>
    <row r="124" spans="1:6" x14ac:dyDescent="0.25">
      <c r="A124" s="189" t="s">
        <v>278</v>
      </c>
      <c r="B124" s="190">
        <v>2</v>
      </c>
      <c r="C124" s="190"/>
      <c r="D124" s="168"/>
      <c r="E124" s="193"/>
      <c r="F124" s="166"/>
    </row>
    <row r="125" spans="1:6" ht="36" x14ac:dyDescent="0.25">
      <c r="A125" s="127" t="s">
        <v>272</v>
      </c>
      <c r="B125" s="190">
        <v>2</v>
      </c>
      <c r="C125" s="238" t="str">
        <f>IF(B125=0, -5, "0")</f>
        <v>0</v>
      </c>
      <c r="D125" s="188"/>
      <c r="E125" s="188"/>
      <c r="F125" s="166"/>
    </row>
    <row r="126" spans="1:6" ht="16.5" x14ac:dyDescent="0.3">
      <c r="A126" s="51" t="s">
        <v>271</v>
      </c>
      <c r="B126" s="197">
        <v>2</v>
      </c>
      <c r="C126" s="197"/>
      <c r="D126" s="204" t="s">
        <v>371</v>
      </c>
      <c r="E126" s="166"/>
      <c r="F126" s="166"/>
    </row>
    <row r="127" spans="1:6" ht="93.75" customHeight="1" x14ac:dyDescent="0.35">
      <c r="A127" s="91" t="s">
        <v>173</v>
      </c>
      <c r="B127" s="190">
        <v>0</v>
      </c>
      <c r="C127" s="238">
        <f>IF(B127=0, -5, "0")</f>
        <v>-5</v>
      </c>
      <c r="D127" s="162" t="s">
        <v>638</v>
      </c>
      <c r="E127" s="188" t="s">
        <v>622</v>
      </c>
      <c r="F127" s="166"/>
    </row>
    <row r="128" spans="1:6" ht="18" x14ac:dyDescent="0.35">
      <c r="A128" s="49" t="s">
        <v>289</v>
      </c>
      <c r="B128" s="190">
        <v>2</v>
      </c>
      <c r="C128" s="190"/>
      <c r="D128" s="188"/>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90"/>
      <c r="D130" s="188"/>
      <c r="E130" s="166"/>
      <c r="F130" s="166"/>
    </row>
    <row r="131" spans="1:6" ht="33" x14ac:dyDescent="0.3">
      <c r="A131" s="51" t="s">
        <v>222</v>
      </c>
      <c r="B131" s="191">
        <v>2</v>
      </c>
      <c r="C131" s="190"/>
      <c r="D131" s="188"/>
      <c r="E131" s="166"/>
      <c r="F131" s="166"/>
    </row>
    <row r="132" spans="1:6" x14ac:dyDescent="0.25">
      <c r="A132" s="24" t="s">
        <v>248</v>
      </c>
      <c r="B132" s="191">
        <v>2</v>
      </c>
      <c r="C132" s="190"/>
      <c r="D132" s="188"/>
      <c r="E132" s="188"/>
      <c r="F132" s="166"/>
    </row>
    <row r="133" spans="1:6" ht="30" x14ac:dyDescent="0.25">
      <c r="A133" s="24" t="s">
        <v>199</v>
      </c>
      <c r="B133" s="191">
        <v>2</v>
      </c>
      <c r="C133" s="190"/>
      <c r="D133" s="188"/>
      <c r="E133" s="166"/>
      <c r="F133" s="166"/>
    </row>
    <row r="134" spans="1:6" x14ac:dyDescent="0.25">
      <c r="A134" s="19" t="s">
        <v>38</v>
      </c>
      <c r="B134" s="19"/>
      <c r="C134" s="19"/>
      <c r="D134" s="19">
        <f>SUM(B114:C133)</f>
        <v>32</v>
      </c>
    </row>
    <row r="135" spans="1:6" x14ac:dyDescent="0.25">
      <c r="A135" s="19" t="s">
        <v>37</v>
      </c>
      <c r="B135" s="20"/>
      <c r="C135" s="21"/>
      <c r="D135" s="76">
        <f>D134/(COUNT(B114:C133)*2)</f>
        <v>0.76190476190476186</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2</v>
      </c>
      <c r="C138" s="190"/>
      <c r="D138" s="188"/>
      <c r="E138" s="165"/>
      <c r="F138" s="166"/>
    </row>
    <row r="139" spans="1:6" x14ac:dyDescent="0.25">
      <c r="A139" s="18" t="s">
        <v>144</v>
      </c>
      <c r="B139" s="190">
        <v>2</v>
      </c>
      <c r="C139" s="190"/>
      <c r="D139" s="162"/>
      <c r="E139" s="166"/>
      <c r="F139" s="166"/>
    </row>
    <row r="140" spans="1:6" ht="18" x14ac:dyDescent="0.35">
      <c r="A140" s="91" t="s">
        <v>59</v>
      </c>
      <c r="B140" s="190">
        <v>2</v>
      </c>
      <c r="C140" s="238" t="str">
        <f>IF(B140=0, -5, "0")</f>
        <v>0</v>
      </c>
      <c r="D140" s="188"/>
      <c r="E140" s="188"/>
      <c r="F140" s="166"/>
    </row>
    <row r="141" spans="1:6" ht="36" x14ac:dyDescent="0.35">
      <c r="A141" s="100" t="s">
        <v>55</v>
      </c>
      <c r="B141" s="190">
        <v>2</v>
      </c>
      <c r="C141" s="238" t="str">
        <f>IF(B141=0, -5, "0")</f>
        <v>0</v>
      </c>
      <c r="D141" s="12"/>
      <c r="E141" s="188"/>
      <c r="F141" s="166"/>
    </row>
    <row r="142" spans="1:6" ht="16.5" x14ac:dyDescent="0.3">
      <c r="A142" s="56" t="s">
        <v>149</v>
      </c>
      <c r="B142" s="190">
        <v>2</v>
      </c>
      <c r="C142" s="190"/>
      <c r="D142" s="168"/>
      <c r="E142" s="166"/>
      <c r="F142" s="166"/>
    </row>
    <row r="143" spans="1:6" ht="18" x14ac:dyDescent="0.35">
      <c r="A143" s="100" t="s">
        <v>492</v>
      </c>
      <c r="B143" s="190">
        <v>2</v>
      </c>
      <c r="C143" s="238" t="str">
        <f>IF(B143=0, -5, "0")</f>
        <v>0</v>
      </c>
      <c r="D143" s="188"/>
      <c r="E143" s="188"/>
      <c r="F143" s="166"/>
    </row>
    <row r="144" spans="1:6" ht="16.5" x14ac:dyDescent="0.25">
      <c r="A144" s="206" t="s">
        <v>75</v>
      </c>
      <c r="B144" s="190">
        <v>2</v>
      </c>
      <c r="C144" s="197"/>
      <c r="D144" s="207"/>
      <c r="E144" s="188"/>
      <c r="F144" s="166"/>
    </row>
    <row r="145" spans="1:6" ht="66" x14ac:dyDescent="0.25">
      <c r="A145" s="129" t="s">
        <v>287</v>
      </c>
      <c r="B145" s="190">
        <v>1</v>
      </c>
      <c r="C145" s="173"/>
      <c r="D145" s="153">
        <v>0.9</v>
      </c>
      <c r="E145" s="7"/>
      <c r="F145" s="121"/>
    </row>
    <row r="146" spans="1:6" x14ac:dyDescent="0.25">
      <c r="A146" s="19" t="s">
        <v>38</v>
      </c>
      <c r="B146" s="19"/>
      <c r="C146" s="19"/>
      <c r="D146" s="19">
        <f>SUM(B138:C144)</f>
        <v>14</v>
      </c>
    </row>
    <row r="147" spans="1:6" x14ac:dyDescent="0.25">
      <c r="A147" s="19" t="s">
        <v>37</v>
      </c>
      <c r="B147" s="20"/>
      <c r="C147" s="21"/>
      <c r="D147" s="76">
        <f>D146/(COUNT(B138:C144)*2)</f>
        <v>1</v>
      </c>
    </row>
    <row r="148" spans="1:6" x14ac:dyDescent="0.25">
      <c r="A148" s="9"/>
      <c r="B148" s="6"/>
      <c r="C148" s="7"/>
      <c r="D148" s="6"/>
    </row>
    <row r="149" spans="1:6" ht="18" x14ac:dyDescent="0.25">
      <c r="A149" s="95" t="s">
        <v>138</v>
      </c>
      <c r="B149" s="101"/>
      <c r="C149" s="102"/>
      <c r="D149" s="98">
        <f>SUM(D146,D110,D134)</f>
        <v>60</v>
      </c>
    </row>
    <row r="150" spans="1:6" ht="18" x14ac:dyDescent="0.25">
      <c r="A150" s="95" t="s">
        <v>225</v>
      </c>
      <c r="B150" s="101"/>
      <c r="C150" s="102"/>
      <c r="D150" s="99">
        <f>D149/(COUNT(B138:C144,B102:C109,B114:C133)*2)</f>
        <v>0.83333333333333337</v>
      </c>
    </row>
    <row r="151" spans="1:6" x14ac:dyDescent="0.25">
      <c r="A151" s="9"/>
      <c r="B151" s="6"/>
      <c r="C151" s="7"/>
      <c r="D151" s="6"/>
    </row>
    <row r="152" spans="1:6" ht="18" x14ac:dyDescent="0.35">
      <c r="A152" s="274" t="s">
        <v>130</v>
      </c>
      <c r="B152" s="274"/>
      <c r="C152" s="274"/>
      <c r="D152" s="274"/>
      <c r="E152" s="274"/>
      <c r="F152" s="274"/>
    </row>
    <row r="153" spans="1:6" x14ac:dyDescent="0.25">
      <c r="A153" s="203">
        <f>B11</f>
        <v>42964</v>
      </c>
      <c r="B153" s="6"/>
      <c r="C153" s="7"/>
      <c r="D153" s="62"/>
    </row>
    <row r="154" spans="1:6" ht="16.5" x14ac:dyDescent="0.25">
      <c r="A154" s="275" t="s">
        <v>63</v>
      </c>
      <c r="B154" s="276"/>
      <c r="C154" s="276"/>
      <c r="D154" s="276"/>
      <c r="E154" s="276"/>
      <c r="F154" s="276"/>
    </row>
    <row r="155" spans="1:6" x14ac:dyDescent="0.25">
      <c r="A155" s="23" t="s">
        <v>132</v>
      </c>
      <c r="B155" s="190">
        <v>2</v>
      </c>
      <c r="C155" s="190"/>
      <c r="D155" s="188"/>
      <c r="E155" s="166"/>
      <c r="F155" s="166"/>
    </row>
    <row r="156" spans="1:6" x14ac:dyDescent="0.25">
      <c r="A156" s="23" t="s">
        <v>297</v>
      </c>
      <c r="B156" s="190">
        <v>2</v>
      </c>
      <c r="C156" s="190"/>
      <c r="D156" s="188"/>
      <c r="E156" s="166"/>
      <c r="F156" s="166"/>
    </row>
    <row r="157" spans="1:6" x14ac:dyDescent="0.25">
      <c r="A157" s="23" t="s">
        <v>69</v>
      </c>
      <c r="B157" s="190">
        <v>2</v>
      </c>
      <c r="C157" s="188"/>
      <c r="D157" s="188"/>
      <c r="E157" s="166"/>
      <c r="F157" s="166"/>
    </row>
    <row r="158" spans="1:6" ht="45" x14ac:dyDescent="0.25">
      <c r="A158" s="33" t="s">
        <v>136</v>
      </c>
      <c r="B158" s="190">
        <v>0</v>
      </c>
      <c r="C158" s="190"/>
      <c r="D158" s="175" t="s">
        <v>577</v>
      </c>
      <c r="E158" s="188" t="s">
        <v>578</v>
      </c>
      <c r="F158" s="166"/>
    </row>
    <row r="159" spans="1:6" ht="30" x14ac:dyDescent="0.25">
      <c r="A159" s="23" t="s">
        <v>190</v>
      </c>
      <c r="B159" s="190">
        <v>2</v>
      </c>
      <c r="C159" s="190"/>
      <c r="D159" s="188"/>
      <c r="E159" s="166"/>
      <c r="F159" s="166"/>
    </row>
    <row r="160" spans="1:6" ht="18" x14ac:dyDescent="0.35">
      <c r="A160" s="91" t="s">
        <v>59</v>
      </c>
      <c r="B160" s="190">
        <v>2</v>
      </c>
      <c r="C160" s="238" t="str">
        <f>IF(B160=0, -5, "0")</f>
        <v>0</v>
      </c>
      <c r="D160" s="188"/>
      <c r="E160" s="166"/>
      <c r="F160" s="166"/>
    </row>
    <row r="161" spans="1:6" x14ac:dyDescent="0.25">
      <c r="A161" s="23" t="s">
        <v>145</v>
      </c>
      <c r="B161" s="190">
        <v>2</v>
      </c>
      <c r="C161" s="157"/>
      <c r="D161" s="188"/>
      <c r="E161" s="166"/>
      <c r="F161" s="166"/>
    </row>
    <row r="162" spans="1:6" x14ac:dyDescent="0.25">
      <c r="A162" s="23" t="s">
        <v>27</v>
      </c>
      <c r="B162" s="190">
        <v>2</v>
      </c>
      <c r="C162" s="190"/>
      <c r="D162" s="10"/>
      <c r="E162" s="166"/>
      <c r="F162" s="166"/>
    </row>
    <row r="163" spans="1:6" x14ac:dyDescent="0.25">
      <c r="A163" s="19" t="s">
        <v>38</v>
      </c>
      <c r="B163" s="19"/>
      <c r="C163" s="19"/>
      <c r="D163" s="19">
        <f>SUM(B155:C162)</f>
        <v>14</v>
      </c>
    </row>
    <row r="164" spans="1:6" x14ac:dyDescent="0.25">
      <c r="A164" s="19" t="s">
        <v>37</v>
      </c>
      <c r="B164" s="20"/>
      <c r="C164" s="21"/>
      <c r="D164" s="76">
        <f>D163/(COUNT(B155:C162)*2)</f>
        <v>0.875</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2</v>
      </c>
      <c r="C167" s="190"/>
      <c r="D167" s="162"/>
      <c r="E167" s="166"/>
      <c r="F167" s="166"/>
    </row>
    <row r="168" spans="1:6" x14ac:dyDescent="0.25">
      <c r="A168" s="18" t="s">
        <v>102</v>
      </c>
      <c r="B168" s="190">
        <v>1</v>
      </c>
      <c r="C168" s="190"/>
      <c r="D168" s="162" t="s">
        <v>584</v>
      </c>
      <c r="E168" s="166"/>
      <c r="F168" s="166"/>
    </row>
    <row r="169" spans="1:6" x14ac:dyDescent="0.25">
      <c r="A169" s="18" t="s">
        <v>135</v>
      </c>
      <c r="B169" s="190">
        <v>2</v>
      </c>
      <c r="C169" s="190"/>
      <c r="D169" s="162"/>
      <c r="E169" s="166"/>
      <c r="F169" s="166"/>
    </row>
    <row r="170" spans="1:6" x14ac:dyDescent="0.25">
      <c r="A170" s="18" t="s">
        <v>64</v>
      </c>
      <c r="B170" s="190">
        <v>2</v>
      </c>
      <c r="C170" s="190"/>
      <c r="D170" s="12"/>
      <c r="E170" s="166"/>
      <c r="F170" s="166"/>
    </row>
    <row r="171" spans="1:6" x14ac:dyDescent="0.25">
      <c r="A171" s="18" t="s">
        <v>279</v>
      </c>
      <c r="B171" s="190">
        <v>2</v>
      </c>
      <c r="C171" s="190"/>
      <c r="D171" s="12"/>
      <c r="E171" s="166"/>
      <c r="F171" s="166"/>
    </row>
    <row r="172" spans="1:6" ht="18" x14ac:dyDescent="0.35">
      <c r="A172" s="100" t="s">
        <v>80</v>
      </c>
      <c r="B172" s="190">
        <v>2</v>
      </c>
      <c r="C172" s="238" t="str">
        <f>IF(B172=0, -5, "0")</f>
        <v>0</v>
      </c>
      <c r="D172" s="12"/>
      <c r="E172" s="166"/>
      <c r="F172" s="166"/>
    </row>
    <row r="173" spans="1:6" x14ac:dyDescent="0.25">
      <c r="A173" s="189" t="s">
        <v>296</v>
      </c>
      <c r="B173" s="190">
        <v>2</v>
      </c>
      <c r="C173" s="191"/>
      <c r="D173" s="186"/>
      <c r="E173" s="193"/>
      <c r="F173" s="166"/>
    </row>
    <row r="174" spans="1:6" ht="18" x14ac:dyDescent="0.35">
      <c r="A174" s="91" t="s">
        <v>251</v>
      </c>
      <c r="B174" s="190">
        <v>2</v>
      </c>
      <c r="C174" s="238" t="str">
        <f>IF(B174=0, -5, "0")</f>
        <v>0</v>
      </c>
      <c r="D174" s="12"/>
      <c r="E174" s="188"/>
      <c r="F174" s="166"/>
    </row>
    <row r="175" spans="1:6" ht="30" x14ac:dyDescent="0.25">
      <c r="A175" s="189" t="s">
        <v>313</v>
      </c>
      <c r="B175" s="190">
        <v>1</v>
      </c>
      <c r="C175" s="190"/>
      <c r="D175" s="175" t="s">
        <v>576</v>
      </c>
      <c r="E175" s="166"/>
      <c r="F175" s="166"/>
    </row>
    <row r="176" spans="1:6" ht="36" x14ac:dyDescent="0.35">
      <c r="A176" s="103" t="s">
        <v>209</v>
      </c>
      <c r="B176" s="190">
        <v>2</v>
      </c>
      <c r="C176" s="238" t="str">
        <f>IF(B176=0, -5, "0")</f>
        <v>0</v>
      </c>
      <c r="D176" s="188"/>
      <c r="E176" s="166"/>
      <c r="F176" s="166"/>
    </row>
    <row r="177" spans="1:7" x14ac:dyDescent="0.25">
      <c r="A177" s="189" t="s">
        <v>291</v>
      </c>
      <c r="B177" s="190">
        <v>2</v>
      </c>
      <c r="C177" s="190"/>
      <c r="D177" s="188"/>
      <c r="E177" s="166"/>
      <c r="F177" s="166"/>
    </row>
    <row r="178" spans="1:7" x14ac:dyDescent="0.25">
      <c r="A178" s="189" t="s">
        <v>188</v>
      </c>
      <c r="B178" s="190">
        <v>2</v>
      </c>
      <c r="C178" s="190"/>
      <c r="D178" s="188"/>
      <c r="E178" s="188"/>
      <c r="F178" s="166"/>
    </row>
    <row r="179" spans="1:7" ht="18" x14ac:dyDescent="0.35">
      <c r="A179" s="180" t="s">
        <v>289</v>
      </c>
      <c r="B179" s="190">
        <v>2</v>
      </c>
      <c r="C179" s="190"/>
      <c r="D179" s="188"/>
      <c r="E179" s="180"/>
      <c r="F179" s="166"/>
    </row>
    <row r="180" spans="1:7" ht="16.5" x14ac:dyDescent="0.25">
      <c r="A180" s="126" t="s">
        <v>168</v>
      </c>
      <c r="B180" s="190">
        <v>2</v>
      </c>
      <c r="C180" s="239" t="str">
        <f>IF(B180=0, -5, "0")</f>
        <v>0</v>
      </c>
      <c r="D180" s="165"/>
      <c r="E180" s="193"/>
      <c r="F180" s="166"/>
    </row>
    <row r="181" spans="1:7" x14ac:dyDescent="0.25">
      <c r="A181" s="24" t="s">
        <v>83</v>
      </c>
      <c r="B181" s="190">
        <v>2</v>
      </c>
      <c r="C181" s="190"/>
      <c r="D181" s="188"/>
      <c r="E181" s="166"/>
      <c r="F181" s="166"/>
    </row>
    <row r="182" spans="1:7" ht="33" x14ac:dyDescent="0.3">
      <c r="A182" s="200" t="s">
        <v>234</v>
      </c>
      <c r="B182" s="190">
        <v>2</v>
      </c>
      <c r="C182" s="190"/>
      <c r="D182" s="84"/>
      <c r="E182" s="166"/>
      <c r="F182" s="166"/>
      <c r="G182" s="192"/>
    </row>
    <row r="183" spans="1:7" x14ac:dyDescent="0.25">
      <c r="A183" s="24" t="s">
        <v>248</v>
      </c>
      <c r="B183" s="190">
        <v>2</v>
      </c>
      <c r="C183" s="190"/>
      <c r="D183" s="188"/>
      <c r="E183" s="188"/>
      <c r="F183" s="166"/>
    </row>
    <row r="184" spans="1:7" ht="30" x14ac:dyDescent="0.25">
      <c r="A184" s="24" t="s">
        <v>200</v>
      </c>
      <c r="B184" s="190">
        <v>2</v>
      </c>
      <c r="C184" s="190"/>
      <c r="D184" s="188"/>
      <c r="E184" s="166"/>
      <c r="F184" s="166"/>
    </row>
    <row r="185" spans="1:7" ht="45" x14ac:dyDescent="0.25">
      <c r="A185" s="120" t="s">
        <v>287</v>
      </c>
      <c r="B185" s="190">
        <v>2</v>
      </c>
      <c r="C185" s="173"/>
      <c r="D185" s="153">
        <v>1</v>
      </c>
      <c r="E185" s="121"/>
      <c r="F185" s="121"/>
    </row>
    <row r="186" spans="1:7" x14ac:dyDescent="0.25">
      <c r="A186" s="19" t="s">
        <v>38</v>
      </c>
      <c r="B186" s="19"/>
      <c r="C186" s="19"/>
      <c r="D186" s="19">
        <f>SUM(B167:C184)</f>
        <v>34</v>
      </c>
    </row>
    <row r="187" spans="1:7" x14ac:dyDescent="0.25">
      <c r="A187" s="19" t="s">
        <v>37</v>
      </c>
      <c r="B187" s="20"/>
      <c r="C187" s="21"/>
      <c r="D187" s="76">
        <f>D186/(COUNT(B167:C184)*2)</f>
        <v>0.94444444444444442</v>
      </c>
    </row>
    <row r="188" spans="1:7" x14ac:dyDescent="0.25">
      <c r="A188" s="9"/>
      <c r="B188" s="6"/>
      <c r="C188" s="7"/>
      <c r="D188" s="6"/>
    </row>
    <row r="189" spans="1:7" ht="18" x14ac:dyDescent="0.25">
      <c r="A189" s="95" t="s">
        <v>139</v>
      </c>
      <c r="B189" s="101"/>
      <c r="C189" s="102"/>
      <c r="D189" s="98">
        <f>SUM(D163,D186)</f>
        <v>48</v>
      </c>
    </row>
    <row r="190" spans="1:7" ht="18" x14ac:dyDescent="0.25">
      <c r="A190" s="95" t="s">
        <v>226</v>
      </c>
      <c r="B190" s="101"/>
      <c r="C190" s="102"/>
      <c r="D190" s="99">
        <f>D189/(COUNT(B155:C162,B167:C184)*2)</f>
        <v>0.92307692307692313</v>
      </c>
    </row>
    <row r="191" spans="1:7" x14ac:dyDescent="0.25">
      <c r="A191" s="9"/>
      <c r="B191" s="6"/>
      <c r="C191" s="7"/>
      <c r="D191" s="6"/>
    </row>
    <row r="192" spans="1:7" ht="18" x14ac:dyDescent="0.35">
      <c r="A192" s="274" t="s">
        <v>167</v>
      </c>
      <c r="B192" s="274"/>
      <c r="C192" s="274"/>
      <c r="D192" s="274"/>
      <c r="E192" s="274"/>
      <c r="F192" s="274"/>
    </row>
    <row r="193" spans="1:7" x14ac:dyDescent="0.25">
      <c r="A193" s="209">
        <f>B11</f>
        <v>42964</v>
      </c>
      <c r="B193" s="6"/>
      <c r="C193" s="7"/>
      <c r="D193" s="6"/>
    </row>
    <row r="194" spans="1:7" ht="18" x14ac:dyDescent="0.25">
      <c r="A194" s="272" t="s">
        <v>158</v>
      </c>
      <c r="B194" s="273"/>
      <c r="C194" s="273"/>
      <c r="D194" s="273"/>
      <c r="E194" s="273"/>
      <c r="F194" s="273"/>
    </row>
    <row r="195" spans="1:7" ht="36" x14ac:dyDescent="0.35">
      <c r="A195" s="100" t="s">
        <v>27</v>
      </c>
      <c r="B195" s="190">
        <v>2</v>
      </c>
      <c r="C195" s="238" t="str">
        <f>IF(B195=0, -5, "0")</f>
        <v>0</v>
      </c>
      <c r="D195" s="188"/>
      <c r="E195" s="166"/>
      <c r="F195" s="166"/>
    </row>
    <row r="196" spans="1:7" x14ac:dyDescent="0.25">
      <c r="A196" s="23" t="s">
        <v>57</v>
      </c>
      <c r="B196" s="190">
        <v>2</v>
      </c>
      <c r="C196" s="190"/>
      <c r="D196" s="188"/>
      <c r="E196" s="166"/>
      <c r="F196" s="166"/>
    </row>
    <row r="197" spans="1:7" x14ac:dyDescent="0.25">
      <c r="A197" s="33" t="s">
        <v>297</v>
      </c>
      <c r="B197" s="190">
        <v>2</v>
      </c>
      <c r="C197" s="190"/>
      <c r="D197" s="188"/>
      <c r="E197" s="193"/>
      <c r="F197" s="166"/>
    </row>
    <row r="198" spans="1:7" x14ac:dyDescent="0.25">
      <c r="A198" s="23" t="s">
        <v>100</v>
      </c>
      <c r="B198" s="190">
        <v>2</v>
      </c>
      <c r="C198" s="190"/>
      <c r="D198" s="188"/>
      <c r="E198" s="166"/>
      <c r="F198" s="166"/>
    </row>
    <row r="199" spans="1:7" x14ac:dyDescent="0.25">
      <c r="A199" s="23" t="s">
        <v>154</v>
      </c>
      <c r="B199" s="190">
        <v>2</v>
      </c>
      <c r="C199" s="190"/>
      <c r="D199" s="188"/>
      <c r="E199" s="166"/>
      <c r="F199" s="166"/>
    </row>
    <row r="200" spans="1:7" x14ac:dyDescent="0.25">
      <c r="A200" s="33" t="s">
        <v>153</v>
      </c>
      <c r="B200" s="190">
        <v>2</v>
      </c>
      <c r="C200" s="190"/>
      <c r="D200" s="188"/>
      <c r="E200" s="166"/>
      <c r="F200" s="166"/>
    </row>
    <row r="201" spans="1:7" x14ac:dyDescent="0.25">
      <c r="A201" s="33" t="s">
        <v>28</v>
      </c>
      <c r="B201" s="190">
        <v>2</v>
      </c>
      <c r="C201" s="190"/>
      <c r="D201" s="188"/>
      <c r="E201" s="166"/>
      <c r="F201" s="166"/>
    </row>
    <row r="202" spans="1:7" x14ac:dyDescent="0.25">
      <c r="A202" s="33" t="s">
        <v>155</v>
      </c>
      <c r="B202" s="190">
        <v>2</v>
      </c>
      <c r="C202" s="190"/>
      <c r="D202" s="168"/>
      <c r="E202" s="166"/>
      <c r="F202" s="166"/>
    </row>
    <row r="203" spans="1:7" ht="18" x14ac:dyDescent="0.35">
      <c r="A203" s="210" t="s">
        <v>298</v>
      </c>
      <c r="B203" s="190">
        <v>2</v>
      </c>
      <c r="C203" s="238" t="str">
        <f>IF(B203=0, -5, "0")</f>
        <v>0</v>
      </c>
      <c r="D203" s="188"/>
      <c r="E203" s="166"/>
      <c r="F203" s="166"/>
    </row>
    <row r="204" spans="1:7" ht="16.5" x14ac:dyDescent="0.3">
      <c r="A204" s="211" t="s">
        <v>362</v>
      </c>
      <c r="B204" s="190">
        <v>2</v>
      </c>
      <c r="C204" s="238" t="str">
        <f>IF(B204=0, -5, "0")</f>
        <v>0</v>
      </c>
      <c r="D204" s="165"/>
      <c r="E204" s="166"/>
      <c r="F204" s="166"/>
      <c r="G204" s="192"/>
    </row>
    <row r="205" spans="1:7" x14ac:dyDescent="0.25">
      <c r="A205" s="194" t="s">
        <v>145</v>
      </c>
      <c r="B205" s="190">
        <v>2</v>
      </c>
      <c r="C205" s="190"/>
      <c r="D205" s="188"/>
      <c r="E205" s="166"/>
      <c r="F205" s="166"/>
    </row>
    <row r="206" spans="1:7" x14ac:dyDescent="0.25">
      <c r="A206" s="19" t="s">
        <v>38</v>
      </c>
      <c r="B206" s="19"/>
      <c r="C206" s="19"/>
      <c r="D206" s="19">
        <f>SUM(B195:C205)</f>
        <v>22</v>
      </c>
    </row>
    <row r="207" spans="1:7" x14ac:dyDescent="0.25">
      <c r="A207" s="19" t="s">
        <v>37</v>
      </c>
      <c r="B207" s="20"/>
      <c r="C207" s="21"/>
      <c r="D207" s="76">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2</v>
      </c>
      <c r="C210" s="190"/>
      <c r="D210" s="188"/>
      <c r="E210" s="193"/>
      <c r="F210" s="166"/>
    </row>
    <row r="211" spans="1:7" ht="54" x14ac:dyDescent="0.35">
      <c r="A211" s="100" t="s">
        <v>363</v>
      </c>
      <c r="B211" s="190">
        <v>2</v>
      </c>
      <c r="C211" s="238" t="str">
        <f>IF(B211=0, -5, "0")</f>
        <v>0</v>
      </c>
      <c r="D211" s="188"/>
      <c r="E211" s="166"/>
      <c r="F211" s="166"/>
    </row>
    <row r="212" spans="1:7" x14ac:dyDescent="0.25">
      <c r="A212" s="18" t="s">
        <v>192</v>
      </c>
      <c r="B212" s="190">
        <v>1</v>
      </c>
      <c r="C212" s="190"/>
      <c r="D212" s="162" t="s">
        <v>579</v>
      </c>
      <c r="E212" s="166"/>
      <c r="F212" s="166"/>
    </row>
    <row r="213" spans="1:7" ht="30" x14ac:dyDescent="0.25">
      <c r="A213" s="189" t="s">
        <v>176</v>
      </c>
      <c r="B213" s="190">
        <v>2</v>
      </c>
      <c r="C213" s="190"/>
      <c r="D213" s="162"/>
      <c r="E213" s="188"/>
      <c r="F213" s="166"/>
    </row>
    <row r="214" spans="1:7" ht="18" x14ac:dyDescent="0.35">
      <c r="A214" s="100" t="s">
        <v>359</v>
      </c>
      <c r="B214" s="190">
        <v>2</v>
      </c>
      <c r="C214" s="238" t="str">
        <f>IF(B214=0, -5, "0")</f>
        <v>0</v>
      </c>
      <c r="D214" s="11"/>
      <c r="E214" s="166"/>
      <c r="F214" s="166"/>
    </row>
    <row r="215" spans="1:7" x14ac:dyDescent="0.25">
      <c r="A215" s="189" t="s">
        <v>64</v>
      </c>
      <c r="B215" s="190">
        <v>2</v>
      </c>
      <c r="C215" s="190"/>
      <c r="D215" s="168"/>
      <c r="E215" s="166"/>
      <c r="F215" s="166"/>
    </row>
    <row r="216" spans="1:7" x14ac:dyDescent="0.25">
      <c r="A216" s="18" t="s">
        <v>70</v>
      </c>
      <c r="B216" s="190">
        <v>2</v>
      </c>
      <c r="C216" s="190"/>
      <c r="D216" s="12"/>
      <c r="E216" s="188"/>
      <c r="F216" s="166"/>
    </row>
    <row r="217" spans="1:7" x14ac:dyDescent="0.25">
      <c r="A217" s="189" t="s">
        <v>291</v>
      </c>
      <c r="B217" s="190">
        <v>2</v>
      </c>
      <c r="C217" s="190"/>
      <c r="D217" s="12"/>
      <c r="E217" s="166"/>
      <c r="F217" s="166"/>
    </row>
    <row r="218" spans="1:7" x14ac:dyDescent="0.25">
      <c r="A218" s="18" t="s">
        <v>188</v>
      </c>
      <c r="B218" s="190">
        <v>2</v>
      </c>
      <c r="C218" s="190"/>
      <c r="D218" s="188"/>
      <c r="E218" s="166"/>
      <c r="F218" s="166"/>
    </row>
    <row r="219" spans="1:7" ht="33" x14ac:dyDescent="0.3">
      <c r="A219" s="51" t="s">
        <v>178</v>
      </c>
      <c r="B219" s="190">
        <v>2</v>
      </c>
      <c r="C219" s="190"/>
      <c r="D219" s="188"/>
      <c r="E219" s="188"/>
      <c r="F219" s="166"/>
      <c r="G219" s="192"/>
    </row>
    <row r="220" spans="1:7" x14ac:dyDescent="0.25">
      <c r="A220" s="189" t="s">
        <v>157</v>
      </c>
      <c r="B220" s="190">
        <v>2</v>
      </c>
      <c r="C220" s="190"/>
      <c r="D220" s="168"/>
      <c r="E220" s="166"/>
      <c r="F220" s="166"/>
    </row>
    <row r="221" spans="1:7" x14ac:dyDescent="0.25">
      <c r="A221" s="24" t="s">
        <v>159</v>
      </c>
      <c r="B221" s="190">
        <v>2</v>
      </c>
      <c r="C221" s="190"/>
      <c r="D221" s="188"/>
      <c r="E221" s="166"/>
      <c r="F221" s="166"/>
    </row>
    <row r="222" spans="1:7" ht="30" x14ac:dyDescent="0.25">
      <c r="A222" s="127" t="s">
        <v>72</v>
      </c>
      <c r="B222" s="190">
        <v>1</v>
      </c>
      <c r="C222" s="238" t="str">
        <f>IF(B222=0, -5, "0")</f>
        <v>0</v>
      </c>
      <c r="D222" s="188" t="s">
        <v>580</v>
      </c>
      <c r="E222" s="166"/>
      <c r="F222" s="166"/>
    </row>
    <row r="223" spans="1:7" ht="18" x14ac:dyDescent="0.35">
      <c r="A223" s="49" t="s">
        <v>289</v>
      </c>
      <c r="B223" s="190">
        <v>2</v>
      </c>
      <c r="C223" s="190"/>
      <c r="D223" s="188"/>
      <c r="E223" s="180"/>
      <c r="F223" s="166"/>
      <c r="G223" s="192"/>
    </row>
    <row r="224" spans="1:7" ht="16.5" x14ac:dyDescent="0.25">
      <c r="A224" s="126" t="s">
        <v>168</v>
      </c>
      <c r="B224" s="190">
        <v>2</v>
      </c>
      <c r="C224" s="239" t="str">
        <f>IF(B224=0, -5, "0")</f>
        <v>0</v>
      </c>
      <c r="D224" s="165"/>
      <c r="E224" s="166"/>
      <c r="F224" s="166"/>
    </row>
    <row r="225" spans="1:6" ht="45" x14ac:dyDescent="0.25">
      <c r="A225" s="24" t="s">
        <v>83</v>
      </c>
      <c r="B225" s="190">
        <v>1</v>
      </c>
      <c r="C225" s="190"/>
      <c r="D225" s="188" t="s">
        <v>581</v>
      </c>
      <c r="E225" s="166"/>
      <c r="F225" s="166"/>
    </row>
    <row r="226" spans="1:6" ht="30" x14ac:dyDescent="0.25">
      <c r="A226" s="24" t="s">
        <v>244</v>
      </c>
      <c r="B226" s="190">
        <v>2</v>
      </c>
      <c r="C226" s="190"/>
      <c r="D226" s="84"/>
      <c r="E226" s="166"/>
      <c r="F226" s="166"/>
    </row>
    <row r="227" spans="1:6" x14ac:dyDescent="0.25">
      <c r="A227" s="24" t="s">
        <v>248</v>
      </c>
      <c r="B227" s="190">
        <v>2</v>
      </c>
      <c r="C227" s="190"/>
      <c r="D227" s="188"/>
      <c r="E227" s="166"/>
      <c r="F227" s="166"/>
    </row>
    <row r="228" spans="1:6" ht="30" x14ac:dyDescent="0.25">
      <c r="A228" s="24" t="s">
        <v>199</v>
      </c>
      <c r="B228" s="190">
        <v>2</v>
      </c>
      <c r="C228" s="24"/>
      <c r="D228" s="63"/>
      <c r="E228" s="166"/>
      <c r="F228" s="166"/>
    </row>
    <row r="229" spans="1:6" x14ac:dyDescent="0.25">
      <c r="A229" s="19" t="s">
        <v>38</v>
      </c>
      <c r="B229" s="19"/>
      <c r="C229" s="19"/>
      <c r="D229" s="19">
        <f>SUM(B210:C228)</f>
        <v>35</v>
      </c>
    </row>
    <row r="230" spans="1:6" x14ac:dyDescent="0.25">
      <c r="A230" s="19" t="s">
        <v>37</v>
      </c>
      <c r="B230" s="20"/>
      <c r="C230" s="21"/>
      <c r="D230" s="76">
        <f>D229/(COUNT(B210:C228)*2)</f>
        <v>0.92105263157894735</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2</v>
      </c>
      <c r="C233" s="191"/>
      <c r="D233" s="171"/>
      <c r="E233" s="166"/>
      <c r="F233" s="166"/>
    </row>
    <row r="234" spans="1:6" ht="30" x14ac:dyDescent="0.25">
      <c r="A234" s="18" t="s">
        <v>205</v>
      </c>
      <c r="B234" s="191">
        <v>1</v>
      </c>
      <c r="C234" s="190"/>
      <c r="D234" s="174" t="s">
        <v>582</v>
      </c>
      <c r="E234" s="166"/>
      <c r="F234" s="166"/>
    </row>
    <row r="235" spans="1:6" ht="18" x14ac:dyDescent="0.35">
      <c r="A235" s="91" t="s">
        <v>59</v>
      </c>
      <c r="B235" s="191">
        <v>2</v>
      </c>
      <c r="C235" s="238" t="str">
        <f>IF(B235=0, -5, "0")</f>
        <v>0</v>
      </c>
      <c r="D235" s="176"/>
      <c r="E235" s="166"/>
      <c r="F235" s="166"/>
    </row>
    <row r="236" spans="1:6" ht="36" x14ac:dyDescent="0.35">
      <c r="A236" s="100" t="s">
        <v>177</v>
      </c>
      <c r="B236" s="191">
        <v>2</v>
      </c>
      <c r="C236" s="238" t="str">
        <f>IF(B236=0, -5, "0")</f>
        <v>0</v>
      </c>
      <c r="D236" s="176"/>
      <c r="E236" s="166"/>
      <c r="F236" s="166"/>
    </row>
    <row r="237" spans="1:6" x14ac:dyDescent="0.25">
      <c r="A237" s="18" t="s">
        <v>252</v>
      </c>
      <c r="B237" s="191">
        <v>2</v>
      </c>
      <c r="C237" s="190"/>
      <c r="D237" s="176"/>
      <c r="E237" s="166"/>
      <c r="F237" s="166"/>
    </row>
    <row r="238" spans="1:6" x14ac:dyDescent="0.25">
      <c r="A238" s="18" t="s">
        <v>55</v>
      </c>
      <c r="B238" s="191">
        <v>2</v>
      </c>
      <c r="C238" s="190"/>
      <c r="D238" s="177"/>
      <c r="E238" s="166"/>
      <c r="F238" s="166"/>
    </row>
    <row r="239" spans="1:6" x14ac:dyDescent="0.25">
      <c r="A239" s="189" t="s">
        <v>299</v>
      </c>
      <c r="B239" s="191">
        <v>2</v>
      </c>
      <c r="C239" s="191"/>
      <c r="D239" s="185"/>
      <c r="E239" s="193"/>
      <c r="F239" s="166"/>
    </row>
    <row r="240" spans="1:6" x14ac:dyDescent="0.25">
      <c r="A240" s="189" t="s">
        <v>156</v>
      </c>
      <c r="B240" s="191">
        <v>1</v>
      </c>
      <c r="C240" s="190"/>
      <c r="D240" s="175" t="s">
        <v>583</v>
      </c>
      <c r="E240" s="166"/>
      <c r="F240" s="166"/>
    </row>
    <row r="241" spans="1:6" ht="45" x14ac:dyDescent="0.25">
      <c r="A241" s="119" t="s">
        <v>287</v>
      </c>
      <c r="B241" s="191">
        <v>2</v>
      </c>
      <c r="C241" s="173"/>
      <c r="D241" s="247">
        <v>1</v>
      </c>
      <c r="E241" s="121"/>
      <c r="F241" s="121"/>
    </row>
    <row r="242" spans="1:6" x14ac:dyDescent="0.25">
      <c r="A242" s="19" t="s">
        <v>38</v>
      </c>
      <c r="B242" s="19"/>
      <c r="C242" s="19"/>
      <c r="D242" s="19">
        <f>SUM(B233:C240)</f>
        <v>14</v>
      </c>
    </row>
    <row r="243" spans="1:6" x14ac:dyDescent="0.25">
      <c r="A243" s="19" t="s">
        <v>37</v>
      </c>
      <c r="B243" s="20"/>
      <c r="C243" s="21"/>
      <c r="D243" s="76">
        <f>D242/(COUNT(B233:C240)*2)</f>
        <v>0.875</v>
      </c>
    </row>
    <row r="244" spans="1:6" x14ac:dyDescent="0.25">
      <c r="A244" s="9"/>
      <c r="B244" s="6"/>
      <c r="C244" s="7"/>
      <c r="D244" s="6"/>
    </row>
    <row r="245" spans="1:6" ht="18" x14ac:dyDescent="0.25">
      <c r="A245" s="95" t="s">
        <v>77</v>
      </c>
      <c r="B245" s="101"/>
      <c r="C245" s="102"/>
      <c r="D245" s="98">
        <f>SUM(D242,D206,D229)</f>
        <v>71</v>
      </c>
    </row>
    <row r="246" spans="1:6" ht="18" x14ac:dyDescent="0.25">
      <c r="A246" s="122" t="s">
        <v>227</v>
      </c>
      <c r="B246" s="123"/>
      <c r="C246" s="124"/>
      <c r="D246" s="125">
        <f>D245/(COUNT(B210:C228,B233:C240,B195:C205)*2)</f>
        <v>0.93421052631578949</v>
      </c>
    </row>
    <row r="247" spans="1:6" s="3" customFormat="1" ht="18" x14ac:dyDescent="0.25">
      <c r="A247" s="46"/>
      <c r="B247" s="47"/>
      <c r="C247" s="47"/>
      <c r="D247" s="48"/>
    </row>
    <row r="248" spans="1:6" s="3" customFormat="1" ht="18" x14ac:dyDescent="0.35">
      <c r="A248" s="274" t="s">
        <v>78</v>
      </c>
      <c r="B248" s="274"/>
      <c r="C248" s="274"/>
      <c r="D248" s="274"/>
      <c r="E248" s="274"/>
      <c r="F248" s="274"/>
    </row>
    <row r="249" spans="1:6" s="3" customFormat="1" x14ac:dyDescent="0.25">
      <c r="A249" s="203">
        <f>B11</f>
        <v>42964</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v>2</v>
      </c>
      <c r="C251" s="238" t="str">
        <f>IF(B251=0, -5, "0")</f>
        <v>0</v>
      </c>
      <c r="D251" s="188"/>
      <c r="E251" s="193"/>
      <c r="F251" s="193"/>
    </row>
    <row r="252" spans="1:6" s="3" customFormat="1" x14ac:dyDescent="0.25">
      <c r="A252" s="23" t="s">
        <v>148</v>
      </c>
      <c r="B252" s="190">
        <v>2</v>
      </c>
      <c r="C252" s="190"/>
      <c r="D252" s="188"/>
      <c r="E252" s="193"/>
      <c r="F252" s="193"/>
    </row>
    <row r="253" spans="1:6" s="3" customFormat="1" x14ac:dyDescent="0.25">
      <c r="A253" s="33" t="s">
        <v>300</v>
      </c>
      <c r="B253" s="190">
        <v>2</v>
      </c>
      <c r="C253" s="190"/>
      <c r="D253" s="165"/>
      <c r="E253" s="193"/>
      <c r="F253" s="193"/>
    </row>
    <row r="254" spans="1:6" s="3" customFormat="1" x14ac:dyDescent="0.25">
      <c r="A254" s="33" t="s">
        <v>301</v>
      </c>
      <c r="B254" s="190">
        <v>2</v>
      </c>
      <c r="C254" s="190"/>
      <c r="D254" s="165"/>
      <c r="E254" s="193"/>
      <c r="F254" s="193"/>
    </row>
    <row r="255" spans="1:6" s="3" customFormat="1" x14ac:dyDescent="0.25">
      <c r="A255" s="33" t="s">
        <v>28</v>
      </c>
      <c r="B255" s="190">
        <v>2</v>
      </c>
      <c r="C255" s="190"/>
      <c r="D255" s="168"/>
      <c r="E255" s="193"/>
      <c r="F255" s="193"/>
    </row>
    <row r="256" spans="1:6" s="3" customFormat="1" ht="36" x14ac:dyDescent="0.35">
      <c r="A256" s="100" t="s">
        <v>161</v>
      </c>
      <c r="B256" s="190">
        <v>2</v>
      </c>
      <c r="C256" s="238" t="str">
        <f>IF(B256=0, -5, "0")</f>
        <v>0</v>
      </c>
      <c r="D256" s="188"/>
      <c r="E256" s="193"/>
      <c r="F256" s="193"/>
    </row>
    <row r="257" spans="1:6" s="3" customFormat="1" ht="30" x14ac:dyDescent="0.25">
      <c r="A257" s="33" t="s">
        <v>193</v>
      </c>
      <c r="B257" s="190">
        <v>2</v>
      </c>
      <c r="C257" s="190"/>
      <c r="D257" s="168"/>
      <c r="E257" s="193"/>
      <c r="F257" s="193"/>
    </row>
    <row r="258" spans="1:6" s="3" customFormat="1" x14ac:dyDescent="0.25">
      <c r="A258" s="33" t="s">
        <v>160</v>
      </c>
      <c r="B258" s="190">
        <v>2</v>
      </c>
      <c r="C258" s="190"/>
      <c r="D258" s="168"/>
      <c r="E258" s="193"/>
      <c r="F258" s="193"/>
    </row>
    <row r="259" spans="1:6" s="3" customFormat="1" x14ac:dyDescent="0.25">
      <c r="A259" s="23" t="s">
        <v>68</v>
      </c>
      <c r="B259" s="190">
        <v>2</v>
      </c>
      <c r="C259" s="190"/>
      <c r="D259" s="188"/>
      <c r="E259" s="193"/>
      <c r="F259" s="193"/>
    </row>
    <row r="260" spans="1:6" s="3" customFormat="1" ht="18" x14ac:dyDescent="0.35">
      <c r="A260" s="91" t="s">
        <v>59</v>
      </c>
      <c r="B260" s="190">
        <v>2</v>
      </c>
      <c r="C260" s="238" t="str">
        <f>IF(B260=0, -5, "0")</f>
        <v>0</v>
      </c>
      <c r="D260" s="188"/>
      <c r="E260" s="193"/>
      <c r="F260" s="193"/>
    </row>
    <row r="261" spans="1:6" s="3" customFormat="1" x14ac:dyDescent="0.25">
      <c r="A261" s="23" t="s">
        <v>145</v>
      </c>
      <c r="B261" s="190">
        <v>2</v>
      </c>
      <c r="C261" s="190"/>
      <c r="D261" s="188"/>
      <c r="E261" s="193"/>
      <c r="F261" s="193"/>
    </row>
    <row r="262" spans="1:6" s="3" customFormat="1" x14ac:dyDescent="0.25">
      <c r="A262" s="23" t="s">
        <v>153</v>
      </c>
      <c r="B262" s="190">
        <v>2</v>
      </c>
      <c r="C262" s="190"/>
      <c r="D262" s="10"/>
      <c r="E262" s="193"/>
      <c r="F262" s="193"/>
    </row>
    <row r="263" spans="1:6" s="3" customFormat="1" x14ac:dyDescent="0.25">
      <c r="A263" s="19" t="s">
        <v>38</v>
      </c>
      <c r="B263" s="19"/>
      <c r="C263" s="19"/>
      <c r="D263" s="19">
        <f>SUM(B251:C262)</f>
        <v>24</v>
      </c>
    </row>
    <row r="264" spans="1:6" s="3" customFormat="1" x14ac:dyDescent="0.25">
      <c r="A264" s="19" t="s">
        <v>37</v>
      </c>
      <c r="B264" s="20"/>
      <c r="C264" s="21"/>
      <c r="D264" s="76">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498</v>
      </c>
      <c r="B267" s="191">
        <v>2</v>
      </c>
      <c r="C267" s="191"/>
      <c r="E267" s="193"/>
      <c r="F267" s="193"/>
    </row>
    <row r="268" spans="1:6" s="3" customFormat="1" x14ac:dyDescent="0.25">
      <c r="A268" s="18" t="s">
        <v>206</v>
      </c>
      <c r="B268" s="191">
        <v>2</v>
      </c>
      <c r="C268" s="190"/>
      <c r="D268" s="11"/>
      <c r="E268" s="193"/>
      <c r="F268" s="193"/>
    </row>
    <row r="269" spans="1:6" s="3" customFormat="1" ht="30" x14ac:dyDescent="0.25">
      <c r="A269" s="189" t="s">
        <v>312</v>
      </c>
      <c r="B269" s="191">
        <v>1</v>
      </c>
      <c r="C269" s="190"/>
      <c r="D269" s="184" t="s">
        <v>639</v>
      </c>
      <c r="E269" s="193"/>
      <c r="F269" s="193"/>
    </row>
    <row r="270" spans="1:6" s="3" customFormat="1" x14ac:dyDescent="0.25">
      <c r="A270" s="189" t="s">
        <v>149</v>
      </c>
      <c r="B270" s="191">
        <v>1</v>
      </c>
      <c r="C270" s="190"/>
      <c r="D270" s="11" t="s">
        <v>585</v>
      </c>
      <c r="E270" s="193"/>
      <c r="F270" s="193"/>
    </row>
    <row r="271" spans="1:6" s="3" customFormat="1" ht="18" x14ac:dyDescent="0.35">
      <c r="A271" s="91" t="s">
        <v>7</v>
      </c>
      <c r="B271" s="191">
        <v>2</v>
      </c>
      <c r="C271" s="238" t="str">
        <f>IF(B271=0, -5, "0")</f>
        <v>0</v>
      </c>
      <c r="D271" s="11"/>
      <c r="E271" s="193"/>
      <c r="F271" s="193"/>
    </row>
    <row r="272" spans="1:6" s="3" customFormat="1" x14ac:dyDescent="0.25">
      <c r="A272" s="18" t="s">
        <v>253</v>
      </c>
      <c r="B272" s="191">
        <v>2</v>
      </c>
      <c r="C272" s="190"/>
      <c r="D272" s="11"/>
      <c r="E272" s="193"/>
      <c r="F272" s="193"/>
    </row>
    <row r="273" spans="1:6" s="3" customFormat="1" ht="16.5" x14ac:dyDescent="0.3">
      <c r="A273" s="49" t="s">
        <v>80</v>
      </c>
      <c r="B273" s="191">
        <v>2</v>
      </c>
      <c r="C273" s="190"/>
      <c r="D273" s="11"/>
      <c r="E273" s="165"/>
      <c r="F273" s="193"/>
    </row>
    <row r="274" spans="1:6" s="3" customFormat="1" ht="30" x14ac:dyDescent="0.25">
      <c r="A274" s="189" t="s">
        <v>302</v>
      </c>
      <c r="B274" s="191">
        <v>2</v>
      </c>
      <c r="C274" s="190"/>
      <c r="D274" s="11"/>
      <c r="E274" s="193"/>
      <c r="F274" s="193"/>
    </row>
    <row r="275" spans="1:6" s="3" customFormat="1" x14ac:dyDescent="0.25">
      <c r="A275" s="189" t="s">
        <v>188</v>
      </c>
      <c r="B275" s="191">
        <v>2</v>
      </c>
      <c r="C275" s="190"/>
      <c r="D275" s="11"/>
      <c r="E275" s="165"/>
      <c r="F275" s="193"/>
    </row>
    <row r="276" spans="1:6" s="3" customFormat="1" x14ac:dyDescent="0.25">
      <c r="A276" s="189" t="s">
        <v>291</v>
      </c>
      <c r="B276" s="191">
        <v>2</v>
      </c>
      <c r="C276" s="239"/>
      <c r="D276" s="184"/>
      <c r="E276" s="193"/>
      <c r="F276" s="193"/>
    </row>
    <row r="277" spans="1:6" s="3" customFormat="1" ht="18" x14ac:dyDescent="0.25">
      <c r="A277" s="127" t="s">
        <v>173</v>
      </c>
      <c r="B277" s="191">
        <v>2</v>
      </c>
      <c r="C277" s="239" t="str">
        <f>IF(B277=0, -5, "0")</f>
        <v>0</v>
      </c>
      <c r="D277" s="184"/>
      <c r="E277" s="193"/>
      <c r="F277" s="193"/>
    </row>
    <row r="278" spans="1:6" s="3" customFormat="1" ht="18" x14ac:dyDescent="0.35">
      <c r="A278" s="49" t="s">
        <v>289</v>
      </c>
      <c r="B278" s="191">
        <v>2</v>
      </c>
      <c r="C278" s="191"/>
      <c r="D278" s="184"/>
      <c r="E278" s="180"/>
      <c r="F278" s="193"/>
    </row>
    <row r="279" spans="1:6" s="3" customFormat="1" ht="16.5" x14ac:dyDescent="0.25">
      <c r="A279" s="126" t="s">
        <v>168</v>
      </c>
      <c r="B279" s="191">
        <v>2</v>
      </c>
      <c r="C279" s="239" t="str">
        <f>IF(B279=0, -5, "0")</f>
        <v>0</v>
      </c>
      <c r="D279" s="184"/>
      <c r="E279" s="193"/>
      <c r="F279" s="193"/>
    </row>
    <row r="280" spans="1:6" s="3" customFormat="1" x14ac:dyDescent="0.25">
      <c r="A280" s="24" t="s">
        <v>83</v>
      </c>
      <c r="B280" s="191">
        <v>2</v>
      </c>
      <c r="C280" s="190"/>
      <c r="D280" s="11"/>
      <c r="E280" s="193"/>
      <c r="F280" s="193"/>
    </row>
    <row r="281" spans="1:6" s="3" customFormat="1" ht="30" x14ac:dyDescent="0.25">
      <c r="A281" s="24" t="s">
        <v>234</v>
      </c>
      <c r="B281" s="191">
        <v>2</v>
      </c>
      <c r="C281" s="190"/>
      <c r="D281" s="11"/>
      <c r="E281" s="193"/>
      <c r="F281" s="193"/>
    </row>
    <row r="282" spans="1:6" s="3" customFormat="1" x14ac:dyDescent="0.25">
      <c r="A282" s="24" t="s">
        <v>248</v>
      </c>
      <c r="B282" s="191">
        <v>2</v>
      </c>
      <c r="C282" s="190"/>
      <c r="D282" s="11"/>
      <c r="E282" s="193"/>
      <c r="F282" s="193"/>
    </row>
    <row r="283" spans="1:6" s="3" customFormat="1" ht="30" x14ac:dyDescent="0.25">
      <c r="A283" s="24" t="s">
        <v>199</v>
      </c>
      <c r="B283" s="191">
        <v>2</v>
      </c>
      <c r="C283" s="190"/>
      <c r="D283" s="11"/>
      <c r="E283" s="193"/>
      <c r="F283" s="193"/>
    </row>
    <row r="284" spans="1:6" s="3" customFormat="1" ht="45" x14ac:dyDescent="0.25">
      <c r="A284" s="120" t="s">
        <v>287</v>
      </c>
      <c r="B284" s="191">
        <v>2</v>
      </c>
      <c r="C284" s="173"/>
      <c r="D284" s="250">
        <v>1</v>
      </c>
    </row>
    <row r="285" spans="1:6" s="3" customFormat="1" x14ac:dyDescent="0.25">
      <c r="A285" s="19" t="s">
        <v>38</v>
      </c>
      <c r="B285" s="19"/>
      <c r="C285" s="19"/>
      <c r="D285" s="19">
        <f>SUM(B267:C283)</f>
        <v>32</v>
      </c>
    </row>
    <row r="286" spans="1:6" s="3" customFormat="1" x14ac:dyDescent="0.25">
      <c r="A286" s="19" t="s">
        <v>37</v>
      </c>
      <c r="B286" s="20"/>
      <c r="C286" s="21"/>
      <c r="D286" s="76">
        <f>D285/(COUNT(B267:C283)*2)</f>
        <v>0.94117647058823528</v>
      </c>
    </row>
    <row r="287" spans="1:6" s="3" customFormat="1" x14ac:dyDescent="0.25">
      <c r="A287" s="9"/>
      <c r="B287" s="6"/>
      <c r="C287" s="7"/>
      <c r="D287" s="6"/>
    </row>
    <row r="288" spans="1:6" s="3" customFormat="1" ht="18" x14ac:dyDescent="0.25">
      <c r="A288" s="95" t="s">
        <v>82</v>
      </c>
      <c r="B288" s="101"/>
      <c r="C288" s="102"/>
      <c r="D288" s="98">
        <f>SUM(D285,D263)</f>
        <v>56</v>
      </c>
    </row>
    <row r="289" spans="1:7" s="3" customFormat="1" ht="18" x14ac:dyDescent="0.25">
      <c r="A289" s="95" t="s">
        <v>228</v>
      </c>
      <c r="B289" s="101"/>
      <c r="C289" s="102"/>
      <c r="D289" s="99">
        <f>D288/(COUNT(B251:C262,B267:C283)*2)</f>
        <v>0.96551724137931039</v>
      </c>
    </row>
    <row r="290" spans="1:7" s="3" customFormat="1" ht="18" x14ac:dyDescent="0.25">
      <c r="A290" s="46"/>
      <c r="B290" s="47"/>
      <c r="C290" s="47"/>
      <c r="D290" s="48"/>
    </row>
    <row r="291" spans="1:7" ht="18" x14ac:dyDescent="0.35">
      <c r="A291" s="274" t="s">
        <v>4</v>
      </c>
      <c r="B291" s="274"/>
      <c r="C291" s="274"/>
      <c r="D291" s="274"/>
      <c r="E291" s="274"/>
      <c r="F291" s="274"/>
    </row>
    <row r="292" spans="1:7" x14ac:dyDescent="0.25">
      <c r="A292" s="212">
        <f>B11</f>
        <v>42964</v>
      </c>
      <c r="B292" s="6"/>
      <c r="C292" s="7"/>
      <c r="D292" s="62"/>
    </row>
    <row r="293" spans="1:7" ht="18" x14ac:dyDescent="0.25">
      <c r="A293" s="272" t="s">
        <v>19</v>
      </c>
      <c r="B293" s="273"/>
      <c r="C293" s="273"/>
      <c r="D293" s="273"/>
      <c r="E293" s="273"/>
      <c r="F293" s="273"/>
    </row>
    <row r="294" spans="1:7" x14ac:dyDescent="0.25">
      <c r="A294" s="32" t="s">
        <v>62</v>
      </c>
      <c r="B294" s="190">
        <v>2</v>
      </c>
      <c r="C294" s="190"/>
      <c r="D294" s="188"/>
      <c r="E294" s="166"/>
      <c r="F294" s="166"/>
    </row>
    <row r="295" spans="1:7" x14ac:dyDescent="0.25">
      <c r="A295" s="22" t="s">
        <v>6</v>
      </c>
      <c r="B295" s="190">
        <v>2</v>
      </c>
      <c r="C295" s="190"/>
      <c r="D295" s="188"/>
      <c r="E295" s="166"/>
      <c r="F295" s="166"/>
    </row>
    <row r="296" spans="1:7" x14ac:dyDescent="0.25">
      <c r="A296" s="181" t="s">
        <v>297</v>
      </c>
      <c r="B296" s="190">
        <v>2</v>
      </c>
      <c r="C296" s="190"/>
      <c r="D296" s="188"/>
      <c r="E296" s="166"/>
      <c r="F296" s="166"/>
    </row>
    <row r="297" spans="1:7" x14ac:dyDescent="0.25">
      <c r="A297" s="32" t="s">
        <v>20</v>
      </c>
      <c r="B297" s="190">
        <v>2</v>
      </c>
      <c r="C297" s="190"/>
      <c r="D297" s="168"/>
      <c r="E297" s="166"/>
      <c r="F297" s="166"/>
    </row>
    <row r="298" spans="1:7" x14ac:dyDescent="0.25">
      <c r="A298" s="22" t="s">
        <v>39</v>
      </c>
      <c r="B298" s="190">
        <v>2</v>
      </c>
      <c r="C298" s="190"/>
      <c r="D298" s="188"/>
      <c r="E298" s="166"/>
      <c r="F298" s="166"/>
    </row>
    <row r="299" spans="1:7" x14ac:dyDescent="0.25">
      <c r="A299" s="32" t="s">
        <v>50</v>
      </c>
      <c r="B299" s="190">
        <v>2</v>
      </c>
      <c r="C299" s="190"/>
      <c r="D299" s="175"/>
      <c r="E299" s="166"/>
      <c r="F299" s="166"/>
    </row>
    <row r="300" spans="1:7" ht="18" x14ac:dyDescent="0.35">
      <c r="A300" s="91" t="s">
        <v>54</v>
      </c>
      <c r="B300" s="190">
        <v>2</v>
      </c>
      <c r="C300" s="238" t="str">
        <f>IF(B300=0, -5, "0")</f>
        <v>0</v>
      </c>
      <c r="D300" s="188"/>
      <c r="E300" s="166"/>
      <c r="F300" s="166"/>
      <c r="G300" s="192"/>
    </row>
    <row r="301" spans="1:7" x14ac:dyDescent="0.25">
      <c r="A301" s="22" t="s">
        <v>145</v>
      </c>
      <c r="B301" s="190">
        <v>2</v>
      </c>
      <c r="C301" s="190"/>
      <c r="D301" s="188"/>
      <c r="E301" s="166"/>
      <c r="F301" s="166"/>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2</v>
      </c>
      <c r="C306" s="191"/>
      <c r="D306" s="165"/>
      <c r="E306" s="193"/>
      <c r="F306" s="193"/>
    </row>
    <row r="307" spans="1:6" x14ac:dyDescent="0.25">
      <c r="A307" s="189" t="s">
        <v>373</v>
      </c>
      <c r="B307" s="191">
        <v>2</v>
      </c>
      <c r="C307" s="190"/>
      <c r="D307" s="188"/>
      <c r="E307" s="166"/>
      <c r="F307" s="166"/>
    </row>
    <row r="308" spans="1:6" x14ac:dyDescent="0.25">
      <c r="A308" s="18" t="s">
        <v>5</v>
      </c>
      <c r="B308" s="191">
        <v>2</v>
      </c>
      <c r="C308" s="190"/>
      <c r="D308" s="176"/>
      <c r="E308" s="166"/>
      <c r="F308" s="166"/>
    </row>
    <row r="309" spans="1:6" ht="31.5" x14ac:dyDescent="0.35">
      <c r="A309" s="91" t="s">
        <v>367</v>
      </c>
      <c r="B309" s="191">
        <v>1</v>
      </c>
      <c r="C309" s="238" t="str">
        <f>IF(B309=0, -5, "0")</f>
        <v>0</v>
      </c>
      <c r="D309" s="176" t="s">
        <v>624</v>
      </c>
      <c r="E309" s="166"/>
      <c r="F309" s="166"/>
    </row>
    <row r="310" spans="1:6" x14ac:dyDescent="0.25">
      <c r="A310" s="189" t="s">
        <v>108</v>
      </c>
      <c r="B310" s="191">
        <v>2</v>
      </c>
      <c r="C310" s="190"/>
      <c r="D310" s="175"/>
      <c r="E310" s="188"/>
      <c r="F310" s="166"/>
    </row>
    <row r="311" spans="1:6" ht="18" x14ac:dyDescent="0.35">
      <c r="A311" s="91" t="s">
        <v>61</v>
      </c>
      <c r="B311" s="191">
        <v>2</v>
      </c>
      <c r="C311" s="238" t="str">
        <f>IF(B311=0, -5, "0")</f>
        <v>0</v>
      </c>
      <c r="D311" s="176"/>
      <c r="E311" s="188"/>
      <c r="F311" s="166"/>
    </row>
    <row r="312" spans="1:6" x14ac:dyDescent="0.25">
      <c r="A312" s="18" t="s">
        <v>254</v>
      </c>
      <c r="B312" s="191">
        <v>2</v>
      </c>
      <c r="C312" s="190"/>
      <c r="D312" s="117"/>
      <c r="E312" s="166"/>
      <c r="F312" s="166"/>
    </row>
    <row r="313" spans="1:6" ht="30" x14ac:dyDescent="0.25">
      <c r="A313" s="18" t="s">
        <v>199</v>
      </c>
      <c r="B313" s="191" t="s">
        <v>34</v>
      </c>
      <c r="C313" s="190"/>
      <c r="D313" s="188"/>
      <c r="E313" s="166"/>
      <c r="F313" s="166"/>
    </row>
    <row r="314" spans="1:6" x14ac:dyDescent="0.25">
      <c r="A314" s="18" t="s">
        <v>248</v>
      </c>
      <c r="B314" s="191">
        <v>2</v>
      </c>
      <c r="C314" s="190"/>
      <c r="D314" s="188"/>
      <c r="E314" s="166"/>
      <c r="F314" s="166"/>
    </row>
    <row r="315" spans="1:6" ht="16.5" x14ac:dyDescent="0.25">
      <c r="A315" s="126" t="s">
        <v>168</v>
      </c>
      <c r="B315" s="191">
        <v>2</v>
      </c>
      <c r="C315" s="239" t="str">
        <f>IF(B315=0, -5, "0")</f>
        <v>0</v>
      </c>
      <c r="D315" s="165"/>
      <c r="E315" s="166"/>
      <c r="F315" s="166"/>
    </row>
    <row r="316" spans="1:6" x14ac:dyDescent="0.25">
      <c r="A316" s="24" t="s">
        <v>83</v>
      </c>
      <c r="B316" s="191" t="s">
        <v>34</v>
      </c>
      <c r="C316" s="190"/>
      <c r="D316" s="188"/>
      <c r="E316" s="166"/>
      <c r="F316" s="166"/>
    </row>
    <row r="317" spans="1:6" ht="45" x14ac:dyDescent="0.25">
      <c r="A317" s="120" t="s">
        <v>287</v>
      </c>
      <c r="B317" s="191">
        <v>2</v>
      </c>
      <c r="C317" s="173"/>
      <c r="D317" s="153">
        <v>1</v>
      </c>
      <c r="E317" s="121"/>
      <c r="F317" s="121"/>
    </row>
    <row r="318" spans="1:6" x14ac:dyDescent="0.25">
      <c r="A318" s="19" t="s">
        <v>38</v>
      </c>
      <c r="B318" s="19"/>
      <c r="C318" s="19"/>
      <c r="D318" s="134">
        <f>SUM(B306:C316)</f>
        <v>17</v>
      </c>
    </row>
    <row r="319" spans="1:6" x14ac:dyDescent="0.25">
      <c r="A319" s="19" t="s">
        <v>37</v>
      </c>
      <c r="B319" s="20"/>
      <c r="C319" s="21"/>
      <c r="D319" s="76">
        <f>D318/(COUNT(B306:C316)*2)</f>
        <v>0.94444444444444442</v>
      </c>
    </row>
    <row r="320" spans="1:6" x14ac:dyDescent="0.25">
      <c r="A320" s="8"/>
      <c r="B320" s="7"/>
      <c r="C320" s="7"/>
      <c r="D320" s="7"/>
    </row>
    <row r="321" spans="1:9" ht="18" x14ac:dyDescent="0.25">
      <c r="A321" s="95" t="s">
        <v>41</v>
      </c>
      <c r="B321" s="101"/>
      <c r="C321" s="102"/>
      <c r="D321" s="98">
        <f>SUM(D318,D302)</f>
        <v>33</v>
      </c>
    </row>
    <row r="322" spans="1:9" ht="18" x14ac:dyDescent="0.25">
      <c r="A322" s="95" t="s">
        <v>229</v>
      </c>
      <c r="B322" s="101"/>
      <c r="C322" s="102"/>
      <c r="D322" s="99">
        <f>D321/(COUNT(B306:C316,B294:C301)*2)</f>
        <v>0.97058823529411764</v>
      </c>
    </row>
    <row r="323" spans="1:9" x14ac:dyDescent="0.25">
      <c r="A323" s="9"/>
      <c r="B323" s="6"/>
      <c r="C323" s="7"/>
      <c r="D323" s="6"/>
    </row>
    <row r="324" spans="1:9" ht="18" x14ac:dyDescent="0.35">
      <c r="A324" s="274" t="s">
        <v>21</v>
      </c>
      <c r="B324" s="274"/>
      <c r="C324" s="274"/>
      <c r="D324" s="274"/>
      <c r="E324" s="274"/>
      <c r="F324" s="274"/>
    </row>
    <row r="325" spans="1:9" x14ac:dyDescent="0.25">
      <c r="A325" s="213">
        <f>B11</f>
        <v>42964</v>
      </c>
      <c r="B325" s="6"/>
      <c r="C325" s="7"/>
      <c r="D325" s="6"/>
    </row>
    <row r="326" spans="1:9" ht="18" x14ac:dyDescent="0.25">
      <c r="A326" s="272" t="s">
        <v>12</v>
      </c>
      <c r="B326" s="273"/>
      <c r="C326" s="273"/>
      <c r="D326" s="273"/>
      <c r="E326" s="273"/>
      <c r="F326" s="273"/>
    </row>
    <row r="327" spans="1:9" x14ac:dyDescent="0.25">
      <c r="A327" s="189" t="s">
        <v>109</v>
      </c>
      <c r="B327" s="190">
        <v>2</v>
      </c>
      <c r="C327" s="190"/>
      <c r="D327" s="162"/>
      <c r="E327" s="166"/>
      <c r="F327" s="166"/>
    </row>
    <row r="328" spans="1:9" x14ac:dyDescent="0.25">
      <c r="A328" s="189" t="s">
        <v>51</v>
      </c>
      <c r="B328" s="190">
        <v>2</v>
      </c>
      <c r="C328" s="190"/>
      <c r="E328" s="166"/>
      <c r="F328" s="166"/>
    </row>
    <row r="329" spans="1:9" x14ac:dyDescent="0.25">
      <c r="A329" s="189" t="s">
        <v>100</v>
      </c>
      <c r="B329" s="190">
        <v>2</v>
      </c>
      <c r="C329" s="190"/>
      <c r="D329" s="162"/>
      <c r="E329" s="166"/>
      <c r="F329" s="166"/>
    </row>
    <row r="330" spans="1:9" ht="18" x14ac:dyDescent="0.35">
      <c r="A330" s="91" t="s">
        <v>22</v>
      </c>
      <c r="B330" s="190">
        <v>2</v>
      </c>
      <c r="C330" s="238" t="str">
        <f>IF(B330=0, -5, "0")</f>
        <v>0</v>
      </c>
      <c r="D330" s="188"/>
      <c r="E330" s="166"/>
      <c r="F330" s="166"/>
    </row>
    <row r="331" spans="1:9" ht="18" x14ac:dyDescent="0.35">
      <c r="A331" s="91" t="s">
        <v>60</v>
      </c>
      <c r="B331" s="190">
        <v>2</v>
      </c>
      <c r="C331" s="238" t="str">
        <f>IF(B331=0, -5, "0")</f>
        <v>0</v>
      </c>
      <c r="D331" s="188"/>
      <c r="E331" s="166"/>
      <c r="F331" s="166"/>
    </row>
    <row r="332" spans="1:9" x14ac:dyDescent="0.25">
      <c r="A332" s="189" t="s">
        <v>145</v>
      </c>
      <c r="B332" s="190">
        <v>2</v>
      </c>
      <c r="C332" s="190"/>
      <c r="D332" s="188"/>
      <c r="E332" s="166"/>
      <c r="F332" s="166"/>
    </row>
    <row r="333" spans="1:9" ht="36" x14ac:dyDescent="0.35">
      <c r="A333" s="100" t="s">
        <v>23</v>
      </c>
      <c r="B333" s="190">
        <v>2</v>
      </c>
      <c r="C333" s="238" t="str">
        <f>IF(B333=0, -5, "0")</f>
        <v>0</v>
      </c>
      <c r="D333" s="148"/>
      <c r="E333" s="166"/>
      <c r="F333" s="166"/>
    </row>
    <row r="334" spans="1:9" ht="30" x14ac:dyDescent="0.25">
      <c r="A334" s="189" t="s">
        <v>304</v>
      </c>
      <c r="B334" s="190">
        <v>2</v>
      </c>
      <c r="C334" s="191"/>
      <c r="D334" s="182"/>
      <c r="E334" s="165"/>
      <c r="F334" s="193"/>
      <c r="G334" s="192"/>
      <c r="H334" s="192"/>
      <c r="I334" s="192"/>
    </row>
    <row r="335" spans="1:9" x14ac:dyDescent="0.25">
      <c r="A335" s="120" t="s">
        <v>248</v>
      </c>
      <c r="B335" s="190">
        <v>2</v>
      </c>
      <c r="C335" s="173"/>
      <c r="D335" s="188"/>
      <c r="E335" s="166"/>
      <c r="F335" s="166"/>
    </row>
    <row r="336" spans="1:9" x14ac:dyDescent="0.25">
      <c r="A336" s="19" t="s">
        <v>38</v>
      </c>
      <c r="B336" s="19"/>
      <c r="C336" s="19"/>
      <c r="D336" s="130">
        <f>SUM(B327:C335)</f>
        <v>18</v>
      </c>
    </row>
    <row r="337" spans="1:6" x14ac:dyDescent="0.25">
      <c r="A337" s="19" t="s">
        <v>37</v>
      </c>
      <c r="B337" s="20"/>
      <c r="C337" s="21"/>
      <c r="D337" s="76">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2</v>
      </c>
      <c r="C340" s="190"/>
      <c r="D340" s="188"/>
      <c r="E340" s="166"/>
      <c r="F340" s="166"/>
    </row>
    <row r="341" spans="1:6" ht="18" x14ac:dyDescent="0.35">
      <c r="A341" s="91" t="s">
        <v>7</v>
      </c>
      <c r="B341" s="190">
        <v>2</v>
      </c>
      <c r="C341" s="238" t="str">
        <f>IF(B341=0, -5, "0")</f>
        <v>0</v>
      </c>
      <c r="D341" s="188"/>
      <c r="E341" s="193"/>
      <c r="F341" s="166"/>
    </row>
    <row r="342" spans="1:6" x14ac:dyDescent="0.25">
      <c r="A342" s="189" t="s">
        <v>145</v>
      </c>
      <c r="B342" s="190">
        <v>2</v>
      </c>
      <c r="C342" s="190"/>
      <c r="D342" s="188"/>
      <c r="E342" s="166"/>
      <c r="F342" s="166"/>
    </row>
    <row r="343" spans="1:6" x14ac:dyDescent="0.25">
      <c r="A343" s="189" t="s">
        <v>253</v>
      </c>
      <c r="B343" s="190">
        <v>2</v>
      </c>
      <c r="C343" s="190"/>
      <c r="D343" s="188"/>
      <c r="E343" s="166"/>
      <c r="F343" s="166"/>
    </row>
    <row r="344" spans="1:6" x14ac:dyDescent="0.25">
      <c r="A344" s="24" t="s">
        <v>111</v>
      </c>
      <c r="B344" s="190">
        <v>2</v>
      </c>
      <c r="C344" s="190"/>
      <c r="D344" s="162"/>
      <c r="E344" s="166"/>
      <c r="F344" s="166"/>
    </row>
    <row r="345" spans="1:6" ht="45" x14ac:dyDescent="0.25">
      <c r="A345" s="120" t="s">
        <v>287</v>
      </c>
      <c r="B345" s="190">
        <v>2</v>
      </c>
      <c r="C345" s="173"/>
      <c r="D345" s="153">
        <v>1</v>
      </c>
      <c r="E345" s="121"/>
      <c r="F345" s="121"/>
    </row>
    <row r="346" spans="1:6"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28</v>
      </c>
    </row>
    <row r="350" spans="1:6" ht="18" x14ac:dyDescent="0.25">
      <c r="A350" s="95" t="s">
        <v>230</v>
      </c>
      <c r="B350" s="101"/>
      <c r="C350" s="102"/>
      <c r="D350" s="232">
        <f>D349/(COUNT(B340:C344,B327:C335)*2)</f>
        <v>1</v>
      </c>
    </row>
    <row r="351" spans="1:6" x14ac:dyDescent="0.25">
      <c r="A351" s="9"/>
      <c r="B351" s="6"/>
      <c r="C351" s="7"/>
      <c r="D351" s="6"/>
    </row>
    <row r="352" spans="1:6" ht="18" x14ac:dyDescent="0.35">
      <c r="A352" s="274" t="s">
        <v>8</v>
      </c>
      <c r="B352" s="274"/>
      <c r="C352" s="274"/>
      <c r="D352" s="274"/>
      <c r="E352" s="274"/>
      <c r="F352" s="274"/>
    </row>
    <row r="353" spans="1:6" x14ac:dyDescent="0.25">
      <c r="A353" s="203">
        <f>B11</f>
        <v>42964</v>
      </c>
      <c r="B353" s="6"/>
      <c r="C353" s="7"/>
      <c r="D353" s="62"/>
    </row>
    <row r="354" spans="1:6" ht="16.5" x14ac:dyDescent="0.25">
      <c r="A354" s="275" t="s">
        <v>113</v>
      </c>
      <c r="B354" s="276"/>
      <c r="C354" s="276"/>
      <c r="D354" s="276"/>
      <c r="E354" s="276"/>
      <c r="F354" s="276"/>
    </row>
    <row r="355" spans="1:6" x14ac:dyDescent="0.25">
      <c r="A355" s="44" t="s">
        <v>112</v>
      </c>
      <c r="B355" s="190">
        <v>2</v>
      </c>
      <c r="C355" s="190"/>
      <c r="D355" s="188"/>
      <c r="E355" s="166"/>
      <c r="F355" s="166"/>
    </row>
    <row r="356" spans="1:6" x14ac:dyDescent="0.25">
      <c r="A356" s="44" t="s">
        <v>309</v>
      </c>
      <c r="B356" s="190">
        <v>2</v>
      </c>
      <c r="C356" s="190"/>
      <c r="D356" s="188"/>
      <c r="E356" s="179"/>
      <c r="F356" s="166"/>
    </row>
    <row r="357" spans="1:6" x14ac:dyDescent="0.25">
      <c r="A357" s="33" t="s">
        <v>28</v>
      </c>
      <c r="B357" s="190">
        <v>2</v>
      </c>
      <c r="C357" s="190"/>
      <c r="D357" s="168"/>
      <c r="E357" s="166"/>
      <c r="F357" s="166"/>
    </row>
    <row r="358" spans="1:6" ht="30" x14ac:dyDescent="0.25">
      <c r="A358" s="23" t="s">
        <v>13</v>
      </c>
      <c r="B358" s="190">
        <v>0</v>
      </c>
      <c r="C358" s="190"/>
      <c r="D358" s="188" t="s">
        <v>625</v>
      </c>
      <c r="E358" s="188" t="s">
        <v>586</v>
      </c>
      <c r="F358" s="166"/>
    </row>
    <row r="359" spans="1:6" ht="18" x14ac:dyDescent="0.35">
      <c r="A359" s="91" t="s">
        <v>59</v>
      </c>
      <c r="B359" s="190">
        <v>2</v>
      </c>
      <c r="C359" s="238" t="str">
        <f>IF(B359=0, -5, "0")</f>
        <v>0</v>
      </c>
      <c r="D359" s="188"/>
      <c r="E359" s="166"/>
      <c r="F359" s="166"/>
    </row>
    <row r="360" spans="1:6" x14ac:dyDescent="0.25">
      <c r="A360" s="23" t="s">
        <v>145</v>
      </c>
      <c r="B360" s="190">
        <v>2</v>
      </c>
      <c r="C360" s="157"/>
      <c r="D360" s="188"/>
      <c r="E360" s="166"/>
      <c r="F360" s="166"/>
    </row>
    <row r="361" spans="1:6" x14ac:dyDescent="0.25">
      <c r="A361" s="23" t="s">
        <v>280</v>
      </c>
      <c r="B361" s="190">
        <v>2</v>
      </c>
      <c r="C361" s="157"/>
      <c r="D361" s="10"/>
      <c r="E361" s="166"/>
      <c r="F361" s="166"/>
    </row>
    <row r="362" spans="1:6" x14ac:dyDescent="0.25">
      <c r="A362" s="23" t="s">
        <v>27</v>
      </c>
      <c r="B362" s="190">
        <v>2</v>
      </c>
      <c r="C362" s="190"/>
      <c r="D362" s="10"/>
      <c r="E362" s="166"/>
      <c r="F362" s="166"/>
    </row>
    <row r="363" spans="1:6" x14ac:dyDescent="0.25">
      <c r="A363" s="19" t="s">
        <v>38</v>
      </c>
      <c r="B363" s="19"/>
      <c r="C363" s="19"/>
      <c r="D363" s="19">
        <f>SUM(B355:C362)</f>
        <v>14</v>
      </c>
    </row>
    <row r="364" spans="1:6" x14ac:dyDescent="0.25">
      <c r="A364" s="19" t="s">
        <v>37</v>
      </c>
      <c r="B364" s="20"/>
      <c r="C364" s="21"/>
      <c r="D364" s="76">
        <f>D363/(COUNT(B355:C362)*2)</f>
        <v>0.875</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2</v>
      </c>
      <c r="C367" s="191"/>
      <c r="D367" s="171"/>
      <c r="E367" s="188"/>
      <c r="F367" s="166"/>
    </row>
    <row r="368" spans="1:6" x14ac:dyDescent="0.25">
      <c r="A368" s="18" t="s">
        <v>105</v>
      </c>
      <c r="B368" s="191">
        <v>2</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2</v>
      </c>
      <c r="C370" s="190"/>
      <c r="D370" s="188"/>
      <c r="E370" s="166"/>
      <c r="F370" s="166"/>
    </row>
    <row r="371" spans="1:6" x14ac:dyDescent="0.25">
      <c r="A371" s="18" t="s">
        <v>55</v>
      </c>
      <c r="B371" s="191">
        <v>2</v>
      </c>
      <c r="C371" s="190"/>
      <c r="D371" s="12"/>
      <c r="E371" s="166"/>
      <c r="F371" s="166"/>
    </row>
    <row r="372" spans="1:6" x14ac:dyDescent="0.25">
      <c r="A372" s="18" t="s">
        <v>14</v>
      </c>
      <c r="B372" s="191">
        <v>2</v>
      </c>
      <c r="C372" s="190"/>
      <c r="D372" s="12"/>
      <c r="E372" s="166"/>
      <c r="F372" s="166"/>
    </row>
    <row r="373" spans="1:6" x14ac:dyDescent="0.25">
      <c r="A373" s="24" t="s">
        <v>114</v>
      </c>
      <c r="B373" s="191">
        <v>2</v>
      </c>
      <c r="C373" s="190"/>
      <c r="D373" s="148"/>
      <c r="E373" s="166"/>
      <c r="F373" s="166"/>
    </row>
    <row r="374" spans="1:6" ht="18" x14ac:dyDescent="0.35">
      <c r="A374" s="91" t="s">
        <v>115</v>
      </c>
      <c r="B374" s="191">
        <v>2</v>
      </c>
      <c r="C374" s="238" t="str">
        <f>IF(B374=0, -5, "0")</f>
        <v>0</v>
      </c>
      <c r="D374" s="188"/>
      <c r="E374" s="166"/>
      <c r="F374" s="166"/>
    </row>
    <row r="375" spans="1:6" ht="30" x14ac:dyDescent="0.25">
      <c r="A375" s="18" t="s">
        <v>199</v>
      </c>
      <c r="B375" s="191">
        <v>1</v>
      </c>
      <c r="C375" s="190"/>
      <c r="D375" s="188" t="s">
        <v>627</v>
      </c>
      <c r="E375" s="166"/>
      <c r="F375" s="166"/>
    </row>
    <row r="376" spans="1:6" x14ac:dyDescent="0.25">
      <c r="A376" s="18" t="s">
        <v>248</v>
      </c>
      <c r="B376" s="191">
        <v>2</v>
      </c>
      <c r="C376" s="190"/>
      <c r="D376" s="188"/>
      <c r="E376" s="166"/>
      <c r="F376" s="166"/>
    </row>
    <row r="377" spans="1:6" x14ac:dyDescent="0.25">
      <c r="A377" s="24" t="s">
        <v>168</v>
      </c>
      <c r="B377" s="191">
        <v>2</v>
      </c>
      <c r="C377" s="190"/>
      <c r="D377" s="188"/>
      <c r="E377" s="166"/>
      <c r="F377" s="166"/>
    </row>
    <row r="378" spans="1:6" x14ac:dyDescent="0.25">
      <c r="A378" s="24" t="s">
        <v>83</v>
      </c>
      <c r="B378" s="191">
        <v>2</v>
      </c>
      <c r="C378" s="190"/>
      <c r="D378" s="188"/>
      <c r="E378" s="166"/>
      <c r="F378" s="166"/>
    </row>
    <row r="379" spans="1:6" x14ac:dyDescent="0.25">
      <c r="A379" s="19" t="s">
        <v>38</v>
      </c>
      <c r="B379" s="19"/>
      <c r="C379" s="19"/>
      <c r="D379" s="19">
        <f>SUM(B367:C378)</f>
        <v>21</v>
      </c>
    </row>
    <row r="380" spans="1:6" x14ac:dyDescent="0.25">
      <c r="A380" s="19" t="s">
        <v>37</v>
      </c>
      <c r="B380" s="20"/>
      <c r="C380" s="20"/>
      <c r="D380" s="77">
        <f>D379/(COUNT(B367:C378)*2)</f>
        <v>0.95454545454545459</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2</v>
      </c>
      <c r="C383" s="190"/>
      <c r="D383" s="188"/>
      <c r="E383" s="166"/>
      <c r="F383" s="166"/>
    </row>
    <row r="384" spans="1:6" ht="18" x14ac:dyDescent="0.35">
      <c r="A384" s="91" t="s">
        <v>59</v>
      </c>
      <c r="B384" s="190">
        <v>2</v>
      </c>
      <c r="C384" s="238" t="str">
        <f>IF(B384=0, -5, "0")</f>
        <v>0</v>
      </c>
      <c r="D384" s="188"/>
      <c r="E384" s="166"/>
      <c r="F384" s="166"/>
    </row>
    <row r="385" spans="1:16384" x14ac:dyDescent="0.25">
      <c r="A385" s="18" t="s">
        <v>255</v>
      </c>
      <c r="B385" s="190">
        <v>2</v>
      </c>
      <c r="C385" s="190"/>
      <c r="D385" s="188"/>
      <c r="E385" s="166"/>
      <c r="F385" s="166"/>
    </row>
    <row r="386" spans="1:16384" x14ac:dyDescent="0.25">
      <c r="A386" s="189" t="s">
        <v>310</v>
      </c>
      <c r="B386" s="190">
        <v>2</v>
      </c>
      <c r="C386" s="191"/>
      <c r="D386" s="165"/>
      <c r="E386" s="193"/>
      <c r="F386" s="166"/>
    </row>
    <row r="387" spans="1:16384" ht="66.75" customHeight="1" x14ac:dyDescent="0.35">
      <c r="A387" s="91" t="s">
        <v>115</v>
      </c>
      <c r="B387" s="190">
        <v>0</v>
      </c>
      <c r="C387" s="238">
        <f>IF(B387=0, -5, "0")</f>
        <v>-5</v>
      </c>
      <c r="D387" s="188" t="s">
        <v>631</v>
      </c>
      <c r="E387" s="188" t="s">
        <v>630</v>
      </c>
      <c r="F387" s="166"/>
    </row>
    <row r="388" spans="1:16384" s="3" customFormat="1" ht="13.5" customHeight="1" x14ac:dyDescent="0.25">
      <c r="A388" s="134" t="s">
        <v>38</v>
      </c>
      <c r="B388" s="134"/>
      <c r="C388" s="134"/>
      <c r="D388" s="134">
        <f>SUM(B383:C387)</f>
        <v>3</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0.25</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2</v>
      </c>
      <c r="C392" s="191"/>
      <c r="D392" s="171"/>
      <c r="E392" s="166"/>
      <c r="F392" s="166"/>
    </row>
    <row r="393" spans="1:16384" x14ac:dyDescent="0.25">
      <c r="A393" s="189" t="s">
        <v>56</v>
      </c>
      <c r="B393" s="191">
        <v>2</v>
      </c>
      <c r="C393" s="190"/>
      <c r="D393" s="176"/>
      <c r="E393" s="166"/>
      <c r="F393" s="166"/>
    </row>
    <row r="394" spans="1:16384" x14ac:dyDescent="0.25">
      <c r="A394" s="24" t="s">
        <v>311</v>
      </c>
      <c r="B394" s="191">
        <v>2</v>
      </c>
      <c r="C394" s="190"/>
      <c r="D394" s="176"/>
      <c r="E394" s="188"/>
      <c r="F394" s="166"/>
    </row>
    <row r="395" spans="1:16384" ht="18" x14ac:dyDescent="0.35">
      <c r="A395" s="91" t="s">
        <v>150</v>
      </c>
      <c r="B395" s="191">
        <v>2</v>
      </c>
      <c r="C395" s="238" t="str">
        <f>IF(B395=0, -5, "0")</f>
        <v>0</v>
      </c>
      <c r="D395" s="176"/>
      <c r="E395" s="166"/>
      <c r="F395" s="166"/>
    </row>
    <row r="396" spans="1:16384" ht="18" x14ac:dyDescent="0.35">
      <c r="A396" s="91" t="s">
        <v>119</v>
      </c>
      <c r="B396" s="191">
        <v>2</v>
      </c>
      <c r="C396" s="238" t="str">
        <f>IF(B396=0, -5, "0")</f>
        <v>0</v>
      </c>
      <c r="D396" s="176"/>
      <c r="E396" s="166"/>
      <c r="F396" s="166"/>
    </row>
    <row r="397" spans="1:16384" ht="32.25" customHeight="1" x14ac:dyDescent="0.25">
      <c r="A397" s="18" t="s">
        <v>256</v>
      </c>
      <c r="B397" s="191">
        <v>1</v>
      </c>
      <c r="C397" s="238"/>
      <c r="D397" s="176" t="s">
        <v>629</v>
      </c>
      <c r="E397" s="166"/>
      <c r="F397" s="166"/>
    </row>
    <row r="398" spans="1:16384" ht="27.75" customHeight="1" x14ac:dyDescent="0.25">
      <c r="A398" s="128" t="s">
        <v>287</v>
      </c>
      <c r="B398" s="191">
        <v>2</v>
      </c>
      <c r="C398" s="173"/>
      <c r="D398" s="247">
        <v>1</v>
      </c>
      <c r="E398" s="121"/>
      <c r="F398" s="121"/>
    </row>
    <row r="399" spans="1:16384" ht="27.75" customHeight="1" x14ac:dyDescent="0.25">
      <c r="A399" s="19" t="s">
        <v>38</v>
      </c>
      <c r="B399" s="19"/>
      <c r="C399" s="19"/>
      <c r="D399" s="19">
        <f>SUM(B392:C397)</f>
        <v>11</v>
      </c>
    </row>
    <row r="400" spans="1:16384" x14ac:dyDescent="0.25">
      <c r="A400" s="19" t="s">
        <v>37</v>
      </c>
      <c r="B400" s="20"/>
      <c r="C400" s="21"/>
      <c r="D400" s="76">
        <f>D399/(COUNT(B392:C397)*2)</f>
        <v>0.91666666666666663</v>
      </c>
    </row>
    <row r="401" spans="1:6" x14ac:dyDescent="0.25">
      <c r="A401" s="8"/>
      <c r="B401" s="7"/>
      <c r="C401" s="7"/>
      <c r="D401" s="7"/>
    </row>
    <row r="402" spans="1:6" ht="18" x14ac:dyDescent="0.25">
      <c r="A402" s="95" t="s">
        <v>43</v>
      </c>
      <c r="B402" s="101"/>
      <c r="C402" s="102"/>
      <c r="D402" s="98">
        <f>SUM(D399,D379,D388,D363)</f>
        <v>49</v>
      </c>
    </row>
    <row r="403" spans="1:6" ht="18" x14ac:dyDescent="0.25">
      <c r="A403" s="95" t="s">
        <v>231</v>
      </c>
      <c r="B403" s="101"/>
      <c r="C403" s="102"/>
      <c r="D403" s="99">
        <f>D402/(COUNT(B392:C397,B367:C378,B383:C387,B355:C362)*2)</f>
        <v>0.79032258064516125</v>
      </c>
      <c r="E403" s="192"/>
    </row>
    <row r="404" spans="1:6" x14ac:dyDescent="0.25">
      <c r="A404" s="5"/>
      <c r="B404" s="6"/>
      <c r="C404" s="7"/>
      <c r="D404" s="6"/>
    </row>
    <row r="405" spans="1:6" ht="18" x14ac:dyDescent="0.35">
      <c r="A405" s="274" t="s">
        <v>125</v>
      </c>
      <c r="B405" s="274"/>
      <c r="C405" s="274"/>
      <c r="D405" s="274"/>
      <c r="E405" s="274"/>
      <c r="F405" s="274"/>
    </row>
    <row r="406" spans="1:6" x14ac:dyDescent="0.25">
      <c r="A406" s="212">
        <f>B11</f>
        <v>42964</v>
      </c>
      <c r="B406" s="6"/>
      <c r="C406" s="7"/>
      <c r="D406" s="6"/>
    </row>
    <row r="407" spans="1:6" ht="16.5" x14ac:dyDescent="0.25">
      <c r="A407" s="275" t="s">
        <v>19</v>
      </c>
      <c r="B407" s="276"/>
      <c r="C407" s="276"/>
      <c r="D407" s="276"/>
      <c r="E407" s="276"/>
      <c r="F407" s="276"/>
    </row>
    <row r="408" spans="1:6" x14ac:dyDescent="0.25">
      <c r="A408" s="32" t="s">
        <v>62</v>
      </c>
      <c r="B408" s="190">
        <v>2</v>
      </c>
      <c r="C408" s="190"/>
      <c r="D408" s="188"/>
      <c r="E408" s="166"/>
      <c r="F408" s="166"/>
    </row>
    <row r="409" spans="1:6" x14ac:dyDescent="0.25">
      <c r="A409" s="22" t="s">
        <v>6</v>
      </c>
      <c r="B409" s="190">
        <v>2</v>
      </c>
      <c r="C409" s="190"/>
      <c r="D409" s="188"/>
      <c r="E409" s="166"/>
      <c r="F409" s="166"/>
    </row>
    <row r="410" spans="1:6" x14ac:dyDescent="0.25">
      <c r="A410" s="32" t="s">
        <v>20</v>
      </c>
      <c r="B410" s="190">
        <v>2</v>
      </c>
      <c r="C410" s="190"/>
      <c r="D410" s="168"/>
      <c r="E410" s="166"/>
      <c r="F410" s="166"/>
    </row>
    <row r="411" spans="1:6" x14ac:dyDescent="0.25">
      <c r="A411" s="22" t="s">
        <v>126</v>
      </c>
      <c r="B411" s="190">
        <v>2</v>
      </c>
      <c r="C411" s="190"/>
      <c r="D411" s="188"/>
      <c r="E411" s="166"/>
      <c r="F411" s="166"/>
    </row>
    <row r="412" spans="1:6" x14ac:dyDescent="0.25">
      <c r="A412" s="32" t="s">
        <v>194</v>
      </c>
      <c r="B412" s="190">
        <v>2</v>
      </c>
      <c r="C412" s="190"/>
      <c r="D412" s="188"/>
      <c r="E412" s="166"/>
      <c r="F412" s="166"/>
    </row>
    <row r="413" spans="1:6" ht="18" x14ac:dyDescent="0.35">
      <c r="A413" s="91" t="s">
        <v>54</v>
      </c>
      <c r="B413" s="190">
        <v>2</v>
      </c>
      <c r="C413" s="238" t="str">
        <f>IF(B413=0, -5, "0")</f>
        <v>0</v>
      </c>
      <c r="D413" s="188"/>
      <c r="E413" s="166"/>
      <c r="F413" s="166"/>
    </row>
    <row r="414" spans="1:6" x14ac:dyDescent="0.25">
      <c r="A414" s="22" t="s">
        <v>118</v>
      </c>
      <c r="B414" s="190">
        <v>2</v>
      </c>
      <c r="C414" s="190"/>
      <c r="D414" s="188"/>
      <c r="E414" s="166"/>
      <c r="F414" s="166"/>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26" t="s">
        <v>127</v>
      </c>
      <c r="B419" s="190">
        <v>2</v>
      </c>
      <c r="C419" s="238" t="str">
        <f>IF(B419=0, -5, "0")</f>
        <v>0</v>
      </c>
      <c r="D419" s="188" t="s">
        <v>633</v>
      </c>
      <c r="E419" s="166"/>
      <c r="F419" s="166"/>
    </row>
    <row r="420" spans="1:6" ht="30" x14ac:dyDescent="0.25">
      <c r="A420" s="189" t="s">
        <v>281</v>
      </c>
      <c r="B420" s="190">
        <v>2</v>
      </c>
      <c r="C420" s="190"/>
      <c r="D420" s="188"/>
      <c r="E420" s="166"/>
      <c r="F420" s="166"/>
    </row>
    <row r="421" spans="1:6" x14ac:dyDescent="0.25">
      <c r="A421" s="189" t="s">
        <v>407</v>
      </c>
      <c r="B421" s="190">
        <v>2</v>
      </c>
      <c r="C421" s="190"/>
      <c r="D421" s="188"/>
      <c r="E421" s="166"/>
      <c r="F421" s="166"/>
    </row>
    <row r="422" spans="1:6" x14ac:dyDescent="0.25">
      <c r="A422" s="189" t="s">
        <v>146</v>
      </c>
      <c r="B422" s="190">
        <v>2</v>
      </c>
      <c r="C422" s="190"/>
      <c r="D422" s="168"/>
      <c r="E422" s="166"/>
      <c r="F422" s="166"/>
    </row>
    <row r="423" spans="1:6" ht="18" x14ac:dyDescent="0.35">
      <c r="A423" s="91" t="s">
        <v>61</v>
      </c>
      <c r="B423" s="190">
        <v>2</v>
      </c>
      <c r="C423" s="238" t="str">
        <f>IF(B423=0, -5, "0")</f>
        <v>0</v>
      </c>
      <c r="D423" s="188"/>
      <c r="E423" s="166"/>
      <c r="F423" s="166"/>
    </row>
    <row r="424" spans="1:6" ht="30" x14ac:dyDescent="0.25">
      <c r="A424" s="18" t="s">
        <v>199</v>
      </c>
      <c r="B424" s="190" t="s">
        <v>34</v>
      </c>
      <c r="C424" s="190"/>
      <c r="D424" s="188"/>
      <c r="E424" s="166"/>
      <c r="F424" s="166"/>
    </row>
    <row r="425" spans="1:6" x14ac:dyDescent="0.25">
      <c r="A425" s="18" t="s">
        <v>248</v>
      </c>
      <c r="B425" s="190">
        <v>2</v>
      </c>
      <c r="C425" s="190"/>
      <c r="D425" s="188"/>
      <c r="E425" s="166"/>
      <c r="F425" s="166"/>
    </row>
    <row r="426" spans="1:6" ht="16.5" x14ac:dyDescent="0.25">
      <c r="A426" s="126" t="s">
        <v>168</v>
      </c>
      <c r="B426" s="190">
        <v>2</v>
      </c>
      <c r="C426" s="239" t="str">
        <f>IF(B426=0, -5, "0")</f>
        <v>0</v>
      </c>
      <c r="D426" s="165"/>
      <c r="E426" s="193"/>
      <c r="F426" s="193"/>
    </row>
    <row r="427" spans="1:6" x14ac:dyDescent="0.25">
      <c r="A427" s="24" t="s">
        <v>83</v>
      </c>
      <c r="B427" s="190" t="s">
        <v>34</v>
      </c>
      <c r="C427" s="190"/>
      <c r="D427" s="188"/>
      <c r="E427" s="166"/>
      <c r="F427" s="166"/>
    </row>
    <row r="428" spans="1:6" ht="45" x14ac:dyDescent="0.25">
      <c r="A428" s="120" t="s">
        <v>287</v>
      </c>
      <c r="B428" s="190">
        <v>2</v>
      </c>
      <c r="C428" s="173"/>
      <c r="D428" s="153">
        <v>1</v>
      </c>
      <c r="E428" s="121"/>
      <c r="F428" s="121"/>
    </row>
    <row r="429" spans="1:6" x14ac:dyDescent="0.25">
      <c r="A429" s="19" t="s">
        <v>38</v>
      </c>
      <c r="B429" s="19"/>
      <c r="C429" s="19"/>
      <c r="D429" s="116">
        <f>SUM(B419:C427)</f>
        <v>14</v>
      </c>
    </row>
    <row r="430" spans="1:6" x14ac:dyDescent="0.25">
      <c r="A430" s="19" t="s">
        <v>37</v>
      </c>
      <c r="B430" s="20"/>
      <c r="C430" s="21"/>
      <c r="D430" s="76">
        <f>D429/(COUNT(B419:C427)*2)</f>
        <v>1</v>
      </c>
    </row>
    <row r="431" spans="1:6" x14ac:dyDescent="0.25">
      <c r="A431" s="8"/>
      <c r="B431" s="7"/>
      <c r="C431" s="7"/>
      <c r="D431" s="7"/>
    </row>
    <row r="432" spans="1:6" ht="18" x14ac:dyDescent="0.25">
      <c r="A432" s="95" t="s">
        <v>128</v>
      </c>
      <c r="B432" s="101"/>
      <c r="C432" s="102"/>
      <c r="D432" s="98">
        <f>SUM(D429,D415)</f>
        <v>28</v>
      </c>
    </row>
    <row r="433" spans="1:7" ht="18" x14ac:dyDescent="0.25">
      <c r="A433" s="95" t="s">
        <v>232</v>
      </c>
      <c r="B433" s="101"/>
      <c r="C433" s="102"/>
      <c r="D433" s="99">
        <f>D432/(COUNT(B419:C427,B408:C414)*2)</f>
        <v>1</v>
      </c>
    </row>
    <row r="434" spans="1:7" x14ac:dyDescent="0.25">
      <c r="A434" s="5"/>
      <c r="B434" s="6"/>
      <c r="C434" s="7"/>
      <c r="D434" s="6"/>
    </row>
    <row r="435" spans="1:7" ht="18" x14ac:dyDescent="0.35">
      <c r="A435" s="274" t="s">
        <v>374</v>
      </c>
      <c r="B435" s="274"/>
      <c r="C435" s="274"/>
      <c r="D435" s="274"/>
      <c r="E435" s="274"/>
      <c r="F435" s="274"/>
    </row>
    <row r="436" spans="1:7" x14ac:dyDescent="0.25">
      <c r="A436" s="215">
        <f>+B11</f>
        <v>42964</v>
      </c>
      <c r="B436" s="6"/>
      <c r="C436" s="7"/>
      <c r="D436" s="6"/>
    </row>
    <row r="437" spans="1:7" ht="18" x14ac:dyDescent="0.25">
      <c r="A437" s="272" t="s">
        <v>375</v>
      </c>
      <c r="B437" s="273"/>
      <c r="C437" s="273"/>
      <c r="D437" s="273"/>
      <c r="E437" s="273"/>
      <c r="F437" s="273"/>
    </row>
    <row r="438" spans="1:7" ht="30" x14ac:dyDescent="0.25">
      <c r="A438" s="18" t="s">
        <v>305</v>
      </c>
      <c r="B438" s="190">
        <v>2</v>
      </c>
      <c r="C438" s="190"/>
      <c r="D438" s="188"/>
      <c r="E438" s="166"/>
      <c r="F438" s="166"/>
    </row>
    <row r="439" spans="1:7" ht="16.5" x14ac:dyDescent="0.25">
      <c r="A439" s="126" t="s">
        <v>369</v>
      </c>
      <c r="B439" s="190">
        <v>2</v>
      </c>
      <c r="C439" s="238" t="str">
        <f>IF(B439=0, -5, "0")</f>
        <v>0</v>
      </c>
      <c r="D439" s="188"/>
      <c r="E439" s="166"/>
      <c r="F439" s="166"/>
    </row>
    <row r="440" spans="1:7" x14ac:dyDescent="0.25">
      <c r="A440" s="189" t="s">
        <v>500</v>
      </c>
      <c r="B440" s="190">
        <v>2</v>
      </c>
      <c r="C440" s="191"/>
      <c r="D440" s="166"/>
      <c r="E440" s="193"/>
      <c r="F440" s="166"/>
    </row>
    <row r="441" spans="1:7" ht="30.75" x14ac:dyDescent="0.3">
      <c r="A441" s="49" t="s">
        <v>195</v>
      </c>
      <c r="B441" s="190">
        <v>0</v>
      </c>
      <c r="C441" s="191"/>
      <c r="D441" s="165" t="s">
        <v>587</v>
      </c>
      <c r="E441" s="165" t="s">
        <v>588</v>
      </c>
      <c r="F441" s="166"/>
      <c r="G441" s="192"/>
    </row>
    <row r="442" spans="1:7" x14ac:dyDescent="0.25">
      <c r="A442" s="19" t="s">
        <v>38</v>
      </c>
      <c r="B442" s="19"/>
      <c r="C442" s="19"/>
      <c r="D442" s="116">
        <f>SUM(B438:C441)</f>
        <v>6</v>
      </c>
    </row>
    <row r="443" spans="1:7" x14ac:dyDescent="0.25">
      <c r="A443" s="19" t="s">
        <v>37</v>
      </c>
      <c r="B443" s="20"/>
      <c r="C443" s="21"/>
      <c r="D443" s="76">
        <f>D442/(COUNT(B438:C441)*2)</f>
        <v>0.75</v>
      </c>
    </row>
    <row r="444" spans="1:7" ht="18" x14ac:dyDescent="0.25">
      <c r="A444" s="272" t="s">
        <v>31</v>
      </c>
      <c r="B444" s="273"/>
      <c r="C444" s="273"/>
      <c r="D444" s="273"/>
      <c r="E444" s="273"/>
      <c r="F444" s="273"/>
    </row>
    <row r="445" spans="1:7" x14ac:dyDescent="0.25">
      <c r="A445" s="22" t="s">
        <v>3</v>
      </c>
      <c r="B445" s="190">
        <v>2</v>
      </c>
      <c r="C445" s="190"/>
      <c r="D445" s="188"/>
      <c r="E445" s="166"/>
      <c r="F445" s="166"/>
    </row>
    <row r="446" spans="1:7" x14ac:dyDescent="0.25">
      <c r="A446" s="32" t="s">
        <v>30</v>
      </c>
      <c r="B446" s="190">
        <v>2</v>
      </c>
      <c r="C446" s="190"/>
      <c r="D446" s="188"/>
      <c r="E446" s="166"/>
      <c r="F446" s="166"/>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10</v>
      </c>
    </row>
    <row r="452" spans="1:6" ht="18" x14ac:dyDescent="0.25">
      <c r="A452" s="95" t="s">
        <v>233</v>
      </c>
      <c r="B452" s="101"/>
      <c r="C452" s="102"/>
      <c r="D452" s="99">
        <f>D451/(COUNT(B445:C446,B438:C441)*2)</f>
        <v>0.83333333333333337</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90">
        <v>2</v>
      </c>
      <c r="C456" s="190"/>
      <c r="D456" s="188"/>
      <c r="E456" s="166"/>
      <c r="F456" s="166"/>
    </row>
    <row r="457" spans="1:6" x14ac:dyDescent="0.25">
      <c r="A457" s="32" t="s">
        <v>245</v>
      </c>
      <c r="B457" s="190">
        <v>2</v>
      </c>
      <c r="C457" s="190"/>
      <c r="D457" s="168"/>
      <c r="E457" s="166"/>
      <c r="F457" s="166"/>
    </row>
    <row r="458" spans="1:6" x14ac:dyDescent="0.25">
      <c r="A458" s="32" t="s">
        <v>86</v>
      </c>
      <c r="B458" s="190">
        <v>2</v>
      </c>
      <c r="C458" s="191"/>
      <c r="D458" s="182"/>
      <c r="E458" s="193"/>
      <c r="F458" s="166"/>
    </row>
    <row r="459" spans="1:6" x14ac:dyDescent="0.25">
      <c r="A459" s="32" t="s">
        <v>16</v>
      </c>
      <c r="B459" s="190">
        <v>2</v>
      </c>
      <c r="C459" s="190"/>
      <c r="D459" s="175"/>
      <c r="E459" s="166"/>
      <c r="F459" s="166"/>
    </row>
    <row r="460" spans="1:6" ht="45" x14ac:dyDescent="0.25">
      <c r="A460" s="135" t="s">
        <v>287</v>
      </c>
      <c r="B460" s="190">
        <v>2</v>
      </c>
      <c r="C460" s="173"/>
      <c r="D460" s="247">
        <v>1</v>
      </c>
      <c r="E460" s="121"/>
      <c r="F460" s="121"/>
    </row>
    <row r="461" spans="1:6" x14ac:dyDescent="0.25">
      <c r="A461" s="19" t="s">
        <v>38</v>
      </c>
      <c r="B461" s="19"/>
      <c r="C461" s="19"/>
      <c r="D461" s="19">
        <f>SUM(B456:C459)</f>
        <v>8</v>
      </c>
    </row>
    <row r="462" spans="1:6" x14ac:dyDescent="0.25">
      <c r="A462" s="19" t="s">
        <v>37</v>
      </c>
      <c r="B462" s="20"/>
      <c r="C462" s="21"/>
      <c r="D462" s="76">
        <f>D461/(COUNT(B456:C459)*2)</f>
        <v>1</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91">
        <v>2</v>
      </c>
      <c r="C466" s="191"/>
      <c r="D466" s="165"/>
      <c r="E466" s="193"/>
      <c r="F466" s="166"/>
    </row>
    <row r="467" spans="1:7" ht="15.75" x14ac:dyDescent="0.3">
      <c r="A467" s="201" t="s">
        <v>306</v>
      </c>
      <c r="B467" s="191" t="s">
        <v>34</v>
      </c>
      <c r="C467" s="239" t="str">
        <f>IF(B467=0, -5, "0")</f>
        <v>0</v>
      </c>
      <c r="D467" s="165" t="s">
        <v>640</v>
      </c>
      <c r="E467" s="192"/>
      <c r="F467" s="166"/>
      <c r="G467" s="192"/>
    </row>
    <row r="468" spans="1:7" ht="30" x14ac:dyDescent="0.25">
      <c r="A468" s="32" t="s">
        <v>196</v>
      </c>
      <c r="B468" s="191">
        <v>2</v>
      </c>
      <c r="C468" s="191"/>
      <c r="D468" s="182"/>
      <c r="E468" s="193"/>
      <c r="F468" s="166"/>
    </row>
    <row r="469" spans="1:7" ht="45" x14ac:dyDescent="0.25">
      <c r="A469" s="32" t="s">
        <v>287</v>
      </c>
      <c r="B469" s="191">
        <v>2</v>
      </c>
      <c r="C469" s="173"/>
      <c r="D469" s="153">
        <v>1</v>
      </c>
      <c r="E469" s="121"/>
      <c r="F469" s="121"/>
    </row>
    <row r="470" spans="1:7" x14ac:dyDescent="0.25">
      <c r="A470" s="19" t="s">
        <v>38</v>
      </c>
      <c r="B470" s="19"/>
      <c r="C470" s="19"/>
      <c r="D470" s="19">
        <f>SUM(B466:C468)</f>
        <v>4</v>
      </c>
    </row>
    <row r="471" spans="1:7" x14ac:dyDescent="0.25">
      <c r="A471" s="19" t="s">
        <v>37</v>
      </c>
      <c r="B471" s="20"/>
      <c r="C471" s="21"/>
      <c r="D471" s="76">
        <f>D470/(COUNT(B466:C468)*2)</f>
        <v>1</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90" t="s">
        <v>34</v>
      </c>
      <c r="C475" s="190"/>
      <c r="D475" s="188"/>
      <c r="E475" s="166"/>
      <c r="F475" s="166"/>
    </row>
    <row r="476" spans="1:7" ht="36" x14ac:dyDescent="0.35">
      <c r="A476" s="100" t="s">
        <v>274</v>
      </c>
      <c r="B476" s="190">
        <v>2</v>
      </c>
      <c r="C476" s="238" t="str">
        <f>IF(B476=0, -5, "0")</f>
        <v>0</v>
      </c>
      <c r="D476" s="188"/>
      <c r="E476" s="166"/>
      <c r="F476" s="166"/>
    </row>
    <row r="477" spans="1:7" ht="36" x14ac:dyDescent="0.35">
      <c r="A477" s="100" t="s">
        <v>106</v>
      </c>
      <c r="B477" s="190">
        <v>2</v>
      </c>
      <c r="C477" s="238" t="str">
        <f>IF(B477=0, -5, "0")</f>
        <v>0</v>
      </c>
      <c r="D477" s="188"/>
      <c r="E477" s="166"/>
      <c r="F477" s="166"/>
    </row>
    <row r="478" spans="1:7" ht="30" x14ac:dyDescent="0.25">
      <c r="A478" s="189" t="s">
        <v>179</v>
      </c>
      <c r="B478" s="190">
        <v>1</v>
      </c>
      <c r="C478" s="190"/>
      <c r="D478" s="188" t="s">
        <v>589</v>
      </c>
      <c r="E478" s="166"/>
      <c r="F478" s="166"/>
    </row>
    <row r="479" spans="1:7" x14ac:dyDescent="0.25">
      <c r="A479" s="18" t="s">
        <v>275</v>
      </c>
      <c r="B479" s="190" t="s">
        <v>34</v>
      </c>
      <c r="C479" s="190"/>
      <c r="D479" s="162"/>
      <c r="E479" s="188"/>
      <c r="F479" s="166"/>
    </row>
    <row r="480" spans="1:7" ht="30" x14ac:dyDescent="0.25">
      <c r="A480" s="18" t="s">
        <v>49</v>
      </c>
      <c r="B480" s="190" t="s">
        <v>34</v>
      </c>
      <c r="C480" s="190"/>
      <c r="D480" s="188"/>
      <c r="E480" s="166"/>
      <c r="F480" s="166"/>
    </row>
    <row r="481" spans="1:7" x14ac:dyDescent="0.25">
      <c r="A481" s="18" t="s">
        <v>258</v>
      </c>
      <c r="B481" s="190" t="s">
        <v>34</v>
      </c>
      <c r="C481" s="190"/>
      <c r="D481" s="188"/>
      <c r="E481" s="166"/>
      <c r="F481" s="166"/>
    </row>
    <row r="482" spans="1:7" x14ac:dyDescent="0.25">
      <c r="A482" s="24" t="s">
        <v>120</v>
      </c>
      <c r="B482" s="190" t="s">
        <v>34</v>
      </c>
      <c r="C482" s="190"/>
      <c r="D482" s="188"/>
      <c r="E482" s="166"/>
      <c r="F482" s="166"/>
    </row>
    <row r="483" spans="1:7" ht="30" x14ac:dyDescent="0.25">
      <c r="A483" s="18" t="s">
        <v>88</v>
      </c>
      <c r="B483" s="190">
        <v>1</v>
      </c>
      <c r="C483" s="190"/>
      <c r="D483" s="188" t="s">
        <v>590</v>
      </c>
      <c r="E483" s="166"/>
      <c r="F483" s="166"/>
    </row>
    <row r="484" spans="1:7" ht="105" x14ac:dyDescent="0.25">
      <c r="A484" s="189" t="s">
        <v>257</v>
      </c>
      <c r="B484" s="190">
        <v>0</v>
      </c>
      <c r="C484" s="190"/>
      <c r="D484" s="188" t="s">
        <v>591</v>
      </c>
      <c r="E484" s="188" t="s">
        <v>592</v>
      </c>
      <c r="F484" s="166"/>
    </row>
    <row r="485" spans="1:7" ht="30" x14ac:dyDescent="0.25">
      <c r="A485" s="189" t="s">
        <v>210</v>
      </c>
      <c r="B485" s="190" t="s">
        <v>34</v>
      </c>
      <c r="C485" s="190"/>
      <c r="D485" s="188"/>
      <c r="E485" s="166"/>
      <c r="F485" s="166"/>
    </row>
    <row r="486" spans="1:7" x14ac:dyDescent="0.25">
      <c r="A486" s="214" t="s">
        <v>370</v>
      </c>
      <c r="B486" s="190" t="s">
        <v>34</v>
      </c>
      <c r="C486" s="190"/>
      <c r="D486" s="188"/>
      <c r="E486" s="166"/>
      <c r="F486" s="166"/>
    </row>
    <row r="487" spans="1:7" x14ac:dyDescent="0.25">
      <c r="A487" s="119" t="s">
        <v>408</v>
      </c>
      <c r="B487" s="190" t="s">
        <v>34</v>
      </c>
      <c r="C487" s="166"/>
      <c r="D487" s="166"/>
      <c r="E487" s="166"/>
      <c r="F487" s="166"/>
      <c r="G487" s="192"/>
    </row>
    <row r="488" spans="1:7" ht="30" x14ac:dyDescent="0.25">
      <c r="A488" s="119" t="s">
        <v>409</v>
      </c>
      <c r="B488" s="190">
        <v>1</v>
      </c>
      <c r="C488" s="197"/>
      <c r="D488" s="195" t="s">
        <v>593</v>
      </c>
      <c r="E488" s="196"/>
      <c r="F488" s="196"/>
    </row>
    <row r="489" spans="1:7" ht="45" x14ac:dyDescent="0.25">
      <c r="A489" s="119" t="s">
        <v>410</v>
      </c>
      <c r="B489" s="190" t="s">
        <v>34</v>
      </c>
      <c r="C489" s="173"/>
      <c r="D489" s="195"/>
      <c r="E489" s="166"/>
      <c r="F489" s="166"/>
    </row>
    <row r="490" spans="1:7" ht="45" x14ac:dyDescent="0.25">
      <c r="A490" s="119" t="s">
        <v>287</v>
      </c>
      <c r="B490" s="190">
        <v>2</v>
      </c>
      <c r="C490" s="173"/>
      <c r="D490" s="198">
        <v>1</v>
      </c>
      <c r="E490" s="121"/>
      <c r="F490" s="121"/>
    </row>
    <row r="491" spans="1:7" x14ac:dyDescent="0.25">
      <c r="A491" s="19" t="s">
        <v>38</v>
      </c>
      <c r="B491" s="19"/>
      <c r="C491" s="19"/>
      <c r="D491" s="19">
        <f>SUM(B475:C489)</f>
        <v>7</v>
      </c>
    </row>
    <row r="492" spans="1:7" x14ac:dyDescent="0.25">
      <c r="A492" s="19" t="s">
        <v>37</v>
      </c>
      <c r="B492" s="20"/>
      <c r="C492" s="21"/>
      <c r="D492" s="76">
        <f>D491/(COUNT(B475:C489)*2)</f>
        <v>0.58333333333333337</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89" t="s">
        <v>169</v>
      </c>
      <c r="B496" s="190" t="s">
        <v>34</v>
      </c>
      <c r="C496" s="190"/>
      <c r="D496" s="168"/>
      <c r="E496" s="166"/>
      <c r="F496" s="166"/>
    </row>
    <row r="497" spans="1:6" x14ac:dyDescent="0.25">
      <c r="A497" s="18" t="s">
        <v>58</v>
      </c>
      <c r="B497" s="190">
        <v>2</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2</v>
      </c>
      <c r="C499" s="190"/>
      <c r="D499" s="153">
        <v>1</v>
      </c>
      <c r="E499" s="121"/>
      <c r="F499" s="121"/>
    </row>
    <row r="500" spans="1:6" x14ac:dyDescent="0.25">
      <c r="A500" s="19" t="s">
        <v>38</v>
      </c>
      <c r="B500" s="19"/>
      <c r="C500" s="25"/>
      <c r="D500" s="19">
        <f>SUM(B496:C498)</f>
        <v>2</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0.9933333333333334</v>
      </c>
    </row>
    <row r="504" spans="1:6" ht="22.5" x14ac:dyDescent="0.3">
      <c r="A504" s="86" t="s">
        <v>47</v>
      </c>
      <c r="B504" s="87"/>
      <c r="C504" s="88"/>
      <c r="D504" s="89">
        <f>SUM(D500,D491,D461,D451,D402,D349,D321,D40,D470,D288,D245,D149,D432,D189,D96)</f>
        <v>495</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0.90659340659340659</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4" orientation="portrait" r:id="rId1"/>
  <rowBreaks count="5" manualBreakCount="5">
    <brk id="150" max="6" man="1"/>
    <brk id="230" max="6" man="1"/>
    <brk id="322" max="6" man="1"/>
    <brk id="417" max="6" man="1"/>
    <brk id="493"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view="pageBreakPreview" topLeftCell="A7" zoomScale="80" zoomScaleNormal="80" zoomScaleSheetLayoutView="80" workbookViewId="0">
      <selection activeCell="A7" sqref="A7:F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302"/>
      <c r="E1" s="302"/>
      <c r="F1" s="302"/>
      <c r="G1" s="302"/>
      <c r="H1" s="302"/>
      <c r="I1" s="302"/>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9" t="s">
        <v>52</v>
      </c>
      <c r="B6" s="279"/>
      <c r="C6" s="279"/>
      <c r="D6" s="279"/>
      <c r="E6" s="279"/>
      <c r="F6" s="279"/>
      <c r="G6" s="237"/>
      <c r="H6" s="237"/>
      <c r="I6" s="237"/>
    </row>
    <row r="7" spans="1:9" s="36" customFormat="1" ht="21.75" customHeight="1" x14ac:dyDescent="0.45">
      <c r="A7" s="280" t="str">
        <f>'A1 Exploitation'!A8:F8</f>
        <v>Gabes</v>
      </c>
      <c r="B7" s="280"/>
      <c r="C7" s="280"/>
      <c r="D7" s="280"/>
      <c r="E7" s="280"/>
      <c r="F7" s="280"/>
      <c r="G7" s="237"/>
      <c r="H7" s="237"/>
      <c r="I7" s="237"/>
    </row>
    <row r="8" spans="1:9" s="36" customFormat="1" ht="24" x14ac:dyDescent="0.45">
      <c r="A8" s="38" t="s">
        <v>44</v>
      </c>
      <c r="B8" s="303" t="str">
        <f>'A3 Exploitation'!B9:F9</f>
        <v>Mme Meriam CHOUCHENE-Dr Mejed HENI</v>
      </c>
      <c r="C8" s="303"/>
      <c r="D8" s="303"/>
      <c r="E8" s="303"/>
      <c r="F8" s="303"/>
      <c r="G8" s="237"/>
      <c r="H8" s="237"/>
      <c r="I8" s="237"/>
    </row>
    <row r="9" spans="1:9" s="36" customFormat="1" ht="24" x14ac:dyDescent="0.45">
      <c r="A9" s="39" t="s">
        <v>46</v>
      </c>
      <c r="B9" s="304" t="str">
        <f>'A3 Exploitation'!B10:F10</f>
        <v>Chefs rayons (Directeur absent)</v>
      </c>
      <c r="C9" s="304"/>
      <c r="D9" s="304"/>
      <c r="E9" s="304"/>
      <c r="F9" s="304"/>
      <c r="G9" s="237"/>
      <c r="H9" s="237"/>
      <c r="I9" s="237"/>
    </row>
    <row r="10" spans="1:9" s="36" customFormat="1" ht="24" x14ac:dyDescent="0.45">
      <c r="A10" s="38" t="s">
        <v>45</v>
      </c>
      <c r="B10" s="301">
        <f>'A3 Exploitation'!B11:F11</f>
        <v>42964</v>
      </c>
      <c r="C10" s="301"/>
      <c r="D10" s="301"/>
      <c r="E10" s="301"/>
      <c r="F10" s="301"/>
      <c r="G10" s="237"/>
      <c r="H10" s="237"/>
      <c r="I10" s="237"/>
    </row>
    <row r="11" spans="1:9" s="36" customFormat="1" ht="24" x14ac:dyDescent="0.45">
      <c r="A11" s="38" t="s">
        <v>341</v>
      </c>
      <c r="B11" s="293">
        <f>D198</f>
        <v>0.84322033898305082</v>
      </c>
      <c r="C11" s="293"/>
      <c r="D11" s="293"/>
      <c r="E11" s="293"/>
      <c r="F11" s="293"/>
      <c r="G11" s="237"/>
      <c r="H11" s="237"/>
      <c r="I11" s="237"/>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85" t="s">
        <v>36</v>
      </c>
      <c r="C14" s="85" t="s">
        <v>35</v>
      </c>
      <c r="D14" s="286"/>
      <c r="E14" s="286"/>
      <c r="F14" s="286"/>
    </row>
    <row r="15" spans="1:9" x14ac:dyDescent="0.3">
      <c r="A15" s="41"/>
      <c r="B15" s="41"/>
      <c r="C15" s="41"/>
      <c r="D15" s="41"/>
    </row>
    <row r="16" spans="1:9" ht="19.5" x14ac:dyDescent="0.4">
      <c r="A16" s="294" t="s">
        <v>0</v>
      </c>
      <c r="B16" s="295"/>
      <c r="C16" s="295"/>
      <c r="D16" s="295"/>
      <c r="E16" s="295"/>
      <c r="F16" s="295"/>
    </row>
    <row r="17" spans="1:6" ht="33" x14ac:dyDescent="0.3">
      <c r="A17" s="41" t="s">
        <v>316</v>
      </c>
      <c r="B17" s="41">
        <v>1</v>
      </c>
      <c r="C17" s="41"/>
      <c r="D17" s="53" t="s">
        <v>636</v>
      </c>
      <c r="E17" s="41"/>
      <c r="F17" s="41"/>
    </row>
    <row r="18" spans="1:6" x14ac:dyDescent="0.3">
      <c r="A18" s="49" t="s">
        <v>89</v>
      </c>
      <c r="B18" s="41">
        <v>2</v>
      </c>
      <c r="C18" s="41"/>
      <c r="D18" s="53"/>
      <c r="E18" s="41"/>
      <c r="F18" s="41"/>
    </row>
    <row r="19" spans="1:6" x14ac:dyDescent="0.3">
      <c r="A19" s="41" t="s">
        <v>90</v>
      </c>
      <c r="B19" s="41">
        <v>2</v>
      </c>
      <c r="C19" s="41"/>
      <c r="D19" s="53"/>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96" t="s">
        <v>38</v>
      </c>
      <c r="B22" s="297"/>
      <c r="C22" s="298"/>
      <c r="D22" s="236">
        <f>SUM(B17:C21)</f>
        <v>9</v>
      </c>
    </row>
    <row r="23" spans="1:6" x14ac:dyDescent="0.3">
      <c r="A23" s="290" t="s">
        <v>342</v>
      </c>
      <c r="B23" s="291"/>
      <c r="C23" s="292"/>
      <c r="D23" s="78">
        <f>D22/(COUNT(B17:C21)*2)</f>
        <v>0.9</v>
      </c>
    </row>
    <row r="24" spans="1:6" s="52" customFormat="1" x14ac:dyDescent="0.3">
      <c r="A24" s="57"/>
      <c r="B24" s="58"/>
      <c r="C24" s="58"/>
      <c r="D24" s="59"/>
    </row>
    <row r="25" spans="1:6" ht="19.5" x14ac:dyDescent="0.4">
      <c r="A25" s="299" t="s">
        <v>4</v>
      </c>
      <c r="B25" s="300"/>
      <c r="C25" s="300"/>
      <c r="D25" s="300"/>
      <c r="E25" s="300"/>
      <c r="F25" s="30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0" t="s">
        <v>38</v>
      </c>
      <c r="B32" s="291"/>
      <c r="C32" s="292"/>
      <c r="D32" s="235">
        <f>SUM(B26:C31)</f>
        <v>12</v>
      </c>
    </row>
    <row r="33" spans="1:6" x14ac:dyDescent="0.3">
      <c r="A33" s="290" t="s">
        <v>342</v>
      </c>
      <c r="B33" s="291"/>
      <c r="C33" s="292"/>
      <c r="D33" s="78">
        <f>D32/(COUNT(B26:C31)*2)</f>
        <v>1</v>
      </c>
    </row>
    <row r="34" spans="1:6" s="52" customFormat="1" x14ac:dyDescent="0.3">
      <c r="A34" s="57"/>
      <c r="B34" s="58"/>
      <c r="C34" s="58"/>
      <c r="D34" s="59"/>
    </row>
    <row r="35" spans="1:6" s="52" customFormat="1" ht="19.5" x14ac:dyDescent="0.4">
      <c r="A35" s="299" t="s">
        <v>246</v>
      </c>
      <c r="B35" s="300"/>
      <c r="C35" s="300"/>
      <c r="D35" s="300"/>
      <c r="E35" s="300"/>
      <c r="F35" s="300"/>
    </row>
    <row r="36" spans="1:6" s="52" customFormat="1" ht="33.75" x14ac:dyDescent="0.35">
      <c r="A36" s="91" t="s">
        <v>107</v>
      </c>
      <c r="B36" s="41">
        <v>1</v>
      </c>
      <c r="C36" s="241" t="str">
        <f>IF(B36=0, -5, "0")</f>
        <v>0</v>
      </c>
      <c r="D36" s="53" t="s">
        <v>628</v>
      </c>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0" t="s">
        <v>38</v>
      </c>
      <c r="B41" s="291"/>
      <c r="C41" s="292"/>
      <c r="D41" s="235">
        <f>SUM(B36:C40)</f>
        <v>9</v>
      </c>
      <c r="E41" s="37"/>
      <c r="F41" s="37"/>
    </row>
    <row r="42" spans="1:6" s="52" customFormat="1" x14ac:dyDescent="0.3">
      <c r="A42" s="290" t="s">
        <v>342</v>
      </c>
      <c r="B42" s="291"/>
      <c r="C42" s="292"/>
      <c r="D42" s="78">
        <f>D41/(COUNT(B36:C40)*2)</f>
        <v>0.9</v>
      </c>
      <c r="E42" s="37"/>
      <c r="F42" s="37"/>
    </row>
    <row r="43" spans="1:6" s="52" customFormat="1" x14ac:dyDescent="0.3">
      <c r="A43" s="108"/>
      <c r="B43" s="109"/>
      <c r="C43" s="109"/>
      <c r="D43" s="110"/>
    </row>
    <row r="44" spans="1:6" ht="19.5" x14ac:dyDescent="0.4">
      <c r="A44" s="305" t="s">
        <v>21</v>
      </c>
      <c r="B44" s="306"/>
      <c r="C44" s="306"/>
      <c r="D44" s="306"/>
      <c r="E44" s="306"/>
      <c r="F44" s="306"/>
    </row>
    <row r="45" spans="1:6" x14ac:dyDescent="0.3">
      <c r="A45" s="41" t="s">
        <v>317</v>
      </c>
      <c r="B45" s="41">
        <v>2</v>
      </c>
      <c r="C45" s="41"/>
      <c r="D45" s="68"/>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t="s">
        <v>632</v>
      </c>
      <c r="E49" s="41"/>
      <c r="F49" s="41"/>
    </row>
    <row r="50" spans="1:6" ht="18" x14ac:dyDescent="0.35">
      <c r="A50" s="91" t="s">
        <v>343</v>
      </c>
      <c r="B50" s="41">
        <v>2</v>
      </c>
      <c r="C50" s="241" t="str">
        <f>IF(B50=0, -5, "0")</f>
        <v>0</v>
      </c>
      <c r="D50" s="68"/>
      <c r="E50" s="41"/>
      <c r="F50" s="41"/>
    </row>
    <row r="51" spans="1:6" x14ac:dyDescent="0.3">
      <c r="A51" s="290" t="s">
        <v>38</v>
      </c>
      <c r="B51" s="291"/>
      <c r="C51" s="292"/>
      <c r="D51" s="235">
        <f>SUM(B45:C50)</f>
        <v>12</v>
      </c>
    </row>
    <row r="52" spans="1:6" x14ac:dyDescent="0.3">
      <c r="A52" s="290" t="s">
        <v>342</v>
      </c>
      <c r="B52" s="291"/>
      <c r="C52" s="292"/>
      <c r="D52" s="78">
        <f>D51/(COUNT(B45:C50)*2)</f>
        <v>1</v>
      </c>
    </row>
    <row r="53" spans="1:6" s="52" customFormat="1" x14ac:dyDescent="0.3">
      <c r="A53" s="57"/>
      <c r="B53" s="58"/>
      <c r="C53" s="58"/>
      <c r="D53" s="59"/>
    </row>
    <row r="54" spans="1:6" ht="19.5" x14ac:dyDescent="0.4">
      <c r="A54" s="299" t="s">
        <v>8</v>
      </c>
      <c r="B54" s="300"/>
      <c r="C54" s="300"/>
      <c r="D54" s="300"/>
      <c r="E54" s="300"/>
      <c r="F54" s="300"/>
    </row>
    <row r="55" spans="1:6" ht="36" x14ac:dyDescent="0.35">
      <c r="A55" s="100" t="s">
        <v>197</v>
      </c>
      <c r="B55" s="41">
        <v>1</v>
      </c>
      <c r="C55" s="241" t="str">
        <f>IF(B55=0, -5, "0")</f>
        <v>0</v>
      </c>
      <c r="D55" s="53" t="s">
        <v>626</v>
      </c>
      <c r="E55" s="41"/>
      <c r="F55" s="41"/>
    </row>
    <row r="56" spans="1:6" x14ac:dyDescent="0.3">
      <c r="A56" s="51" t="s">
        <v>185</v>
      </c>
      <c r="B56" s="41">
        <v>2</v>
      </c>
      <c r="C56" s="41"/>
      <c r="D56" s="41"/>
      <c r="E56" s="105"/>
      <c r="F56" s="41"/>
    </row>
    <row r="57" spans="1:6" ht="33" x14ac:dyDescent="0.3">
      <c r="A57" s="53" t="s">
        <v>282</v>
      </c>
      <c r="B57" s="41">
        <v>1</v>
      </c>
      <c r="C57" s="41"/>
      <c r="D57" s="53" t="s">
        <v>634</v>
      </c>
      <c r="E57" s="53"/>
      <c r="F57" s="41"/>
    </row>
    <row r="58" spans="1:6" ht="35.25" customHeight="1" x14ac:dyDescent="0.3">
      <c r="A58" s="53" t="s">
        <v>101</v>
      </c>
      <c r="B58" s="41">
        <v>1</v>
      </c>
      <c r="C58" s="41"/>
      <c r="D58" s="178" t="s">
        <v>642</v>
      </c>
      <c r="E58" s="41"/>
      <c r="F58" s="41"/>
    </row>
    <row r="59" spans="1:6" ht="24" customHeight="1" x14ac:dyDescent="0.35">
      <c r="A59" s="100" t="s">
        <v>249</v>
      </c>
      <c r="B59" s="41">
        <v>2</v>
      </c>
      <c r="C59" s="241" t="str">
        <f>IF(B59=0, -5, "0")</f>
        <v>0</v>
      </c>
      <c r="D59" s="53"/>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0" t="s">
        <v>38</v>
      </c>
      <c r="B62" s="291"/>
      <c r="C62" s="292"/>
      <c r="D62" s="235">
        <f>SUM(B55:C61)</f>
        <v>11</v>
      </c>
    </row>
    <row r="63" spans="1:6" x14ac:dyDescent="0.3">
      <c r="A63" s="290" t="s">
        <v>342</v>
      </c>
      <c r="B63" s="291"/>
      <c r="C63" s="292"/>
      <c r="D63" s="78">
        <f>D62/(COUNT(B55:C61)*2)</f>
        <v>0.7857142857142857</v>
      </c>
    </row>
    <row r="64" spans="1:6" s="52" customFormat="1" x14ac:dyDescent="0.3">
      <c r="A64" s="57"/>
      <c r="B64" s="58"/>
      <c r="C64" s="58"/>
      <c r="D64" s="59"/>
    </row>
    <row r="65" spans="1:6" ht="19.5" x14ac:dyDescent="0.4">
      <c r="A65" s="299" t="s">
        <v>143</v>
      </c>
      <c r="B65" s="300"/>
      <c r="C65" s="300"/>
      <c r="D65" s="300"/>
      <c r="E65" s="300"/>
      <c r="F65" s="300"/>
    </row>
    <row r="66" spans="1:6" ht="19.5" x14ac:dyDescent="0.4">
      <c r="A66" s="41" t="s">
        <v>318</v>
      </c>
      <c r="B66" s="64">
        <v>2</v>
      </c>
      <c r="C66" s="42"/>
      <c r="D66" s="53"/>
      <c r="E66" s="69"/>
      <c r="F66" s="41"/>
    </row>
    <row r="67" spans="1:6" ht="19.5" x14ac:dyDescent="0.4">
      <c r="A67" s="41" t="s">
        <v>319</v>
      </c>
      <c r="B67" s="64">
        <v>2</v>
      </c>
      <c r="C67" s="42"/>
      <c r="D67" s="53"/>
      <c r="E67" s="69"/>
      <c r="F67" s="41"/>
    </row>
    <row r="68" spans="1:6" ht="19.5" x14ac:dyDescent="0.4">
      <c r="A68" s="41" t="s">
        <v>340</v>
      </c>
      <c r="B68" s="64">
        <v>2</v>
      </c>
      <c r="C68" s="42"/>
      <c r="D68" s="53"/>
      <c r="E68" s="70"/>
      <c r="F68" s="41"/>
    </row>
    <row r="69" spans="1:6" ht="19.5" x14ac:dyDescent="0.4">
      <c r="A69" s="49" t="s">
        <v>285</v>
      </c>
      <c r="B69" s="64">
        <v>2</v>
      </c>
      <c r="C69" s="42"/>
      <c r="D69" s="53"/>
      <c r="E69" s="70"/>
      <c r="F69" s="41"/>
    </row>
    <row r="70" spans="1:6" ht="19.5" x14ac:dyDescent="0.4">
      <c r="A70" s="41" t="s">
        <v>93</v>
      </c>
      <c r="B70" s="64">
        <v>2</v>
      </c>
      <c r="C70" s="42"/>
      <c r="D70" s="53" t="s">
        <v>611</v>
      </c>
      <c r="E70" s="70"/>
      <c r="F70" s="41"/>
    </row>
    <row r="71" spans="1:6" ht="19.5" x14ac:dyDescent="0.4">
      <c r="A71" s="41" t="s">
        <v>336</v>
      </c>
      <c r="B71" s="64">
        <v>2</v>
      </c>
      <c r="C71" s="42"/>
      <c r="D71" s="53"/>
      <c r="E71" s="105"/>
      <c r="F71" s="41"/>
    </row>
    <row r="72" spans="1:6" ht="34.5" x14ac:dyDescent="0.4">
      <c r="A72" s="41" t="s">
        <v>103</v>
      </c>
      <c r="B72" s="64">
        <v>1</v>
      </c>
      <c r="C72" s="42"/>
      <c r="D72" s="53" t="s">
        <v>612</v>
      </c>
      <c r="E72" s="41"/>
      <c r="F72" s="41"/>
    </row>
    <row r="73" spans="1:6" x14ac:dyDescent="0.3">
      <c r="A73" s="49" t="s">
        <v>345</v>
      </c>
      <c r="B73" s="64">
        <v>2</v>
      </c>
      <c r="C73" s="41"/>
      <c r="D73" s="53"/>
      <c r="E73" s="93"/>
      <c r="F73" s="41"/>
    </row>
    <row r="74" spans="1:6" ht="36" x14ac:dyDescent="0.35">
      <c r="A74" s="107" t="s">
        <v>215</v>
      </c>
      <c r="B74" s="64">
        <v>2</v>
      </c>
      <c r="C74" s="241" t="str">
        <f>IF(B74=0, -5, "0")</f>
        <v>0</v>
      </c>
      <c r="D74" s="53"/>
      <c r="E74" s="71"/>
      <c r="F74" s="41"/>
    </row>
    <row r="75" spans="1:6" ht="18" x14ac:dyDescent="0.35">
      <c r="A75" s="107" t="s">
        <v>265</v>
      </c>
      <c r="B75" s="64">
        <v>2</v>
      </c>
      <c r="C75" s="241" t="str">
        <f>IF(B75=0, -5, "0")</f>
        <v>0</v>
      </c>
      <c r="D75" s="53" t="s">
        <v>613</v>
      </c>
      <c r="E75" s="71"/>
      <c r="F75" s="41"/>
    </row>
    <row r="76" spans="1:6" ht="66.75" x14ac:dyDescent="0.35">
      <c r="A76" s="107" t="s">
        <v>332</v>
      </c>
      <c r="B76" s="64">
        <v>0</v>
      </c>
      <c r="C76" s="241">
        <f>IF(B76=0, -5, "0")</f>
        <v>-5</v>
      </c>
      <c r="D76" s="53" t="s">
        <v>635</v>
      </c>
      <c r="E76" s="53" t="s">
        <v>614</v>
      </c>
      <c r="F76" s="41"/>
    </row>
    <row r="77" spans="1:6" s="52" customFormat="1" x14ac:dyDescent="0.3">
      <c r="A77" s="51" t="s">
        <v>263</v>
      </c>
      <c r="B77" s="64">
        <v>2</v>
      </c>
      <c r="C77" s="49"/>
      <c r="D77" s="53"/>
      <c r="E77" s="72"/>
      <c r="F77" s="49"/>
    </row>
    <row r="78" spans="1:6" x14ac:dyDescent="0.3">
      <c r="A78" s="41" t="s">
        <v>198</v>
      </c>
      <c r="B78" s="64">
        <v>2</v>
      </c>
      <c r="C78" s="41"/>
      <c r="D78" s="53"/>
      <c r="E78" s="71"/>
      <c r="F78" s="41"/>
    </row>
    <row r="79" spans="1:6" ht="36" x14ac:dyDescent="0.35">
      <c r="A79" s="100" t="s">
        <v>184</v>
      </c>
      <c r="B79" s="64">
        <v>2</v>
      </c>
      <c r="C79" s="241" t="str">
        <f>IF(B79=0, -5, "0")</f>
        <v>0</v>
      </c>
      <c r="D79" s="53"/>
      <c r="E79" s="71"/>
      <c r="F79" s="41"/>
    </row>
    <row r="80" spans="1:6" x14ac:dyDescent="0.3">
      <c r="A80" s="41" t="s">
        <v>346</v>
      </c>
      <c r="B80" s="64">
        <v>2</v>
      </c>
      <c r="C80" s="41"/>
      <c r="D80" s="53"/>
      <c r="E80" s="66"/>
      <c r="F80" s="41"/>
    </row>
    <row r="81" spans="1:6" ht="18" x14ac:dyDescent="0.35">
      <c r="A81" s="106" t="s">
        <v>344</v>
      </c>
      <c r="B81" s="64">
        <v>2</v>
      </c>
      <c r="C81" s="241" t="str">
        <f>IF(B81=0, -5, "0")</f>
        <v>0</v>
      </c>
      <c r="D81" s="53"/>
      <c r="E81" s="94"/>
      <c r="F81" s="41"/>
    </row>
    <row r="82" spans="1:6" x14ac:dyDescent="0.3">
      <c r="A82" s="41" t="s">
        <v>94</v>
      </c>
      <c r="B82" s="64">
        <v>2</v>
      </c>
      <c r="C82" s="41"/>
      <c r="D82" s="53"/>
      <c r="E82" s="66"/>
      <c r="F82" s="41"/>
    </row>
    <row r="83" spans="1:6" x14ac:dyDescent="0.3">
      <c r="A83" s="290" t="s">
        <v>38</v>
      </c>
      <c r="B83" s="291"/>
      <c r="C83" s="292"/>
      <c r="D83" s="235">
        <f>SUM(B66:C82)</f>
        <v>26</v>
      </c>
    </row>
    <row r="84" spans="1:6" x14ac:dyDescent="0.3">
      <c r="A84" s="290" t="s">
        <v>342</v>
      </c>
      <c r="B84" s="291"/>
      <c r="C84" s="292"/>
      <c r="D84" s="78">
        <f>D83/(COUNT(B66:C82)*2)</f>
        <v>0.72222222222222221</v>
      </c>
    </row>
    <row r="85" spans="1:6" s="52" customFormat="1" x14ac:dyDescent="0.3">
      <c r="A85" s="57"/>
      <c r="B85" s="58"/>
      <c r="C85" s="58"/>
      <c r="D85" s="59"/>
    </row>
    <row r="86" spans="1:6" ht="19.5" x14ac:dyDescent="0.4">
      <c r="A86" s="299" t="s">
        <v>237</v>
      </c>
      <c r="B86" s="300"/>
      <c r="C86" s="300"/>
      <c r="D86" s="300"/>
      <c r="E86" s="300"/>
      <c r="F86" s="30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D92" s="37" t="s">
        <v>620</v>
      </c>
      <c r="E92" s="41"/>
      <c r="F92" s="41"/>
    </row>
    <row r="93" spans="1:6" ht="18" x14ac:dyDescent="0.35">
      <c r="A93" s="91" t="s">
        <v>266</v>
      </c>
      <c r="B93" s="55">
        <v>2</v>
      </c>
      <c r="C93" s="242" t="str">
        <f>IF(B93=0, -5, "0")</f>
        <v>0</v>
      </c>
      <c r="D93" s="53"/>
      <c r="E93" s="41"/>
      <c r="F93" s="41"/>
    </row>
    <row r="94" spans="1:6" ht="49.5" x14ac:dyDescent="0.3">
      <c r="A94" s="49" t="s">
        <v>182</v>
      </c>
      <c r="B94" s="55">
        <v>1</v>
      </c>
      <c r="C94" s="41"/>
      <c r="D94" s="53" t="s">
        <v>621</v>
      </c>
      <c r="E94" s="41"/>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1</v>
      </c>
      <c r="C98" s="241" t="str">
        <f>IF(B98=0, -5, "0")</f>
        <v>0</v>
      </c>
      <c r="D98" s="53" t="s">
        <v>617</v>
      </c>
      <c r="E98" s="41"/>
      <c r="F98" s="41"/>
    </row>
    <row r="99" spans="1:6" ht="18" x14ac:dyDescent="0.35">
      <c r="A99" s="106" t="s">
        <v>344</v>
      </c>
      <c r="B99" s="55">
        <v>1</v>
      </c>
      <c r="C99" s="241" t="str">
        <f>IF(B99=0, -5, "0")</f>
        <v>0</v>
      </c>
      <c r="D99" s="53" t="s">
        <v>618</v>
      </c>
      <c r="E99" s="41"/>
      <c r="F99" s="41"/>
    </row>
    <row r="100" spans="1:6" x14ac:dyDescent="0.3">
      <c r="A100" s="112" t="s">
        <v>263</v>
      </c>
      <c r="B100" s="55">
        <v>2</v>
      </c>
      <c r="C100" s="41"/>
      <c r="D100" s="53"/>
      <c r="E100" s="41"/>
      <c r="F100" s="41"/>
    </row>
    <row r="101" spans="1:6" x14ac:dyDescent="0.3">
      <c r="A101" s="290" t="s">
        <v>38</v>
      </c>
      <c r="B101" s="291"/>
      <c r="C101" s="292"/>
      <c r="D101" s="235">
        <f>SUM(B87:C100)</f>
        <v>25</v>
      </c>
    </row>
    <row r="102" spans="1:6" x14ac:dyDescent="0.3">
      <c r="A102" s="290" t="s">
        <v>342</v>
      </c>
      <c r="B102" s="291"/>
      <c r="C102" s="292"/>
      <c r="D102" s="78">
        <f>D101/(COUNT(B87:C100)*2)</f>
        <v>0.8928571428571429</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9" t="s">
        <v>238</v>
      </c>
      <c r="B105" s="300"/>
      <c r="C105" s="300"/>
      <c r="D105" s="300"/>
      <c r="E105" s="300"/>
      <c r="F105" s="30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51" x14ac:dyDescent="0.4">
      <c r="A108" s="41" t="s">
        <v>337</v>
      </c>
      <c r="B108" s="55">
        <v>1</v>
      </c>
      <c r="C108" s="42"/>
      <c r="D108" s="53" t="s">
        <v>594</v>
      </c>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0" t="s">
        <v>38</v>
      </c>
      <c r="B117" s="291"/>
      <c r="C117" s="292"/>
      <c r="D117" s="235">
        <f>SUM(B106:C116)</f>
        <v>21</v>
      </c>
      <c r="E117" s="37"/>
      <c r="F117" s="37"/>
    </row>
    <row r="118" spans="1:6" s="52" customFormat="1" x14ac:dyDescent="0.3">
      <c r="A118" s="290" t="s">
        <v>342</v>
      </c>
      <c r="B118" s="291"/>
      <c r="C118" s="292"/>
      <c r="D118" s="78">
        <f>D117/(COUNT(B106:C116)*2)</f>
        <v>0.95454545454545459</v>
      </c>
      <c r="E118" s="37"/>
      <c r="F118" s="37"/>
    </row>
    <row r="119" spans="1:6" s="52" customFormat="1" x14ac:dyDescent="0.3">
      <c r="A119" s="57"/>
      <c r="B119" s="58"/>
      <c r="C119" s="58"/>
      <c r="D119" s="59"/>
    </row>
    <row r="120" spans="1:6" ht="19.5" x14ac:dyDescent="0.4">
      <c r="A120" s="299" t="s">
        <v>208</v>
      </c>
      <c r="B120" s="300"/>
      <c r="C120" s="300"/>
      <c r="D120" s="300"/>
      <c r="E120" s="300"/>
      <c r="F120" s="30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1</v>
      </c>
      <c r="C125" s="42"/>
      <c r="D125" s="53" t="s">
        <v>595</v>
      </c>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1</v>
      </c>
      <c r="C129" s="243" t="str">
        <f>IF(B129=0, -5, "0")</f>
        <v>0</v>
      </c>
      <c r="D129" s="37" t="s">
        <v>597</v>
      </c>
      <c r="E129" s="53"/>
      <c r="F129" s="41"/>
    </row>
    <row r="130" spans="1:6" x14ac:dyDescent="0.3">
      <c r="A130" s="53" t="s">
        <v>323</v>
      </c>
      <c r="B130" s="50">
        <v>2</v>
      </c>
      <c r="C130" s="65"/>
      <c r="D130" s="53"/>
      <c r="E130" s="53"/>
      <c r="F130" s="41"/>
    </row>
    <row r="131" spans="1:6" ht="33.75" x14ac:dyDescent="0.35">
      <c r="A131" s="106" t="s">
        <v>366</v>
      </c>
      <c r="B131" s="50">
        <v>1</v>
      </c>
      <c r="C131" s="243" t="str">
        <f>IF(B131=0, -5, "0")</f>
        <v>0</v>
      </c>
      <c r="D131" s="53" t="s">
        <v>596</v>
      </c>
      <c r="E131" s="69"/>
      <c r="F131" s="49"/>
    </row>
    <row r="132" spans="1:6" x14ac:dyDescent="0.3">
      <c r="A132" s="290" t="s">
        <v>38</v>
      </c>
      <c r="B132" s="291"/>
      <c r="C132" s="292"/>
      <c r="D132" s="235">
        <f>SUM(B121:C131)</f>
        <v>19</v>
      </c>
    </row>
    <row r="133" spans="1:6" x14ac:dyDescent="0.3">
      <c r="A133" s="290" t="s">
        <v>342</v>
      </c>
      <c r="B133" s="291"/>
      <c r="C133" s="292"/>
      <c r="D133" s="76">
        <f>D132/(COUNT(B121:C131)*2)</f>
        <v>0.86363636363636365</v>
      </c>
    </row>
    <row r="134" spans="1:6" s="52" customFormat="1" x14ac:dyDescent="0.3">
      <c r="A134" s="57"/>
      <c r="B134" s="58"/>
      <c r="C134" s="58"/>
      <c r="D134" s="67"/>
    </row>
    <row r="135" spans="1:6" ht="19.5" x14ac:dyDescent="0.4">
      <c r="A135" s="299" t="s">
        <v>78</v>
      </c>
      <c r="B135" s="300"/>
      <c r="C135" s="300"/>
      <c r="D135" s="300"/>
      <c r="E135" s="300"/>
      <c r="F135" s="30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18" x14ac:dyDescent="0.35">
      <c r="A143" s="91" t="s">
        <v>268</v>
      </c>
      <c r="B143" s="55">
        <v>2</v>
      </c>
      <c r="C143" s="244" t="str">
        <f>IF(B143=0, -5, "0")</f>
        <v>0</v>
      </c>
      <c r="D143" s="105"/>
      <c r="E143" s="41"/>
      <c r="F143" s="41"/>
    </row>
    <row r="144" spans="1:6" ht="18" x14ac:dyDescent="0.35">
      <c r="A144" s="91" t="s">
        <v>218</v>
      </c>
      <c r="B144" s="55">
        <v>2</v>
      </c>
      <c r="C144" s="244" t="str">
        <f>IF(B144=0, -5, "0")</f>
        <v>0</v>
      </c>
      <c r="D144" s="105"/>
      <c r="E144" s="41"/>
      <c r="F144" s="41"/>
    </row>
    <row r="145" spans="1:6" x14ac:dyDescent="0.3">
      <c r="A145" s="53" t="s">
        <v>104</v>
      </c>
      <c r="B145" s="55">
        <v>2</v>
      </c>
      <c r="C145" s="53"/>
      <c r="D145" s="68"/>
      <c r="E145" s="41"/>
      <c r="F145" s="41"/>
    </row>
    <row r="146" spans="1:6" x14ac:dyDescent="0.3">
      <c r="A146" s="111" t="s">
        <v>240</v>
      </c>
      <c r="B146" s="55">
        <v>1</v>
      </c>
      <c r="C146" s="53"/>
      <c r="D146" s="68" t="s">
        <v>598</v>
      </c>
      <c r="E146" s="41"/>
      <c r="F146" s="41"/>
    </row>
    <row r="147" spans="1:6" x14ac:dyDescent="0.3">
      <c r="A147" s="41" t="s">
        <v>352</v>
      </c>
      <c r="B147" s="55">
        <v>2</v>
      </c>
      <c r="C147" s="53"/>
      <c r="D147" s="82"/>
      <c r="E147" s="41"/>
      <c r="F147" s="41"/>
    </row>
    <row r="148" spans="1:6" x14ac:dyDescent="0.3">
      <c r="A148" s="290" t="s">
        <v>38</v>
      </c>
      <c r="B148" s="291"/>
      <c r="C148" s="292"/>
      <c r="D148" s="235">
        <f>SUM(B136:C147)</f>
        <v>23</v>
      </c>
    </row>
    <row r="149" spans="1:6" x14ac:dyDescent="0.3">
      <c r="A149" s="290" t="s">
        <v>342</v>
      </c>
      <c r="B149" s="291"/>
      <c r="C149" s="292"/>
      <c r="D149" s="78">
        <f>D148/(COUNT(B136:C147)*2)</f>
        <v>0.95833333333333337</v>
      </c>
    </row>
    <row r="150" spans="1:6" s="52" customFormat="1" x14ac:dyDescent="0.3">
      <c r="A150" s="57"/>
      <c r="B150" s="58"/>
      <c r="C150" s="58"/>
      <c r="D150" s="59"/>
    </row>
    <row r="151" spans="1:6" ht="19.5" x14ac:dyDescent="0.4">
      <c r="A151" s="299" t="s">
        <v>243</v>
      </c>
      <c r="B151" s="300"/>
      <c r="C151" s="300"/>
      <c r="D151" s="300"/>
      <c r="E151" s="300"/>
      <c r="F151" s="300"/>
    </row>
    <row r="152" spans="1:6" x14ac:dyDescent="0.3">
      <c r="A152" s="111" t="s">
        <v>326</v>
      </c>
      <c r="B152" s="41">
        <v>2</v>
      </c>
      <c r="C152" s="41"/>
      <c r="D152" s="53" t="s">
        <v>599</v>
      </c>
      <c r="E152" s="41"/>
      <c r="F152" s="41"/>
    </row>
    <row r="153" spans="1:6" x14ac:dyDescent="0.3">
      <c r="A153" s="41" t="s">
        <v>162</v>
      </c>
      <c r="B153" s="41">
        <v>2</v>
      </c>
      <c r="C153" s="41"/>
      <c r="D153" s="53"/>
      <c r="E153" s="41"/>
      <c r="F153" s="41"/>
    </row>
    <row r="154" spans="1:6" ht="50.25" x14ac:dyDescent="0.35">
      <c r="A154" s="91" t="s">
        <v>353</v>
      </c>
      <c r="B154" s="41">
        <v>0</v>
      </c>
      <c r="C154" s="241">
        <f>IF(B154=0, -5, "0")</f>
        <v>-5</v>
      </c>
      <c r="D154" s="262" t="s">
        <v>601</v>
      </c>
      <c r="E154" s="53" t="s">
        <v>600</v>
      </c>
      <c r="F154" s="41"/>
    </row>
    <row r="155" spans="1:6" ht="33.75" x14ac:dyDescent="0.35">
      <c r="A155" s="91" t="s">
        <v>354</v>
      </c>
      <c r="B155" s="41">
        <v>1</v>
      </c>
      <c r="C155" s="241" t="str">
        <f>IF(B155=0, -5, "0")</f>
        <v>0</v>
      </c>
      <c r="D155" s="53" t="s">
        <v>602</v>
      </c>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90" t="s">
        <v>38</v>
      </c>
      <c r="B160" s="297"/>
      <c r="C160" s="298"/>
      <c r="D160" s="236">
        <f>SUM(B152:C159)</f>
        <v>8</v>
      </c>
    </row>
    <row r="161" spans="1:6" x14ac:dyDescent="0.3">
      <c r="A161" s="290" t="s">
        <v>342</v>
      </c>
      <c r="B161" s="291"/>
      <c r="C161" s="292"/>
      <c r="D161" s="78">
        <f>D160/(COUNT(B152:C159)*2)</f>
        <v>0.44444444444444442</v>
      </c>
    </row>
    <row r="162" spans="1:6" s="52" customFormat="1" x14ac:dyDescent="0.3">
      <c r="A162" s="57"/>
      <c r="B162" s="58"/>
      <c r="C162" s="60"/>
      <c r="D162" s="61"/>
    </row>
    <row r="163" spans="1:6" ht="19.5" x14ac:dyDescent="0.4">
      <c r="A163" s="299" t="s">
        <v>85</v>
      </c>
      <c r="B163" s="300"/>
      <c r="C163" s="300"/>
      <c r="D163" s="300"/>
      <c r="E163" s="300"/>
      <c r="F163" s="300"/>
    </row>
    <row r="164" spans="1:6" ht="18" x14ac:dyDescent="0.35">
      <c r="A164" s="91" t="s">
        <v>333</v>
      </c>
      <c r="B164" s="41">
        <v>2</v>
      </c>
      <c r="C164" s="241" t="str">
        <f>IF(B164=0, -5, "0")</f>
        <v>0</v>
      </c>
      <c r="D164" s="41"/>
      <c r="E164" s="41"/>
      <c r="F164" s="41"/>
    </row>
    <row r="165" spans="1:6" ht="33" x14ac:dyDescent="0.3">
      <c r="A165" s="41" t="s">
        <v>334</v>
      </c>
      <c r="B165" s="41">
        <v>1</v>
      </c>
      <c r="C165" s="41"/>
      <c r="D165" s="53" t="s">
        <v>603</v>
      </c>
      <c r="E165" s="41"/>
      <c r="F165" s="41"/>
    </row>
    <row r="166" spans="1:6" x14ac:dyDescent="0.3">
      <c r="A166" s="104" t="s">
        <v>241</v>
      </c>
      <c r="B166" s="41">
        <v>2</v>
      </c>
      <c r="C166" s="41"/>
      <c r="D166" s="53"/>
      <c r="E166" s="41"/>
      <c r="F166" s="41"/>
    </row>
    <row r="167" spans="1:6" x14ac:dyDescent="0.3">
      <c r="A167" s="41" t="s">
        <v>95</v>
      </c>
      <c r="B167" s="41">
        <v>2</v>
      </c>
      <c r="C167" s="41"/>
      <c r="D167" s="41"/>
      <c r="E167" s="53"/>
      <c r="F167" s="41"/>
    </row>
    <row r="168" spans="1:6" x14ac:dyDescent="0.3">
      <c r="A168" s="290" t="s">
        <v>38</v>
      </c>
      <c r="B168" s="291"/>
      <c r="C168" s="292"/>
      <c r="D168" s="235">
        <f>SUM(B164:C167)</f>
        <v>7</v>
      </c>
    </row>
    <row r="169" spans="1:6" x14ac:dyDescent="0.3">
      <c r="A169" s="290" t="s">
        <v>342</v>
      </c>
      <c r="B169" s="291"/>
      <c r="C169" s="292"/>
      <c r="D169" s="78">
        <f>D168/(COUNT(B164:C167)*2)</f>
        <v>0.875</v>
      </c>
    </row>
    <row r="170" spans="1:6" s="52" customFormat="1" x14ac:dyDescent="0.3">
      <c r="A170" s="57"/>
      <c r="B170" s="58"/>
      <c r="C170" s="58"/>
      <c r="D170" s="59"/>
    </row>
    <row r="171" spans="1:6" ht="19.5" x14ac:dyDescent="0.4">
      <c r="A171" s="307" t="s">
        <v>17</v>
      </c>
      <c r="B171" s="308"/>
      <c r="C171" s="308"/>
      <c r="D171" s="308"/>
      <c r="E171" s="308"/>
      <c r="F171" s="308"/>
    </row>
    <row r="172" spans="1:6" x14ac:dyDescent="0.3">
      <c r="A172" s="49" t="s">
        <v>202</v>
      </c>
      <c r="B172" s="41">
        <v>2</v>
      </c>
      <c r="C172" s="41"/>
      <c r="D172" s="75"/>
      <c r="E172" s="41"/>
      <c r="F172" s="41"/>
    </row>
    <row r="173" spans="1:6" x14ac:dyDescent="0.3">
      <c r="A173" s="41" t="s">
        <v>96</v>
      </c>
      <c r="B173" s="41">
        <v>2</v>
      </c>
      <c r="C173" s="41"/>
      <c r="D173" s="75"/>
      <c r="E173" s="41"/>
      <c r="F173" s="41"/>
    </row>
    <row r="174" spans="1:6" x14ac:dyDescent="0.3">
      <c r="A174" s="104" t="s">
        <v>220</v>
      </c>
      <c r="B174" s="41">
        <v>2</v>
      </c>
      <c r="C174" s="41"/>
      <c r="D174" s="53"/>
      <c r="E174" s="41"/>
      <c r="F174" s="41"/>
    </row>
    <row r="175" spans="1:6" x14ac:dyDescent="0.3">
      <c r="A175" s="41" t="s">
        <v>163</v>
      </c>
      <c r="B175" s="41">
        <v>2</v>
      </c>
      <c r="C175" s="41"/>
      <c r="D175" s="53"/>
      <c r="E175" s="53"/>
      <c r="F175" s="41"/>
    </row>
    <row r="176" spans="1:6" x14ac:dyDescent="0.3">
      <c r="A176" s="290" t="s">
        <v>38</v>
      </c>
      <c r="B176" s="291"/>
      <c r="C176" s="292"/>
      <c r="D176" s="235">
        <f>SUM(B172:C175)</f>
        <v>8</v>
      </c>
    </row>
    <row r="177" spans="1:6" x14ac:dyDescent="0.3">
      <c r="A177" s="290" t="s">
        <v>342</v>
      </c>
      <c r="B177" s="291"/>
      <c r="C177" s="292"/>
      <c r="D177" s="78">
        <f>D176/(COUNT(B172:C175)*2)</f>
        <v>1</v>
      </c>
    </row>
    <row r="178" spans="1:6" s="52" customFormat="1" x14ac:dyDescent="0.3">
      <c r="A178" s="57"/>
      <c r="B178" s="58"/>
      <c r="C178" s="58"/>
      <c r="D178" s="59"/>
    </row>
    <row r="179" spans="1:6" ht="19.5" x14ac:dyDescent="0.4">
      <c r="A179" s="299" t="s">
        <v>87</v>
      </c>
      <c r="B179" s="300"/>
      <c r="C179" s="300"/>
      <c r="D179" s="300"/>
      <c r="E179" s="300"/>
      <c r="F179" s="300"/>
    </row>
    <row r="180" spans="1:6" x14ac:dyDescent="0.3">
      <c r="A180" s="104" t="s">
        <v>364</v>
      </c>
      <c r="B180" s="41" t="s">
        <v>34</v>
      </c>
      <c r="C180" s="41"/>
      <c r="D180" s="53"/>
      <c r="E180" s="53"/>
      <c r="F180" s="41"/>
    </row>
    <row r="181" spans="1:6" ht="66" x14ac:dyDescent="0.3">
      <c r="A181" s="113" t="s">
        <v>247</v>
      </c>
      <c r="B181" s="41">
        <v>0</v>
      </c>
      <c r="C181" s="41"/>
      <c r="D181" s="53" t="s">
        <v>619</v>
      </c>
      <c r="E181" s="53" t="s">
        <v>604</v>
      </c>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x14ac:dyDescent="0.3">
      <c r="A184" s="41" t="s">
        <v>356</v>
      </c>
      <c r="B184" s="41">
        <v>2</v>
      </c>
      <c r="C184" s="41"/>
      <c r="D184" s="53"/>
      <c r="E184" s="41"/>
      <c r="F184" s="41"/>
    </row>
    <row r="185" spans="1:6" x14ac:dyDescent="0.3">
      <c r="A185" s="290" t="s">
        <v>38</v>
      </c>
      <c r="B185" s="291"/>
      <c r="C185" s="292"/>
      <c r="D185" s="235">
        <f>SUM(B180:C184)</f>
        <v>6</v>
      </c>
    </row>
    <row r="186" spans="1:6" x14ac:dyDescent="0.3">
      <c r="A186" s="290" t="s">
        <v>342</v>
      </c>
      <c r="B186" s="291"/>
      <c r="C186" s="292"/>
      <c r="D186" s="78">
        <f>D185/(COUNT(B180:C184)*2)</f>
        <v>0.75</v>
      </c>
    </row>
    <row r="187" spans="1:6" s="52" customFormat="1" x14ac:dyDescent="0.3">
      <c r="A187" s="57"/>
      <c r="B187" s="58"/>
      <c r="C187" s="58"/>
      <c r="D187" s="59"/>
    </row>
    <row r="188" spans="1:6" ht="19.5" x14ac:dyDescent="0.4">
      <c r="A188" s="299" t="s">
        <v>242</v>
      </c>
      <c r="B188" s="300"/>
      <c r="C188" s="300"/>
      <c r="D188" s="300"/>
      <c r="E188" s="300"/>
      <c r="F188" s="300"/>
    </row>
    <row r="189" spans="1:6" x14ac:dyDescent="0.3">
      <c r="A189" s="41" t="s">
        <v>357</v>
      </c>
      <c r="B189" s="41" t="s">
        <v>34</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605</v>
      </c>
      <c r="E191" s="41"/>
      <c r="F191" s="41"/>
    </row>
    <row r="192" spans="1:6" x14ac:dyDescent="0.3">
      <c r="A192" s="114" t="s">
        <v>212</v>
      </c>
      <c r="B192" s="41">
        <v>2</v>
      </c>
      <c r="C192" s="41"/>
      <c r="D192" s="41"/>
      <c r="E192" s="41"/>
      <c r="F192" s="41"/>
    </row>
    <row r="193" spans="1:4" x14ac:dyDescent="0.3">
      <c r="A193" s="290" t="s">
        <v>38</v>
      </c>
      <c r="B193" s="291"/>
      <c r="C193" s="292"/>
      <c r="D193" s="116">
        <f>SUM(B189:C192)</f>
        <v>3</v>
      </c>
    </row>
    <row r="194" spans="1:4" x14ac:dyDescent="0.3">
      <c r="A194" s="290" t="s">
        <v>342</v>
      </c>
      <c r="B194" s="291"/>
      <c r="C194" s="292"/>
      <c r="D194" s="78">
        <f>D193/(COUNT(B189:C192)*2)</f>
        <v>0.75</v>
      </c>
    </row>
    <row r="196" spans="1:4" ht="18" x14ac:dyDescent="0.35">
      <c r="A196" s="140" t="s">
        <v>484</v>
      </c>
      <c r="B196" s="139"/>
      <c r="C196" s="139"/>
      <c r="D196" s="245">
        <v>0.5</v>
      </c>
    </row>
    <row r="197" spans="1:4" ht="22.5" x14ac:dyDescent="0.3">
      <c r="A197" s="86" t="s">
        <v>47</v>
      </c>
      <c r="B197" s="87"/>
      <c r="C197" s="88"/>
      <c r="D197" s="89">
        <f>SUM(D193,D185,D176,D168,D160,D62,D51,D32,D22,D117,D148,D132,D101,D83,D41)</f>
        <v>199</v>
      </c>
    </row>
    <row r="198" spans="1:4" ht="22.5" x14ac:dyDescent="0.3">
      <c r="A198" s="86" t="s">
        <v>378</v>
      </c>
      <c r="B198" s="87"/>
      <c r="C198" s="88"/>
      <c r="D198" s="90">
        <f>D197/(COUNT(B189:C192,B180:C184,B172:C175,B164:C167,B152:C159,B55:C61,B45:C50,B26:C31,B17:C21,B106:C116,B136:C147,B121:C131,B87:C100,B66:C82,B36:C40)*2)</f>
        <v>0.84322033898305082</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5" max="5" man="1"/>
    <brk id="150"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84" zoomScale="110" zoomScaleNormal="110" workbookViewId="0">
      <selection activeCell="D92" sqref="D92"/>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8"/>
      <c r="E1" s="278"/>
      <c r="F1" s="278"/>
      <c r="G1" s="278"/>
      <c r="H1" s="278"/>
      <c r="I1" s="278"/>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9" t="s">
        <v>201</v>
      </c>
      <c r="B7" s="279"/>
      <c r="C7" s="279"/>
      <c r="D7" s="279"/>
      <c r="E7" s="279"/>
      <c r="F7" s="279"/>
      <c r="G7" s="234"/>
      <c r="H7" s="234"/>
      <c r="I7" s="234"/>
    </row>
    <row r="8" spans="1:9" ht="29.25" x14ac:dyDescent="0.45">
      <c r="A8" s="280" t="str">
        <f>'Page de garde'!D18</f>
        <v>Gabes</v>
      </c>
      <c r="B8" s="280"/>
      <c r="C8" s="280"/>
      <c r="D8" s="280"/>
      <c r="E8" s="280"/>
      <c r="F8" s="280"/>
      <c r="G8" s="237"/>
      <c r="H8" s="237"/>
      <c r="I8" s="234"/>
    </row>
    <row r="9" spans="1:9" ht="24" x14ac:dyDescent="0.45">
      <c r="A9" s="38" t="s">
        <v>44</v>
      </c>
      <c r="B9" s="281" t="s">
        <v>644</v>
      </c>
      <c r="C9" s="281"/>
      <c r="D9" s="281"/>
      <c r="E9" s="281"/>
      <c r="F9" s="281"/>
      <c r="G9" s="237"/>
      <c r="H9" s="237"/>
      <c r="I9" s="234"/>
    </row>
    <row r="10" spans="1:9" ht="24" x14ac:dyDescent="0.45">
      <c r="A10" s="39" t="s">
        <v>46</v>
      </c>
      <c r="B10" s="282" t="s">
        <v>645</v>
      </c>
      <c r="C10" s="282"/>
      <c r="D10" s="282"/>
      <c r="E10" s="282"/>
      <c r="F10" s="282"/>
      <c r="G10" s="237"/>
      <c r="H10" s="237"/>
      <c r="I10" s="234"/>
    </row>
    <row r="11" spans="1:9" ht="24" x14ac:dyDescent="0.45">
      <c r="A11" s="38" t="s">
        <v>45</v>
      </c>
      <c r="B11" s="277">
        <v>43052</v>
      </c>
      <c r="C11" s="277"/>
      <c r="D11" s="277"/>
      <c r="E11" s="277"/>
      <c r="F11" s="277"/>
      <c r="G11" s="237"/>
      <c r="H11" s="237"/>
      <c r="I11" s="234"/>
    </row>
    <row r="12" spans="1:9" ht="24" x14ac:dyDescent="0.45">
      <c r="A12" s="38" t="s">
        <v>276</v>
      </c>
      <c r="B12" s="283">
        <f>D505</f>
        <v>0.93133802816901412</v>
      </c>
      <c r="C12" s="283"/>
      <c r="D12" s="283"/>
      <c r="E12" s="283"/>
      <c r="F12" s="283"/>
      <c r="G12" s="237"/>
      <c r="H12" s="237"/>
      <c r="I12" s="23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92" t="s">
        <v>36</v>
      </c>
      <c r="C15" s="92" t="s">
        <v>35</v>
      </c>
      <c r="D15" s="286"/>
      <c r="E15" s="287"/>
      <c r="F15" s="286"/>
      <c r="G15" s="36"/>
      <c r="H15" s="36"/>
    </row>
    <row r="16" spans="1:9" ht="18" x14ac:dyDescent="0.35">
      <c r="A16" s="274" t="s">
        <v>0</v>
      </c>
      <c r="B16" s="274"/>
      <c r="C16" s="274"/>
      <c r="D16" s="274"/>
      <c r="E16" s="274"/>
      <c r="F16" s="274"/>
      <c r="G16" s="36"/>
      <c r="H16" s="36"/>
    </row>
    <row r="17" spans="1:8" ht="18" x14ac:dyDescent="0.3">
      <c r="A17" s="202">
        <f>B11</f>
        <v>43052</v>
      </c>
      <c r="B17" s="36"/>
      <c r="C17" s="36"/>
      <c r="D17" s="36"/>
      <c r="E17" s="36"/>
      <c r="F17" s="36"/>
      <c r="G17" s="36"/>
      <c r="H17" s="36"/>
    </row>
    <row r="18" spans="1:8" ht="18" x14ac:dyDescent="0.25">
      <c r="A18" s="288" t="s">
        <v>1</v>
      </c>
      <c r="B18" s="289"/>
      <c r="C18" s="289"/>
      <c r="D18" s="289"/>
      <c r="E18" s="289"/>
      <c r="F18" s="289"/>
    </row>
    <row r="19" spans="1:8" x14ac:dyDescent="0.25">
      <c r="A19" s="189" t="s">
        <v>10</v>
      </c>
      <c r="B19" s="190">
        <v>2</v>
      </c>
      <c r="C19" s="190"/>
      <c r="D19" s="188"/>
      <c r="E19" s="166"/>
      <c r="F19" s="166"/>
    </row>
    <row r="20" spans="1:8" x14ac:dyDescent="0.25">
      <c r="A20" s="189" t="s">
        <v>211</v>
      </c>
      <c r="B20" s="190">
        <v>2</v>
      </c>
      <c r="C20" s="190"/>
      <c r="D20" s="188"/>
      <c r="E20" s="166"/>
      <c r="F20" s="166"/>
    </row>
    <row r="21" spans="1:8" x14ac:dyDescent="0.25">
      <c r="A21" s="189" t="s">
        <v>98</v>
      </c>
      <c r="B21" s="190">
        <v>2</v>
      </c>
      <c r="C21" s="190"/>
      <c r="D21" s="188"/>
      <c r="E21" s="166"/>
      <c r="F21" s="166"/>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90">
        <v>2</v>
      </c>
      <c r="C27" s="190"/>
      <c r="D27" s="188"/>
      <c r="E27" s="166"/>
      <c r="F27" s="166"/>
    </row>
    <row r="28" spans="1:8" ht="18" x14ac:dyDescent="0.35">
      <c r="A28" s="91" t="s">
        <v>186</v>
      </c>
      <c r="B28" s="190">
        <v>2</v>
      </c>
      <c r="C28" s="238" t="str">
        <f>IF(B28=0, -5, "0")</f>
        <v>0</v>
      </c>
      <c r="D28" s="188"/>
      <c r="E28" s="166"/>
      <c r="F28" s="166"/>
    </row>
    <row r="29" spans="1:8" ht="30" x14ac:dyDescent="0.25">
      <c r="A29" s="189" t="s">
        <v>170</v>
      </c>
      <c r="B29" s="190">
        <v>2</v>
      </c>
      <c r="C29" s="190"/>
      <c r="D29" s="188"/>
      <c r="E29" s="166"/>
      <c r="F29" s="166"/>
    </row>
    <row r="30" spans="1:8" ht="45" x14ac:dyDescent="0.25">
      <c r="A30" s="189" t="s">
        <v>165</v>
      </c>
      <c r="B30" s="190">
        <v>2</v>
      </c>
      <c r="C30" s="190"/>
      <c r="D30" s="174"/>
      <c r="E30" s="166"/>
      <c r="F30" s="166"/>
    </row>
    <row r="31" spans="1:8" ht="30" x14ac:dyDescent="0.25">
      <c r="A31" s="18" t="s">
        <v>53</v>
      </c>
      <c r="B31" s="190">
        <v>2</v>
      </c>
      <c r="C31" s="190"/>
      <c r="D31" s="188"/>
      <c r="E31" s="166"/>
      <c r="F31" s="166"/>
    </row>
    <row r="32" spans="1:8" ht="75" x14ac:dyDescent="0.25">
      <c r="A32" s="189" t="s">
        <v>166</v>
      </c>
      <c r="B32" s="190">
        <v>1</v>
      </c>
      <c r="C32" s="190"/>
      <c r="D32" s="175" t="s">
        <v>684</v>
      </c>
      <c r="E32" s="166"/>
      <c r="F32" s="166"/>
      <c r="G32" s="192"/>
    </row>
    <row r="33" spans="1:7" ht="36" x14ac:dyDescent="0.25">
      <c r="A33" s="118" t="s">
        <v>11</v>
      </c>
      <c r="B33" s="190">
        <v>2</v>
      </c>
      <c r="C33" s="238" t="str">
        <f>IF(B33=0, -5, "0")</f>
        <v>0</v>
      </c>
      <c r="D33" s="148"/>
      <c r="E33" s="166"/>
      <c r="F33" s="166"/>
    </row>
    <row r="34" spans="1:7" x14ac:dyDescent="0.25">
      <c r="A34" s="18" t="s">
        <v>290</v>
      </c>
      <c r="B34" s="190">
        <v>2</v>
      </c>
      <c r="C34" s="191"/>
      <c r="D34" s="186"/>
      <c r="E34" s="193"/>
      <c r="F34" s="193"/>
      <c r="G34" s="192"/>
    </row>
    <row r="35" spans="1:7" x14ac:dyDescent="0.25">
      <c r="A35" s="18" t="s">
        <v>203</v>
      </c>
      <c r="B35" s="190">
        <v>2</v>
      </c>
      <c r="C35" s="190"/>
      <c r="D35" s="188"/>
      <c r="E35" s="166"/>
      <c r="F35" s="166"/>
    </row>
    <row r="36" spans="1:7" ht="45" x14ac:dyDescent="0.25">
      <c r="A36" s="128" t="s">
        <v>287</v>
      </c>
      <c r="B36" s="190">
        <v>2</v>
      </c>
      <c r="C36" s="173"/>
      <c r="D36" s="256">
        <v>1</v>
      </c>
      <c r="E36" s="121"/>
      <c r="F36" s="121"/>
    </row>
    <row r="37" spans="1:7" x14ac:dyDescent="0.25">
      <c r="A37" s="19" t="s">
        <v>38</v>
      </c>
      <c r="B37" s="19"/>
      <c r="C37" s="19"/>
      <c r="D37" s="19">
        <f>SUM(B27:C35)</f>
        <v>17</v>
      </c>
    </row>
    <row r="38" spans="1:7" x14ac:dyDescent="0.25">
      <c r="A38" s="19" t="s">
        <v>37</v>
      </c>
      <c r="B38" s="20"/>
      <c r="C38" s="21"/>
      <c r="D38" s="76">
        <f>D37/(COUNT(B27:C35)*2)</f>
        <v>0.94444444444444442</v>
      </c>
    </row>
    <row r="39" spans="1:7" x14ac:dyDescent="0.25">
      <c r="A39" s="8"/>
      <c r="B39" s="7"/>
      <c r="C39" s="7"/>
      <c r="D39" s="7"/>
    </row>
    <row r="40" spans="1:7" ht="18" x14ac:dyDescent="0.25">
      <c r="A40" s="95" t="s">
        <v>40</v>
      </c>
      <c r="B40" s="96"/>
      <c r="C40" s="97"/>
      <c r="D40" s="98">
        <f>SUM(D37,D23)</f>
        <v>25</v>
      </c>
    </row>
    <row r="41" spans="1:7" ht="18" x14ac:dyDescent="0.25">
      <c r="A41" s="95" t="s">
        <v>223</v>
      </c>
      <c r="B41" s="96"/>
      <c r="C41" s="97"/>
      <c r="D41" s="99">
        <f>D40/(COUNT(B27:C35,B19:C22)*2)</f>
        <v>0.96153846153846156</v>
      </c>
    </row>
    <row r="42" spans="1:7" x14ac:dyDescent="0.25">
      <c r="A42" s="9"/>
      <c r="B42" s="6"/>
      <c r="C42" s="7"/>
      <c r="D42" s="6"/>
    </row>
    <row r="43" spans="1:7" ht="18" x14ac:dyDescent="0.35">
      <c r="A43" s="274" t="s">
        <v>137</v>
      </c>
      <c r="B43" s="274"/>
      <c r="C43" s="274"/>
      <c r="D43" s="274"/>
      <c r="E43" s="274"/>
      <c r="F43" s="274"/>
    </row>
    <row r="44" spans="1:7" x14ac:dyDescent="0.25">
      <c r="A44" s="203">
        <f>B11</f>
        <v>43052</v>
      </c>
      <c r="B44" s="6"/>
      <c r="C44" s="7"/>
      <c r="D44" s="6"/>
    </row>
    <row r="45" spans="1:7" ht="16.5" x14ac:dyDescent="0.25">
      <c r="A45" s="275" t="s">
        <v>63</v>
      </c>
      <c r="B45" s="276"/>
      <c r="C45" s="276"/>
      <c r="D45" s="276"/>
      <c r="E45" s="276"/>
      <c r="F45" s="276"/>
    </row>
    <row r="46" spans="1:7" x14ac:dyDescent="0.25">
      <c r="A46" s="33" t="s">
        <v>109</v>
      </c>
      <c r="B46" s="190">
        <v>2</v>
      </c>
      <c r="C46" s="190"/>
      <c r="D46" s="175"/>
      <c r="E46" s="166"/>
      <c r="F46" s="166"/>
    </row>
    <row r="47" spans="1:7" ht="30" x14ac:dyDescent="0.25">
      <c r="A47" s="44" t="s">
        <v>259</v>
      </c>
      <c r="B47" s="190">
        <v>2</v>
      </c>
      <c r="C47" s="190"/>
      <c r="D47" s="175"/>
      <c r="E47" s="166"/>
      <c r="F47" s="166"/>
    </row>
    <row r="48" spans="1:7" x14ac:dyDescent="0.25">
      <c r="A48" s="33" t="s">
        <v>297</v>
      </c>
      <c r="B48" s="190">
        <v>2</v>
      </c>
      <c r="C48" s="191"/>
      <c r="D48" s="183"/>
      <c r="E48" s="193"/>
      <c r="F48" s="166"/>
    </row>
    <row r="49" spans="1:6" x14ac:dyDescent="0.25">
      <c r="A49" s="33" t="s">
        <v>28</v>
      </c>
      <c r="B49" s="190">
        <v>2</v>
      </c>
      <c r="C49" s="190"/>
      <c r="D49" s="175"/>
      <c r="E49" s="166"/>
      <c r="F49" s="166"/>
    </row>
    <row r="50" spans="1:6" x14ac:dyDescent="0.25">
      <c r="A50" s="44" t="s">
        <v>141</v>
      </c>
      <c r="B50" s="190">
        <v>2</v>
      </c>
      <c r="C50" s="190"/>
      <c r="D50" s="175"/>
      <c r="E50" s="166"/>
      <c r="F50" s="166"/>
    </row>
    <row r="51" spans="1:6" ht="18" x14ac:dyDescent="0.35">
      <c r="A51" s="91" t="s">
        <v>7</v>
      </c>
      <c r="B51" s="190">
        <v>2</v>
      </c>
      <c r="C51" s="238" t="str">
        <f>IF(B51=0, -5, "0")</f>
        <v>0</v>
      </c>
      <c r="D51" s="176"/>
      <c r="E51" s="166"/>
      <c r="F51" s="166"/>
    </row>
    <row r="52" spans="1:6" x14ac:dyDescent="0.25">
      <c r="A52" s="23" t="s">
        <v>26</v>
      </c>
      <c r="B52" s="190">
        <v>2</v>
      </c>
      <c r="C52" s="157"/>
      <c r="D52" s="176"/>
      <c r="E52" s="166"/>
      <c r="F52" s="166"/>
    </row>
    <row r="53" spans="1:6" ht="36" x14ac:dyDescent="0.35">
      <c r="A53" s="100" t="s">
        <v>27</v>
      </c>
      <c r="B53" s="190">
        <v>2</v>
      </c>
      <c r="C53" s="238" t="str">
        <f>IF(B53=0, -5, "0")</f>
        <v>0</v>
      </c>
      <c r="D53" s="160"/>
      <c r="E53" s="166"/>
      <c r="F53" s="166"/>
    </row>
    <row r="54" spans="1:6" x14ac:dyDescent="0.25">
      <c r="A54" s="19" t="s">
        <v>38</v>
      </c>
      <c r="B54" s="19"/>
      <c r="C54" s="19"/>
      <c r="D54" s="19">
        <f>SUM(B46:C53)</f>
        <v>16</v>
      </c>
    </row>
    <row r="55" spans="1:6" x14ac:dyDescent="0.25">
      <c r="A55" s="19" t="s">
        <v>37</v>
      </c>
      <c r="B55" s="20"/>
      <c r="C55" s="21"/>
      <c r="D55" s="76">
        <f>D54/(COUNT(B46:C53)*2)</f>
        <v>1</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2</v>
      </c>
      <c r="C58" s="190"/>
      <c r="D58" s="188"/>
      <c r="E58" s="166"/>
      <c r="F58" s="166"/>
    </row>
    <row r="59" spans="1:6" x14ac:dyDescent="0.25">
      <c r="A59" s="189" t="s">
        <v>204</v>
      </c>
      <c r="B59" s="190">
        <v>2</v>
      </c>
      <c r="C59" s="191"/>
      <c r="D59" s="182"/>
      <c r="E59" s="165"/>
      <c r="F59" s="193"/>
    </row>
    <row r="60" spans="1:6" x14ac:dyDescent="0.25">
      <c r="A60" s="24" t="s">
        <v>142</v>
      </c>
      <c r="B60" s="190">
        <v>2</v>
      </c>
      <c r="C60" s="190"/>
      <c r="D60" s="162"/>
      <c r="E60" s="166"/>
      <c r="F60" s="166"/>
    </row>
    <row r="61" spans="1:6" x14ac:dyDescent="0.25">
      <c r="A61" s="24" t="s">
        <v>123</v>
      </c>
      <c r="B61" s="190">
        <v>2</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2</v>
      </c>
      <c r="C63" s="190"/>
      <c r="D63" s="188"/>
      <c r="E63" s="166"/>
      <c r="F63" s="166"/>
    </row>
    <row r="64" spans="1:6" ht="36" x14ac:dyDescent="0.25">
      <c r="A64" s="127" t="s">
        <v>272</v>
      </c>
      <c r="B64" s="190">
        <v>2</v>
      </c>
      <c r="C64" s="238" t="str">
        <f>IF(B64=0, -5, "0")</f>
        <v>0</v>
      </c>
      <c r="D64" s="188"/>
      <c r="E64" s="166"/>
      <c r="F64" s="166"/>
    </row>
    <row r="65" spans="1:6" ht="16.5" x14ac:dyDescent="0.3">
      <c r="A65" s="51" t="s">
        <v>271</v>
      </c>
      <c r="B65" s="190">
        <v>2</v>
      </c>
      <c r="C65" s="191"/>
      <c r="D65" s="165"/>
      <c r="E65" s="193"/>
      <c r="F65" s="166"/>
    </row>
    <row r="66" spans="1:6" x14ac:dyDescent="0.25">
      <c r="A66" s="189" t="s">
        <v>308</v>
      </c>
      <c r="B66" s="190">
        <v>2</v>
      </c>
      <c r="C66" s="190"/>
      <c r="D66" s="176"/>
      <c r="E66" s="193"/>
      <c r="F66" s="166"/>
    </row>
    <row r="67" spans="1:6" x14ac:dyDescent="0.25">
      <c r="A67" s="189" t="s">
        <v>187</v>
      </c>
      <c r="B67" s="190">
        <v>2</v>
      </c>
      <c r="C67" s="190"/>
      <c r="D67" s="176"/>
      <c r="E67" s="166"/>
      <c r="F67" s="166"/>
    </row>
    <row r="68" spans="1:6" x14ac:dyDescent="0.25">
      <c r="A68" s="189" t="s">
        <v>116</v>
      </c>
      <c r="B68" s="190" t="s">
        <v>34</v>
      </c>
      <c r="C68" s="190"/>
      <c r="D68" s="175"/>
      <c r="F68" s="166"/>
    </row>
    <row r="69" spans="1:6" x14ac:dyDescent="0.25">
      <c r="A69" s="189" t="s">
        <v>117</v>
      </c>
      <c r="B69" s="190">
        <v>2</v>
      </c>
      <c r="C69" s="191"/>
      <c r="D69" s="183"/>
      <c r="E69" s="165"/>
      <c r="F69" s="193"/>
    </row>
    <row r="70" spans="1:6" s="192" customFormat="1" ht="30" x14ac:dyDescent="0.25">
      <c r="A70" s="126" t="s">
        <v>171</v>
      </c>
      <c r="B70" s="190">
        <v>1</v>
      </c>
      <c r="C70" s="239" t="str">
        <f>IF(B70=0, -5, "0")</f>
        <v>0</v>
      </c>
      <c r="D70" s="171" t="s">
        <v>646</v>
      </c>
      <c r="E70" s="165"/>
      <c r="F70" s="193"/>
    </row>
    <row r="71" spans="1:6" s="192" customFormat="1" x14ac:dyDescent="0.25">
      <c r="A71" s="189" t="s">
        <v>291</v>
      </c>
      <c r="B71" s="190">
        <v>2</v>
      </c>
      <c r="C71" s="191"/>
      <c r="D71" s="171"/>
      <c r="E71" s="193"/>
      <c r="F71" s="193"/>
    </row>
    <row r="72" spans="1:6" s="192" customFormat="1" ht="16.5" x14ac:dyDescent="0.3">
      <c r="A72" s="51" t="s">
        <v>270</v>
      </c>
      <c r="B72" s="190" t="s">
        <v>34</v>
      </c>
      <c r="C72" s="191"/>
      <c r="D72" s="171"/>
      <c r="E72" s="193"/>
      <c r="F72" s="193"/>
    </row>
    <row r="73" spans="1:6" s="192" customFormat="1" x14ac:dyDescent="0.25">
      <c r="A73" s="189" t="s">
        <v>172</v>
      </c>
      <c r="B73" s="190">
        <v>2</v>
      </c>
      <c r="C73" s="191"/>
      <c r="D73" s="175"/>
      <c r="E73" s="193"/>
      <c r="F73" s="193"/>
    </row>
    <row r="74" spans="1:6" s="192" customFormat="1" x14ac:dyDescent="0.25">
      <c r="A74" s="189" t="s">
        <v>188</v>
      </c>
      <c r="B74" s="190">
        <v>2</v>
      </c>
      <c r="C74" s="191"/>
      <c r="D74" s="171"/>
      <c r="E74" s="193"/>
      <c r="F74" s="193"/>
    </row>
    <row r="75" spans="1:6" s="192" customFormat="1" ht="18" x14ac:dyDescent="0.35">
      <c r="A75" s="199" t="s">
        <v>289</v>
      </c>
      <c r="B75" s="190">
        <v>2</v>
      </c>
      <c r="C75" s="239" t="str">
        <f>IF(B75=0, -5, "0")</f>
        <v>0</v>
      </c>
      <c r="D75" s="171"/>
      <c r="E75" s="180"/>
      <c r="F75" s="193"/>
    </row>
    <row r="76" spans="1:6" s="192" customFormat="1" ht="16.5" x14ac:dyDescent="0.25">
      <c r="A76" s="126" t="s">
        <v>168</v>
      </c>
      <c r="B76" s="190">
        <v>2</v>
      </c>
      <c r="C76" s="239" t="str">
        <f>IF(B76=0, -5, "0")</f>
        <v>0</v>
      </c>
      <c r="D76" s="171"/>
      <c r="E76" s="193"/>
      <c r="F76" s="193"/>
    </row>
    <row r="77" spans="1:6" s="192" customFormat="1" x14ac:dyDescent="0.25">
      <c r="A77" s="24" t="s">
        <v>83</v>
      </c>
      <c r="B77" s="190">
        <v>2</v>
      </c>
      <c r="C77" s="191"/>
      <c r="D77" s="171"/>
      <c r="E77" s="193"/>
      <c r="F77" s="193"/>
    </row>
    <row r="78" spans="1:6" s="192" customFormat="1" ht="30" x14ac:dyDescent="0.25">
      <c r="A78" s="24" t="s">
        <v>221</v>
      </c>
      <c r="B78" s="190">
        <v>2</v>
      </c>
      <c r="C78" s="190"/>
      <c r="D78" s="176"/>
      <c r="E78" s="193"/>
      <c r="F78" s="193"/>
    </row>
    <row r="79" spans="1:6" s="192" customFormat="1" x14ac:dyDescent="0.25">
      <c r="A79" s="189" t="s">
        <v>292</v>
      </c>
      <c r="B79" s="190">
        <v>2</v>
      </c>
      <c r="C79" s="191"/>
      <c r="D79" s="171"/>
      <c r="E79" s="165"/>
      <c r="F79" s="193"/>
    </row>
    <row r="80" spans="1:6" s="192" customFormat="1" ht="30" x14ac:dyDescent="0.25">
      <c r="A80" s="189" t="s">
        <v>199</v>
      </c>
      <c r="B80" s="190">
        <v>2</v>
      </c>
      <c r="C80" s="191"/>
      <c r="D80" s="171"/>
      <c r="E80" s="193"/>
      <c r="F80" s="193"/>
    </row>
    <row r="81" spans="1:6" x14ac:dyDescent="0.25">
      <c r="A81" s="19" t="s">
        <v>38</v>
      </c>
      <c r="B81" s="19"/>
      <c r="C81" s="19"/>
      <c r="D81" s="19">
        <f>SUM(B58:C80)</f>
        <v>39</v>
      </c>
    </row>
    <row r="82" spans="1:6" x14ac:dyDescent="0.25">
      <c r="A82" s="19" t="s">
        <v>37</v>
      </c>
      <c r="B82" s="20"/>
      <c r="C82" s="21"/>
      <c r="D82" s="76">
        <f>D81/(COUNT(B58:C80)*2)</f>
        <v>0.97499999999999998</v>
      </c>
    </row>
    <row r="83" spans="1:6" x14ac:dyDescent="0.25">
      <c r="A83" s="9"/>
      <c r="B83" s="6"/>
      <c r="C83" s="7"/>
      <c r="D83" s="6"/>
    </row>
    <row r="84" spans="1:6" ht="18" x14ac:dyDescent="0.25">
      <c r="A84" s="272" t="s">
        <v>25</v>
      </c>
      <c r="B84" s="273"/>
      <c r="C84" s="273"/>
      <c r="D84" s="273"/>
      <c r="E84" s="273"/>
      <c r="F84" s="273"/>
    </row>
    <row r="85" spans="1:6" ht="30" x14ac:dyDescent="0.25">
      <c r="A85" s="189" t="s">
        <v>314</v>
      </c>
      <c r="B85" s="190">
        <v>2</v>
      </c>
      <c r="C85" s="190"/>
      <c r="D85" s="176" t="s">
        <v>647</v>
      </c>
      <c r="E85" s="166"/>
      <c r="F85" s="166"/>
    </row>
    <row r="86" spans="1:6" x14ac:dyDescent="0.25">
      <c r="A86" s="18" t="s">
        <v>105</v>
      </c>
      <c r="B86" s="190">
        <v>2</v>
      </c>
      <c r="C86" s="190"/>
      <c r="D86" s="174"/>
      <c r="E86" s="166"/>
      <c r="F86" s="166"/>
    </row>
    <row r="87" spans="1:6" ht="18" x14ac:dyDescent="0.35">
      <c r="A87" s="91" t="s">
        <v>59</v>
      </c>
      <c r="B87" s="190">
        <v>2</v>
      </c>
      <c r="C87" s="238" t="str">
        <f>IF(B87=0, -5, "0")</f>
        <v>0</v>
      </c>
      <c r="D87" s="176"/>
      <c r="E87" s="166"/>
      <c r="F87" s="166"/>
    </row>
    <row r="88" spans="1:6" ht="30" x14ac:dyDescent="0.25">
      <c r="A88" s="24" t="s">
        <v>250</v>
      </c>
      <c r="B88" s="190">
        <v>2</v>
      </c>
      <c r="C88" s="190"/>
      <c r="D88" s="176"/>
      <c r="E88" s="166"/>
      <c r="F88" s="166"/>
    </row>
    <row r="89" spans="1:6" ht="45" x14ac:dyDescent="0.25">
      <c r="A89" s="18" t="s">
        <v>55</v>
      </c>
      <c r="B89" s="190">
        <v>1</v>
      </c>
      <c r="C89" s="190"/>
      <c r="D89" s="177" t="s">
        <v>685</v>
      </c>
      <c r="E89" s="166"/>
      <c r="F89" s="166"/>
    </row>
    <row r="90" spans="1:6" ht="45" x14ac:dyDescent="0.25">
      <c r="A90" s="189" t="s">
        <v>293</v>
      </c>
      <c r="B90" s="190">
        <v>2</v>
      </c>
      <c r="C90" s="190"/>
      <c r="D90" s="175" t="s">
        <v>648</v>
      </c>
      <c r="E90" s="193"/>
      <c r="F90" s="166"/>
    </row>
    <row r="91" spans="1:6" ht="30" x14ac:dyDescent="0.25">
      <c r="A91" s="18" t="s">
        <v>260</v>
      </c>
      <c r="B91" s="190">
        <v>1</v>
      </c>
      <c r="C91" s="190"/>
      <c r="D91" s="176" t="s">
        <v>688</v>
      </c>
      <c r="E91" s="166"/>
      <c r="F91" s="166"/>
    </row>
    <row r="92" spans="1:6" ht="45" x14ac:dyDescent="0.25">
      <c r="A92" s="128" t="s">
        <v>287</v>
      </c>
      <c r="B92" s="190">
        <v>2</v>
      </c>
      <c r="C92" s="173"/>
      <c r="D92" s="257">
        <v>1</v>
      </c>
      <c r="E92" s="121"/>
      <c r="F92" s="121"/>
    </row>
    <row r="93" spans="1:6" x14ac:dyDescent="0.25">
      <c r="A93" s="19" t="s">
        <v>38</v>
      </c>
      <c r="B93" s="19"/>
      <c r="C93" s="19"/>
      <c r="D93" s="19">
        <f>SUM(B85:C91)</f>
        <v>12</v>
      </c>
    </row>
    <row r="94" spans="1:6" x14ac:dyDescent="0.25">
      <c r="A94" s="19" t="s">
        <v>37</v>
      </c>
      <c r="B94" s="20"/>
      <c r="C94" s="21"/>
      <c r="D94" s="76">
        <f>D93/(COUNT(B85:C91)*2)</f>
        <v>0.8571428571428571</v>
      </c>
    </row>
    <row r="95" spans="1:6" x14ac:dyDescent="0.25">
      <c r="A95" s="9"/>
      <c r="B95" s="6"/>
      <c r="C95" s="7"/>
      <c r="D95" s="6"/>
    </row>
    <row r="96" spans="1:6" ht="18" x14ac:dyDescent="0.25">
      <c r="A96" s="95" t="s">
        <v>66</v>
      </c>
      <c r="B96" s="101"/>
      <c r="C96" s="102"/>
      <c r="D96" s="98">
        <f>SUM(D81,D93,D54)</f>
        <v>67</v>
      </c>
    </row>
    <row r="97" spans="1:6" ht="18" x14ac:dyDescent="0.25">
      <c r="A97" s="95" t="s">
        <v>224</v>
      </c>
      <c r="B97" s="101"/>
      <c r="C97" s="102"/>
      <c r="D97" s="99">
        <f>D96/(COUNT(B85:C91,B46:C53,B58:C80)*2)</f>
        <v>0.95714285714285718</v>
      </c>
    </row>
    <row r="98" spans="1:6" x14ac:dyDescent="0.25">
      <c r="A98" s="5"/>
      <c r="B98" s="6"/>
      <c r="C98" s="7"/>
      <c r="D98" s="6"/>
    </row>
    <row r="99" spans="1:6" ht="18" x14ac:dyDescent="0.35">
      <c r="A99" s="274" t="s">
        <v>129</v>
      </c>
      <c r="B99" s="274"/>
      <c r="C99" s="274"/>
      <c r="D99" s="274"/>
      <c r="E99" s="274"/>
      <c r="F99" s="274"/>
    </row>
    <row r="100" spans="1:6" x14ac:dyDescent="0.25">
      <c r="A100" s="203">
        <f>B11</f>
        <v>43052</v>
      </c>
      <c r="B100" s="6"/>
      <c r="C100" s="7"/>
      <c r="D100" s="6"/>
    </row>
    <row r="101" spans="1:6" ht="16.5" x14ac:dyDescent="0.25">
      <c r="A101" s="275" t="s">
        <v>63</v>
      </c>
      <c r="B101" s="276"/>
      <c r="C101" s="276"/>
      <c r="D101" s="276"/>
      <c r="E101" s="276"/>
      <c r="F101" s="276"/>
    </row>
    <row r="102" spans="1:6" x14ac:dyDescent="0.25">
      <c r="A102" s="23" t="s">
        <v>57</v>
      </c>
      <c r="B102" s="190">
        <v>2</v>
      </c>
      <c r="C102" s="190"/>
      <c r="D102" s="188"/>
      <c r="E102" s="188"/>
      <c r="F102" s="166"/>
    </row>
    <row r="103" spans="1:6" x14ac:dyDescent="0.25">
      <c r="A103" s="23" t="s">
        <v>297</v>
      </c>
      <c r="B103" s="190">
        <v>2</v>
      </c>
      <c r="C103" s="190"/>
      <c r="D103" s="188"/>
      <c r="E103" s="166"/>
      <c r="F103" s="166"/>
    </row>
    <row r="104" spans="1:6" x14ac:dyDescent="0.25">
      <c r="A104" s="33" t="s">
        <v>100</v>
      </c>
      <c r="B104" s="190">
        <v>2</v>
      </c>
      <c r="C104" s="191"/>
      <c r="D104" s="165"/>
      <c r="E104" s="193"/>
      <c r="F104" s="166"/>
    </row>
    <row r="105" spans="1:6" x14ac:dyDescent="0.25">
      <c r="A105" s="33" t="s">
        <v>28</v>
      </c>
      <c r="B105" s="190">
        <v>2</v>
      </c>
      <c r="C105" s="190"/>
      <c r="D105" s="168"/>
      <c r="E105" s="166"/>
      <c r="F105" s="166"/>
    </row>
    <row r="106" spans="1:6" ht="30" x14ac:dyDescent="0.25">
      <c r="A106" s="33" t="s">
        <v>174</v>
      </c>
      <c r="B106" s="190">
        <v>2</v>
      </c>
      <c r="C106" s="190"/>
      <c r="D106" s="148"/>
      <c r="E106" s="166"/>
      <c r="F106" s="166"/>
    </row>
    <row r="107" spans="1:6" ht="18" x14ac:dyDescent="0.35">
      <c r="A107" s="91" t="s">
        <v>59</v>
      </c>
      <c r="B107" s="190">
        <v>2</v>
      </c>
      <c r="C107" s="238" t="str">
        <f>IF(B107=0, -5, "0")</f>
        <v>0</v>
      </c>
      <c r="D107" s="188"/>
      <c r="E107" s="166"/>
      <c r="F107" s="166"/>
    </row>
    <row r="108" spans="1:6" ht="30" x14ac:dyDescent="0.25">
      <c r="A108" s="23" t="s">
        <v>131</v>
      </c>
      <c r="B108" s="190">
        <v>2</v>
      </c>
      <c r="C108" s="157"/>
      <c r="D108" s="188"/>
      <c r="E108" s="166"/>
      <c r="F108" s="166"/>
    </row>
    <row r="109" spans="1:6" ht="36" x14ac:dyDescent="0.35">
      <c r="A109" s="100" t="s">
        <v>27</v>
      </c>
      <c r="B109" s="190">
        <v>2</v>
      </c>
      <c r="C109" s="238" t="str">
        <f>IF(B109=0, -5, "0")</f>
        <v>0</v>
      </c>
      <c r="D109" s="10"/>
      <c r="E109" s="166"/>
      <c r="F109" s="166"/>
    </row>
    <row r="110" spans="1:6" x14ac:dyDescent="0.25">
      <c r="A110" s="19" t="s">
        <v>38</v>
      </c>
      <c r="B110" s="19"/>
      <c r="C110" s="19"/>
      <c r="D110" s="19">
        <f>SUM(B102:C109)</f>
        <v>16</v>
      </c>
    </row>
    <row r="111" spans="1:6" x14ac:dyDescent="0.25">
      <c r="A111" s="19" t="s">
        <v>37</v>
      </c>
      <c r="B111" s="20"/>
      <c r="C111" s="21"/>
      <c r="D111" s="76">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2</v>
      </c>
      <c r="C114" s="190"/>
      <c r="D114" s="188"/>
      <c r="E114" s="188"/>
      <c r="F114" s="166"/>
    </row>
    <row r="115" spans="1:6" ht="30" x14ac:dyDescent="0.25">
      <c r="A115" s="18" t="s">
        <v>294</v>
      </c>
      <c r="B115" s="190">
        <v>1</v>
      </c>
      <c r="C115" s="190"/>
      <c r="D115" s="162" t="s">
        <v>649</v>
      </c>
      <c r="E115" s="162"/>
      <c r="F115" s="166"/>
    </row>
    <row r="116" spans="1:6" x14ac:dyDescent="0.25">
      <c r="A116" s="18" t="s">
        <v>71</v>
      </c>
      <c r="B116" s="190">
        <v>2</v>
      </c>
      <c r="C116" s="190"/>
      <c r="D116" s="162"/>
      <c r="E116" s="193"/>
      <c r="F116" s="166"/>
    </row>
    <row r="117" spans="1:6" x14ac:dyDescent="0.25">
      <c r="A117" s="189" t="s">
        <v>295</v>
      </c>
      <c r="B117" s="190">
        <v>2</v>
      </c>
      <c r="C117" s="190"/>
      <c r="D117" s="11"/>
      <c r="E117" s="193"/>
      <c r="F117" s="166"/>
    </row>
    <row r="118" spans="1:6" x14ac:dyDescent="0.25">
      <c r="A118" s="18" t="s">
        <v>64</v>
      </c>
      <c r="B118" s="190">
        <v>2</v>
      </c>
      <c r="C118" s="190"/>
      <c r="D118" s="12"/>
      <c r="E118" s="188"/>
      <c r="F118" s="166"/>
    </row>
    <row r="119" spans="1:6" ht="30" x14ac:dyDescent="0.25">
      <c r="A119" s="189" t="s">
        <v>175</v>
      </c>
      <c r="B119" s="190">
        <v>2</v>
      </c>
      <c r="C119" s="190"/>
      <c r="D119" s="12"/>
      <c r="E119" s="166"/>
      <c r="F119" s="166"/>
    </row>
    <row r="120" spans="1:6" x14ac:dyDescent="0.25">
      <c r="A120" s="189" t="s">
        <v>291</v>
      </c>
      <c r="B120" s="190">
        <v>2</v>
      </c>
      <c r="C120" s="190"/>
      <c r="D120" s="12"/>
      <c r="E120" s="166"/>
      <c r="F120" s="166"/>
    </row>
    <row r="121" spans="1:6" ht="18" x14ac:dyDescent="0.35">
      <c r="A121" s="91" t="s">
        <v>74</v>
      </c>
      <c r="B121" s="190">
        <v>2</v>
      </c>
      <c r="C121" s="238" t="str">
        <f>IF(B121=0, -5, "0")</f>
        <v>0</v>
      </c>
      <c r="D121" s="188"/>
      <c r="E121" s="166"/>
      <c r="F121" s="166"/>
    </row>
    <row r="122" spans="1:6" x14ac:dyDescent="0.25">
      <c r="A122" s="18" t="s">
        <v>188</v>
      </c>
      <c r="B122" s="190">
        <v>2</v>
      </c>
      <c r="C122" s="190"/>
      <c r="D122" s="188"/>
      <c r="E122" s="166"/>
      <c r="F122" s="166"/>
    </row>
    <row r="123" spans="1:6" ht="16.5" x14ac:dyDescent="0.3">
      <c r="A123" s="49" t="s">
        <v>189</v>
      </c>
      <c r="B123" s="197">
        <v>2</v>
      </c>
      <c r="C123" s="197"/>
      <c r="D123" s="204"/>
      <c r="E123" s="188"/>
      <c r="F123" s="166"/>
    </row>
    <row r="124" spans="1:6" x14ac:dyDescent="0.25">
      <c r="A124" s="189" t="s">
        <v>278</v>
      </c>
      <c r="B124" s="190">
        <v>2</v>
      </c>
      <c r="C124" s="190"/>
      <c r="D124" s="168"/>
      <c r="E124" s="193"/>
      <c r="F124" s="166"/>
    </row>
    <row r="125" spans="1:6" ht="36" x14ac:dyDescent="0.25">
      <c r="A125" s="127" t="s">
        <v>272</v>
      </c>
      <c r="B125" s="190">
        <v>2</v>
      </c>
      <c r="C125" s="238" t="str">
        <f>IF(B125=0, -5, "0")</f>
        <v>0</v>
      </c>
      <c r="D125" s="188"/>
      <c r="E125" s="188"/>
      <c r="F125" s="166"/>
    </row>
    <row r="126" spans="1:6" ht="16.5" x14ac:dyDescent="0.3">
      <c r="A126" s="51" t="s">
        <v>271</v>
      </c>
      <c r="B126" s="197">
        <v>2</v>
      </c>
      <c r="C126" s="197"/>
      <c r="D126" s="204" t="s">
        <v>371</v>
      </c>
      <c r="E126" s="166"/>
      <c r="F126" s="166"/>
    </row>
    <row r="127" spans="1:6" ht="61.5" x14ac:dyDescent="0.35">
      <c r="A127" s="91" t="s">
        <v>173</v>
      </c>
      <c r="B127" s="190">
        <v>0</v>
      </c>
      <c r="C127" s="238">
        <f>IF(B127=0, -5, "0")</f>
        <v>-5</v>
      </c>
      <c r="D127" s="188" t="s">
        <v>650</v>
      </c>
      <c r="E127" s="188" t="s">
        <v>651</v>
      </c>
      <c r="F127" s="166"/>
    </row>
    <row r="128" spans="1:6" ht="18" x14ac:dyDescent="0.35">
      <c r="A128" s="49" t="s">
        <v>289</v>
      </c>
      <c r="B128" s="190">
        <v>2</v>
      </c>
      <c r="C128" s="190"/>
      <c r="D128" s="188"/>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90"/>
      <c r="D130" s="188"/>
      <c r="E130" s="166"/>
      <c r="F130" s="166"/>
    </row>
    <row r="131" spans="1:6" ht="33" x14ac:dyDescent="0.3">
      <c r="A131" s="51" t="s">
        <v>222</v>
      </c>
      <c r="B131" s="191">
        <v>2</v>
      </c>
      <c r="C131" s="190"/>
      <c r="D131" s="188"/>
      <c r="E131" s="166"/>
      <c r="F131" s="166"/>
    </row>
    <row r="132" spans="1:6" x14ac:dyDescent="0.25">
      <c r="A132" s="24" t="s">
        <v>248</v>
      </c>
      <c r="B132" s="191">
        <v>2</v>
      </c>
      <c r="C132" s="190"/>
      <c r="D132" s="188"/>
      <c r="E132" s="188"/>
      <c r="F132" s="166"/>
    </row>
    <row r="133" spans="1:6" ht="30" x14ac:dyDescent="0.25">
      <c r="A133" s="24" t="s">
        <v>199</v>
      </c>
      <c r="B133" s="191">
        <v>2</v>
      </c>
      <c r="C133" s="190"/>
      <c r="D133" s="188"/>
      <c r="E133" s="166"/>
      <c r="F133" s="166"/>
    </row>
    <row r="134" spans="1:6" x14ac:dyDescent="0.25">
      <c r="A134" s="19" t="s">
        <v>38</v>
      </c>
      <c r="B134" s="19"/>
      <c r="C134" s="19"/>
      <c r="D134" s="19">
        <f>SUM(B114:C133)</f>
        <v>32</v>
      </c>
    </row>
    <row r="135" spans="1:6" x14ac:dyDescent="0.25">
      <c r="A135" s="19" t="s">
        <v>37</v>
      </c>
      <c r="B135" s="20"/>
      <c r="C135" s="21"/>
      <c r="D135" s="76">
        <f>D134/(COUNT(B114:C133)*2)</f>
        <v>0.76190476190476186</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2</v>
      </c>
      <c r="C138" s="190"/>
      <c r="D138" s="188"/>
      <c r="E138" s="165"/>
      <c r="F138" s="166"/>
    </row>
    <row r="139" spans="1:6" x14ac:dyDescent="0.25">
      <c r="A139" s="18" t="s">
        <v>144</v>
      </c>
      <c r="B139" s="190">
        <v>2</v>
      </c>
      <c r="C139" s="190"/>
      <c r="D139" s="162"/>
      <c r="E139" s="166"/>
      <c r="F139" s="166"/>
    </row>
    <row r="140" spans="1:6" ht="18" x14ac:dyDescent="0.35">
      <c r="A140" s="91" t="s">
        <v>59</v>
      </c>
      <c r="B140" s="190">
        <v>2</v>
      </c>
      <c r="C140" s="238" t="str">
        <f>IF(B140=0, -5, "0")</f>
        <v>0</v>
      </c>
      <c r="D140" s="188"/>
      <c r="E140" s="188"/>
      <c r="F140" s="166"/>
    </row>
    <row r="141" spans="1:6" ht="36" x14ac:dyDescent="0.35">
      <c r="A141" s="100" t="s">
        <v>55</v>
      </c>
      <c r="B141" s="190">
        <v>2</v>
      </c>
      <c r="C141" s="238" t="str">
        <f>IF(B141=0, -5, "0")</f>
        <v>0</v>
      </c>
      <c r="D141" s="12"/>
      <c r="E141" s="188"/>
      <c r="F141" s="166"/>
    </row>
    <row r="142" spans="1:6" ht="16.5" x14ac:dyDescent="0.3">
      <c r="A142" s="56" t="s">
        <v>149</v>
      </c>
      <c r="B142" s="190">
        <v>2</v>
      </c>
      <c r="C142" s="190"/>
      <c r="D142" s="168"/>
      <c r="E142" s="166"/>
      <c r="F142" s="166"/>
    </row>
    <row r="143" spans="1:6" ht="18" x14ac:dyDescent="0.35">
      <c r="A143" s="100" t="s">
        <v>273</v>
      </c>
      <c r="B143" s="190">
        <v>2</v>
      </c>
      <c r="C143" s="238" t="str">
        <f>IF(B143=0, -5, "0")</f>
        <v>0</v>
      </c>
      <c r="D143" s="188"/>
      <c r="E143" s="188"/>
      <c r="F143" s="166"/>
    </row>
    <row r="144" spans="1:6" ht="16.5" x14ac:dyDescent="0.25">
      <c r="A144" s="206" t="s">
        <v>75</v>
      </c>
      <c r="B144" s="190">
        <v>2</v>
      </c>
      <c r="C144" s="197"/>
      <c r="D144" s="207"/>
      <c r="E144" s="188"/>
      <c r="F144" s="166"/>
    </row>
    <row r="145" spans="1:6" ht="66" x14ac:dyDescent="0.25">
      <c r="A145" s="129" t="s">
        <v>287</v>
      </c>
      <c r="B145" s="190">
        <v>1</v>
      </c>
      <c r="C145" s="173"/>
      <c r="D145" s="256">
        <v>0.33</v>
      </c>
      <c r="E145" s="7"/>
      <c r="F145" s="121"/>
    </row>
    <row r="146" spans="1:6" x14ac:dyDescent="0.25">
      <c r="A146" s="19" t="s">
        <v>38</v>
      </c>
      <c r="B146" s="19"/>
      <c r="C146" s="19"/>
      <c r="D146" s="19">
        <f>SUM(B138:C144)</f>
        <v>14</v>
      </c>
    </row>
    <row r="147" spans="1:6" x14ac:dyDescent="0.25">
      <c r="A147" s="19" t="s">
        <v>37</v>
      </c>
      <c r="B147" s="20"/>
      <c r="C147" s="21"/>
      <c r="D147" s="76">
        <f>D146/(COUNT(B138:C144)*2)</f>
        <v>1</v>
      </c>
    </row>
    <row r="148" spans="1:6" x14ac:dyDescent="0.25">
      <c r="A148" s="9"/>
      <c r="B148" s="6"/>
      <c r="C148" s="7"/>
      <c r="D148" s="6"/>
    </row>
    <row r="149" spans="1:6" ht="18" x14ac:dyDescent="0.25">
      <c r="A149" s="95" t="s">
        <v>138</v>
      </c>
      <c r="B149" s="101"/>
      <c r="C149" s="102"/>
      <c r="D149" s="98">
        <f>SUM(D146,D110,D134)</f>
        <v>62</v>
      </c>
    </row>
    <row r="150" spans="1:6" ht="18" x14ac:dyDescent="0.25">
      <c r="A150" s="95" t="s">
        <v>225</v>
      </c>
      <c r="B150" s="101"/>
      <c r="C150" s="102"/>
      <c r="D150" s="99">
        <f>D149/(COUNT(B138:C144,B102:C109,B114:C133)*2)</f>
        <v>0.86111111111111116</v>
      </c>
    </row>
    <row r="151" spans="1:6" x14ac:dyDescent="0.25">
      <c r="A151" s="9"/>
      <c r="B151" s="6"/>
      <c r="C151" s="7"/>
      <c r="D151" s="6"/>
    </row>
    <row r="152" spans="1:6" ht="18" x14ac:dyDescent="0.35">
      <c r="A152" s="274" t="s">
        <v>130</v>
      </c>
      <c r="B152" s="274"/>
      <c r="C152" s="274"/>
      <c r="D152" s="274"/>
      <c r="E152" s="274"/>
      <c r="F152" s="274"/>
    </row>
    <row r="153" spans="1:6" x14ac:dyDescent="0.25">
      <c r="A153" s="203">
        <f>B11</f>
        <v>43052</v>
      </c>
      <c r="B153" s="6"/>
      <c r="C153" s="7"/>
      <c r="D153" s="62"/>
    </row>
    <row r="154" spans="1:6" ht="16.5" x14ac:dyDescent="0.25">
      <c r="A154" s="275" t="s">
        <v>63</v>
      </c>
      <c r="B154" s="276"/>
      <c r="C154" s="276"/>
      <c r="D154" s="276"/>
      <c r="E154" s="276"/>
      <c r="F154" s="276"/>
    </row>
    <row r="155" spans="1:6" x14ac:dyDescent="0.25">
      <c r="A155" s="23" t="s">
        <v>132</v>
      </c>
      <c r="B155" s="190">
        <v>2</v>
      </c>
      <c r="C155" s="190"/>
      <c r="D155" s="188"/>
      <c r="E155" s="166"/>
      <c r="F155" s="166"/>
    </row>
    <row r="156" spans="1:6" x14ac:dyDescent="0.25">
      <c r="A156" s="23" t="s">
        <v>297</v>
      </c>
      <c r="B156" s="190">
        <v>2</v>
      </c>
      <c r="C156" s="190"/>
      <c r="D156" s="188"/>
      <c r="E156" s="166"/>
      <c r="F156" s="166"/>
    </row>
    <row r="157" spans="1:6" x14ac:dyDescent="0.25">
      <c r="A157" s="23" t="s">
        <v>69</v>
      </c>
      <c r="B157" s="190">
        <v>2</v>
      </c>
      <c r="C157" s="188"/>
      <c r="D157" s="188"/>
      <c r="E157" s="166"/>
      <c r="F157" s="166"/>
    </row>
    <row r="158" spans="1:6" x14ac:dyDescent="0.25">
      <c r="A158" s="33" t="s">
        <v>136</v>
      </c>
      <c r="B158" s="190">
        <v>2</v>
      </c>
      <c r="C158" s="190"/>
      <c r="D158" s="168"/>
      <c r="E158" s="166"/>
      <c r="F158" s="166"/>
    </row>
    <row r="159" spans="1:6" ht="30" x14ac:dyDescent="0.25">
      <c r="A159" s="23" t="s">
        <v>190</v>
      </c>
      <c r="B159" s="190">
        <v>2</v>
      </c>
      <c r="C159" s="190"/>
      <c r="D159" s="188"/>
      <c r="E159" s="166"/>
      <c r="F159" s="166"/>
    </row>
    <row r="160" spans="1:6" ht="18" x14ac:dyDescent="0.35">
      <c r="A160" s="91" t="s">
        <v>59</v>
      </c>
      <c r="B160" s="190">
        <v>2</v>
      </c>
      <c r="C160" s="238" t="str">
        <f>IF(B160=0, -5, "0")</f>
        <v>0</v>
      </c>
      <c r="D160" s="188"/>
      <c r="E160" s="166"/>
      <c r="F160" s="166"/>
    </row>
    <row r="161" spans="1:6" x14ac:dyDescent="0.25">
      <c r="A161" s="23" t="s">
        <v>145</v>
      </c>
      <c r="B161" s="190">
        <v>2</v>
      </c>
      <c r="C161" s="157"/>
      <c r="D161" s="188"/>
      <c r="E161" s="166"/>
      <c r="F161" s="166"/>
    </row>
    <row r="162" spans="1:6" x14ac:dyDescent="0.25">
      <c r="A162" s="23" t="s">
        <v>27</v>
      </c>
      <c r="B162" s="190">
        <v>2</v>
      </c>
      <c r="C162" s="190"/>
      <c r="D162" s="10"/>
      <c r="E162" s="166"/>
      <c r="F162" s="166"/>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2</v>
      </c>
      <c r="C167" s="190"/>
      <c r="D167" s="162"/>
      <c r="E167" s="166"/>
      <c r="F167" s="166"/>
    </row>
    <row r="168" spans="1:6" x14ac:dyDescent="0.25">
      <c r="A168" s="18" t="s">
        <v>102</v>
      </c>
      <c r="B168" s="190">
        <v>2</v>
      </c>
      <c r="C168" s="190"/>
      <c r="D168" s="162"/>
      <c r="E168" s="166"/>
      <c r="F168" s="166"/>
    </row>
    <row r="169" spans="1:6" x14ac:dyDescent="0.25">
      <c r="A169" s="18" t="s">
        <v>135</v>
      </c>
      <c r="B169" s="190">
        <v>2</v>
      </c>
      <c r="C169" s="190"/>
      <c r="D169" s="162"/>
      <c r="E169" s="166"/>
      <c r="F169" s="166"/>
    </row>
    <row r="170" spans="1:6" x14ac:dyDescent="0.25">
      <c r="A170" s="18" t="s">
        <v>64</v>
      </c>
      <c r="B170" s="190">
        <v>2</v>
      </c>
      <c r="C170" s="190"/>
      <c r="D170" s="12"/>
      <c r="E170" s="166"/>
      <c r="F170" s="166"/>
    </row>
    <row r="171" spans="1:6" x14ac:dyDescent="0.25">
      <c r="A171" s="18" t="s">
        <v>279</v>
      </c>
      <c r="B171" s="190">
        <v>2</v>
      </c>
      <c r="C171" s="190"/>
      <c r="D171" s="12"/>
      <c r="E171" s="166"/>
      <c r="F171" s="166"/>
    </row>
    <row r="172" spans="1:6" ht="18" x14ac:dyDescent="0.35">
      <c r="A172" s="100" t="s">
        <v>80</v>
      </c>
      <c r="B172" s="190">
        <v>2</v>
      </c>
      <c r="C172" s="238" t="str">
        <f>IF(B172=0, -5, "0")</f>
        <v>0</v>
      </c>
      <c r="D172" s="12"/>
      <c r="E172" s="166"/>
      <c r="F172" s="166"/>
    </row>
    <row r="173" spans="1:6" x14ac:dyDescent="0.25">
      <c r="A173" s="189" t="s">
        <v>296</v>
      </c>
      <c r="B173" s="190">
        <v>2</v>
      </c>
      <c r="C173" s="191"/>
      <c r="D173" s="186"/>
      <c r="E173" s="193"/>
      <c r="F173" s="166"/>
    </row>
    <row r="174" spans="1:6" ht="18" x14ac:dyDescent="0.35">
      <c r="A174" s="91" t="s">
        <v>251</v>
      </c>
      <c r="B174" s="190">
        <v>2</v>
      </c>
      <c r="C174" s="238" t="str">
        <f>IF(B174=0, -5, "0")</f>
        <v>0</v>
      </c>
      <c r="D174" s="12"/>
      <c r="E174" s="188"/>
      <c r="F174" s="166"/>
    </row>
    <row r="175" spans="1:6" x14ac:dyDescent="0.25">
      <c r="A175" s="189" t="s">
        <v>313</v>
      </c>
      <c r="B175" s="190">
        <v>2</v>
      </c>
      <c r="C175" s="190"/>
      <c r="D175" s="168"/>
      <c r="E175" s="166"/>
      <c r="F175" s="166"/>
    </row>
    <row r="176" spans="1:6" ht="36" x14ac:dyDescent="0.35">
      <c r="A176" s="103" t="s">
        <v>209</v>
      </c>
      <c r="B176" s="190">
        <v>2</v>
      </c>
      <c r="C176" s="238" t="str">
        <f>IF(B176=0, -5, "0")</f>
        <v>0</v>
      </c>
      <c r="D176" s="188"/>
      <c r="E176" s="166"/>
      <c r="F176" s="166"/>
    </row>
    <row r="177" spans="1:7" x14ac:dyDescent="0.25">
      <c r="A177" s="189" t="s">
        <v>291</v>
      </c>
      <c r="B177" s="190">
        <v>2</v>
      </c>
      <c r="C177" s="190"/>
      <c r="D177" s="188"/>
      <c r="E177" s="166"/>
      <c r="F177" s="166"/>
    </row>
    <row r="178" spans="1:7" x14ac:dyDescent="0.25">
      <c r="A178" s="189" t="s">
        <v>188</v>
      </c>
      <c r="B178" s="190">
        <v>2</v>
      </c>
      <c r="C178" s="190"/>
      <c r="D178" s="188"/>
      <c r="E178" s="188"/>
      <c r="F178" s="166"/>
    </row>
    <row r="179" spans="1:7" ht="18" x14ac:dyDescent="0.35">
      <c r="A179" s="180" t="s">
        <v>289</v>
      </c>
      <c r="B179" s="190">
        <v>2</v>
      </c>
      <c r="C179" s="190"/>
      <c r="D179" s="188"/>
      <c r="E179" s="180"/>
      <c r="F179" s="166"/>
    </row>
    <row r="180" spans="1:7" ht="16.5" x14ac:dyDescent="0.25">
      <c r="A180" s="126" t="s">
        <v>168</v>
      </c>
      <c r="B180" s="190">
        <v>2</v>
      </c>
      <c r="C180" s="239" t="str">
        <f>IF(B180=0, -5, "0")</f>
        <v>0</v>
      </c>
      <c r="D180" s="165"/>
      <c r="E180" s="193"/>
      <c r="F180" s="166"/>
    </row>
    <row r="181" spans="1:7" x14ac:dyDescent="0.25">
      <c r="A181" s="24" t="s">
        <v>83</v>
      </c>
      <c r="B181" s="190">
        <v>2</v>
      </c>
      <c r="C181" s="190"/>
      <c r="D181" s="188"/>
      <c r="E181" s="166"/>
      <c r="F181" s="166"/>
    </row>
    <row r="182" spans="1:7" ht="33" x14ac:dyDescent="0.3">
      <c r="A182" s="200" t="s">
        <v>234</v>
      </c>
      <c r="B182" s="190">
        <v>2</v>
      </c>
      <c r="C182" s="190"/>
      <c r="D182" s="84"/>
      <c r="E182" s="166"/>
      <c r="F182" s="166"/>
      <c r="G182" s="192"/>
    </row>
    <row r="183" spans="1:7" ht="30" x14ac:dyDescent="0.25">
      <c r="A183" s="24" t="s">
        <v>248</v>
      </c>
      <c r="B183" s="190">
        <v>1</v>
      </c>
      <c r="C183" s="190"/>
      <c r="D183" s="188" t="s">
        <v>686</v>
      </c>
      <c r="E183" s="188"/>
      <c r="F183" s="166"/>
    </row>
    <row r="184" spans="1:7" ht="30" x14ac:dyDescent="0.25">
      <c r="A184" s="24" t="s">
        <v>200</v>
      </c>
      <c r="B184" s="190">
        <v>2</v>
      </c>
      <c r="C184" s="190"/>
      <c r="D184" s="188"/>
      <c r="E184" s="166"/>
      <c r="F184" s="166"/>
    </row>
    <row r="185" spans="1:7" ht="45" x14ac:dyDescent="0.25">
      <c r="A185" s="120" t="s">
        <v>287</v>
      </c>
      <c r="B185" s="190">
        <v>2</v>
      </c>
      <c r="C185" s="173"/>
      <c r="D185" s="256">
        <v>1</v>
      </c>
      <c r="E185" s="121"/>
      <c r="F185" s="121"/>
    </row>
    <row r="186" spans="1:7" x14ac:dyDescent="0.25">
      <c r="A186" s="19" t="s">
        <v>38</v>
      </c>
      <c r="B186" s="19"/>
      <c r="C186" s="19"/>
      <c r="D186" s="19">
        <f>SUM(B167:C184)</f>
        <v>35</v>
      </c>
    </row>
    <row r="187" spans="1:7" x14ac:dyDescent="0.25">
      <c r="A187" s="19" t="s">
        <v>37</v>
      </c>
      <c r="B187" s="20"/>
      <c r="C187" s="21"/>
      <c r="D187" s="76">
        <f>D186/(COUNT(B167:C184)*2)</f>
        <v>0.97222222222222221</v>
      </c>
    </row>
    <row r="188" spans="1:7" x14ac:dyDescent="0.25">
      <c r="A188" s="9"/>
      <c r="B188" s="6"/>
      <c r="C188" s="7"/>
      <c r="D188" s="6"/>
    </row>
    <row r="189" spans="1:7" ht="18" x14ac:dyDescent="0.25">
      <c r="A189" s="95" t="s">
        <v>139</v>
      </c>
      <c r="B189" s="101"/>
      <c r="C189" s="102"/>
      <c r="D189" s="98">
        <f>SUM(D163,D186)</f>
        <v>51</v>
      </c>
    </row>
    <row r="190" spans="1:7" ht="18" x14ac:dyDescent="0.25">
      <c r="A190" s="95" t="s">
        <v>226</v>
      </c>
      <c r="B190" s="101"/>
      <c r="C190" s="102"/>
      <c r="D190" s="99">
        <f>D189/(COUNT(B155:C162,B167:C184)*2)</f>
        <v>0.98076923076923073</v>
      </c>
    </row>
    <row r="191" spans="1:7" x14ac:dyDescent="0.25">
      <c r="A191" s="9"/>
      <c r="B191" s="6"/>
      <c r="C191" s="7"/>
      <c r="D191" s="6"/>
    </row>
    <row r="192" spans="1:7" ht="18" x14ac:dyDescent="0.35">
      <c r="A192" s="274" t="s">
        <v>167</v>
      </c>
      <c r="B192" s="274"/>
      <c r="C192" s="274"/>
      <c r="D192" s="274"/>
      <c r="E192" s="274"/>
      <c r="F192" s="274"/>
    </row>
    <row r="193" spans="1:7" x14ac:dyDescent="0.25">
      <c r="A193" s="209">
        <f>B11</f>
        <v>43052</v>
      </c>
      <c r="B193" s="6"/>
      <c r="C193" s="7"/>
      <c r="D193" s="6"/>
    </row>
    <row r="194" spans="1:7" ht="18" x14ac:dyDescent="0.25">
      <c r="A194" s="272" t="s">
        <v>158</v>
      </c>
      <c r="B194" s="273"/>
      <c r="C194" s="273"/>
      <c r="D194" s="273"/>
      <c r="E194" s="273"/>
      <c r="F194" s="273"/>
    </row>
    <row r="195" spans="1:7" ht="36" x14ac:dyDescent="0.35">
      <c r="A195" s="100" t="s">
        <v>27</v>
      </c>
      <c r="B195" s="190">
        <v>2</v>
      </c>
      <c r="C195" s="238" t="str">
        <f>IF(B195=0, -5, "0")</f>
        <v>0</v>
      </c>
      <c r="D195" s="188"/>
      <c r="E195" s="166"/>
      <c r="F195" s="166"/>
    </row>
    <row r="196" spans="1:7" x14ac:dyDescent="0.25">
      <c r="A196" s="23" t="s">
        <v>57</v>
      </c>
      <c r="B196" s="190">
        <v>2</v>
      </c>
      <c r="C196" s="190"/>
      <c r="D196" s="188"/>
      <c r="E196" s="166"/>
      <c r="F196" s="166"/>
    </row>
    <row r="197" spans="1:7" x14ac:dyDescent="0.25">
      <c r="A197" s="33" t="s">
        <v>297</v>
      </c>
      <c r="B197" s="190">
        <v>2</v>
      </c>
      <c r="C197" s="190"/>
      <c r="D197" s="188"/>
      <c r="E197" s="193"/>
      <c r="F197" s="166"/>
    </row>
    <row r="198" spans="1:7" x14ac:dyDescent="0.25">
      <c r="A198" s="23" t="s">
        <v>100</v>
      </c>
      <c r="B198" s="190">
        <v>2</v>
      </c>
      <c r="C198" s="190"/>
      <c r="D198" s="188"/>
      <c r="E198" s="166"/>
      <c r="F198" s="166"/>
    </row>
    <row r="199" spans="1:7" x14ac:dyDescent="0.25">
      <c r="A199" s="23" t="s">
        <v>154</v>
      </c>
      <c r="B199" s="190">
        <v>2</v>
      </c>
      <c r="C199" s="190"/>
      <c r="D199" s="188"/>
      <c r="E199" s="166"/>
      <c r="F199" s="166"/>
    </row>
    <row r="200" spans="1:7" x14ac:dyDescent="0.25">
      <c r="A200" s="33" t="s">
        <v>153</v>
      </c>
      <c r="B200" s="190">
        <v>2</v>
      </c>
      <c r="C200" s="190"/>
      <c r="D200" s="188"/>
      <c r="E200" s="166"/>
      <c r="F200" s="166"/>
    </row>
    <row r="201" spans="1:7" ht="30" x14ac:dyDescent="0.25">
      <c r="A201" s="33" t="s">
        <v>28</v>
      </c>
      <c r="B201" s="190">
        <v>1</v>
      </c>
      <c r="C201" s="190"/>
      <c r="D201" s="188" t="s">
        <v>652</v>
      </c>
      <c r="E201" s="166"/>
      <c r="F201" s="166"/>
    </row>
    <row r="202" spans="1:7" x14ac:dyDescent="0.25">
      <c r="A202" s="33" t="s">
        <v>155</v>
      </c>
      <c r="B202" s="190">
        <v>1</v>
      </c>
      <c r="C202" s="190"/>
      <c r="D202" s="175" t="s">
        <v>653</v>
      </c>
      <c r="E202" s="166"/>
      <c r="F202" s="166"/>
    </row>
    <row r="203" spans="1:7" ht="18" x14ac:dyDescent="0.35">
      <c r="A203" s="210" t="s">
        <v>298</v>
      </c>
      <c r="B203" s="190">
        <v>2</v>
      </c>
      <c r="C203" s="238" t="str">
        <f>IF(B203=0, -5, "0")</f>
        <v>0</v>
      </c>
      <c r="D203" s="188"/>
      <c r="E203" s="166"/>
      <c r="F203" s="166"/>
    </row>
    <row r="204" spans="1:7" ht="16.5" x14ac:dyDescent="0.3">
      <c r="A204" s="211" t="s">
        <v>362</v>
      </c>
      <c r="B204" s="190">
        <v>2</v>
      </c>
      <c r="C204" s="238" t="str">
        <f>IF(B204=0, -5, "0")</f>
        <v>0</v>
      </c>
      <c r="D204" s="165"/>
      <c r="E204" s="166"/>
      <c r="F204" s="166"/>
      <c r="G204" s="192"/>
    </row>
    <row r="205" spans="1:7" ht="45" x14ac:dyDescent="0.25">
      <c r="A205" s="194" t="s">
        <v>145</v>
      </c>
      <c r="B205" s="190">
        <v>1</v>
      </c>
      <c r="C205" s="190"/>
      <c r="D205" s="188" t="s">
        <v>654</v>
      </c>
      <c r="E205" s="166"/>
      <c r="F205" s="166"/>
    </row>
    <row r="206" spans="1:7" x14ac:dyDescent="0.25">
      <c r="A206" s="19" t="s">
        <v>38</v>
      </c>
      <c r="B206" s="19"/>
      <c r="C206" s="19"/>
      <c r="D206" s="19">
        <f>SUM(B195:C205)</f>
        <v>19</v>
      </c>
    </row>
    <row r="207" spans="1:7" x14ac:dyDescent="0.25">
      <c r="A207" s="19" t="s">
        <v>37</v>
      </c>
      <c r="B207" s="20"/>
      <c r="C207" s="21"/>
      <c r="D207" s="76">
        <f>D206/(COUNT(B195:C205)*2)</f>
        <v>0.86363636363636365</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2</v>
      </c>
      <c r="C210" s="190"/>
      <c r="D210" s="188"/>
      <c r="E210" s="193"/>
      <c r="F210" s="166"/>
    </row>
    <row r="211" spans="1:7" ht="54" x14ac:dyDescent="0.35">
      <c r="A211" s="100" t="s">
        <v>363</v>
      </c>
      <c r="B211" s="190">
        <v>2</v>
      </c>
      <c r="C211" s="238" t="str">
        <f>IF(B211=0, -5, "0")</f>
        <v>0</v>
      </c>
      <c r="D211" s="188"/>
      <c r="E211" s="166"/>
      <c r="F211" s="166"/>
    </row>
    <row r="212" spans="1:7" x14ac:dyDescent="0.25">
      <c r="A212" s="18" t="s">
        <v>192</v>
      </c>
      <c r="B212" s="190">
        <v>2</v>
      </c>
      <c r="C212" s="190"/>
      <c r="D212" s="162"/>
      <c r="E212" s="166"/>
      <c r="F212" s="166"/>
    </row>
    <row r="213" spans="1:7" ht="30" x14ac:dyDescent="0.25">
      <c r="A213" s="189" t="s">
        <v>176</v>
      </c>
      <c r="B213" s="190">
        <v>2</v>
      </c>
      <c r="C213" s="190"/>
      <c r="D213" s="162"/>
      <c r="E213" s="188"/>
      <c r="F213" s="166"/>
    </row>
    <row r="214" spans="1:7" ht="18" x14ac:dyDescent="0.35">
      <c r="A214" s="100" t="s">
        <v>359</v>
      </c>
      <c r="B214" s="190">
        <v>2</v>
      </c>
      <c r="C214" s="238" t="str">
        <f>IF(B214=0, -5, "0")</f>
        <v>0</v>
      </c>
      <c r="D214" s="11"/>
      <c r="E214" s="166"/>
      <c r="F214" s="166"/>
    </row>
    <row r="215" spans="1:7" x14ac:dyDescent="0.25">
      <c r="A215" s="189" t="s">
        <v>64</v>
      </c>
      <c r="B215" s="190">
        <v>2</v>
      </c>
      <c r="C215" s="190"/>
      <c r="D215" s="168"/>
      <c r="E215" s="166"/>
      <c r="F215" s="166"/>
    </row>
    <row r="216" spans="1:7" x14ac:dyDescent="0.25">
      <c r="A216" s="18" t="s">
        <v>70</v>
      </c>
      <c r="B216" s="190">
        <v>2</v>
      </c>
      <c r="C216" s="190"/>
      <c r="D216" s="12"/>
      <c r="E216" s="188"/>
      <c r="F216" s="166"/>
    </row>
    <row r="217" spans="1:7" x14ac:dyDescent="0.25">
      <c r="A217" s="189" t="s">
        <v>291</v>
      </c>
      <c r="B217" s="190">
        <v>2</v>
      </c>
      <c r="C217" s="190"/>
      <c r="D217" s="12"/>
      <c r="E217" s="166"/>
      <c r="F217" s="166"/>
    </row>
    <row r="218" spans="1:7" x14ac:dyDescent="0.25">
      <c r="A218" s="18" t="s">
        <v>188</v>
      </c>
      <c r="B218" s="190">
        <v>2</v>
      </c>
      <c r="C218" s="190"/>
      <c r="D218" s="188"/>
      <c r="E218" s="166"/>
      <c r="F218" s="166"/>
    </row>
    <row r="219" spans="1:7" ht="33" x14ac:dyDescent="0.3">
      <c r="A219" s="51" t="s">
        <v>178</v>
      </c>
      <c r="B219" s="190">
        <v>2</v>
      </c>
      <c r="C219" s="190"/>
      <c r="D219" s="188"/>
      <c r="E219" s="188"/>
      <c r="F219" s="166"/>
      <c r="G219" s="192"/>
    </row>
    <row r="220" spans="1:7" x14ac:dyDescent="0.25">
      <c r="A220" s="189" t="s">
        <v>157</v>
      </c>
      <c r="B220" s="190">
        <v>2</v>
      </c>
      <c r="C220" s="190"/>
      <c r="D220" s="168"/>
      <c r="E220" s="166"/>
      <c r="F220" s="166"/>
    </row>
    <row r="221" spans="1:7" x14ac:dyDescent="0.25">
      <c r="A221" s="24" t="s">
        <v>159</v>
      </c>
      <c r="B221" s="190">
        <v>2</v>
      </c>
      <c r="C221" s="190"/>
      <c r="D221" s="188"/>
      <c r="E221" s="166"/>
      <c r="F221" s="166"/>
    </row>
    <row r="222" spans="1:7" ht="45" x14ac:dyDescent="0.25">
      <c r="A222" s="127" t="s">
        <v>72</v>
      </c>
      <c r="B222" s="190">
        <v>1</v>
      </c>
      <c r="C222" s="238" t="str">
        <f>IF(B222=0, -5, "0")</f>
        <v>0</v>
      </c>
      <c r="D222" s="188" t="s">
        <v>656</v>
      </c>
      <c r="E222" s="166"/>
      <c r="F222" s="166"/>
    </row>
    <row r="223" spans="1:7" ht="18" x14ac:dyDescent="0.35">
      <c r="A223" s="49" t="s">
        <v>289</v>
      </c>
      <c r="B223" s="190">
        <v>2</v>
      </c>
      <c r="C223" s="190"/>
      <c r="D223" s="188"/>
      <c r="E223" s="180"/>
      <c r="F223" s="166"/>
      <c r="G223" s="192"/>
    </row>
    <row r="224" spans="1:7" ht="16.5" x14ac:dyDescent="0.25">
      <c r="A224" s="126" t="s">
        <v>168</v>
      </c>
      <c r="B224" s="190">
        <v>1</v>
      </c>
      <c r="C224" s="239" t="str">
        <f>IF(B224=0, -5, "0")</f>
        <v>0</v>
      </c>
      <c r="D224" s="165" t="s">
        <v>657</v>
      </c>
      <c r="E224" s="166"/>
      <c r="F224" s="166"/>
    </row>
    <row r="225" spans="1:6" x14ac:dyDescent="0.25">
      <c r="A225" s="24" t="s">
        <v>83</v>
      </c>
      <c r="B225" s="190">
        <v>2</v>
      </c>
      <c r="C225" s="190"/>
      <c r="D225" s="188"/>
      <c r="E225" s="166"/>
      <c r="F225" s="166"/>
    </row>
    <row r="226" spans="1:6" ht="30" x14ac:dyDescent="0.25">
      <c r="A226" s="24" t="s">
        <v>244</v>
      </c>
      <c r="B226" s="190">
        <v>2</v>
      </c>
      <c r="C226" s="190"/>
      <c r="D226" s="84"/>
      <c r="E226" s="166"/>
      <c r="F226" s="166"/>
    </row>
    <row r="227" spans="1:6" x14ac:dyDescent="0.25">
      <c r="A227" s="24" t="s">
        <v>248</v>
      </c>
      <c r="B227" s="190">
        <v>2</v>
      </c>
      <c r="C227" s="190"/>
      <c r="D227" s="188"/>
      <c r="E227" s="166"/>
      <c r="F227" s="166"/>
    </row>
    <row r="228" spans="1:6" ht="30" x14ac:dyDescent="0.25">
      <c r="A228" s="24" t="s">
        <v>199</v>
      </c>
      <c r="B228" s="190">
        <v>2</v>
      </c>
      <c r="C228" s="24"/>
      <c r="D228" s="63"/>
      <c r="E228" s="166"/>
      <c r="F228" s="166"/>
    </row>
    <row r="229" spans="1:6" x14ac:dyDescent="0.25">
      <c r="A229" s="19" t="s">
        <v>38</v>
      </c>
      <c r="B229" s="19"/>
      <c r="C229" s="19"/>
      <c r="D229" s="19">
        <f>SUM(B210:C228)</f>
        <v>36</v>
      </c>
    </row>
    <row r="230" spans="1:6" x14ac:dyDescent="0.25">
      <c r="A230" s="19" t="s">
        <v>37</v>
      </c>
      <c r="B230" s="20"/>
      <c r="C230" s="21"/>
      <c r="D230" s="76">
        <f>D229/(COUNT(B210:C228)*2)</f>
        <v>0.94736842105263153</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2</v>
      </c>
      <c r="C233" s="191"/>
      <c r="D233" s="171"/>
      <c r="E233" s="166"/>
      <c r="F233" s="166"/>
    </row>
    <row r="234" spans="1:6" ht="30" x14ac:dyDescent="0.25">
      <c r="A234" s="18" t="s">
        <v>205</v>
      </c>
      <c r="B234" s="191">
        <v>2</v>
      </c>
      <c r="C234" s="190"/>
      <c r="D234" s="174"/>
      <c r="E234" s="166"/>
      <c r="F234" s="166"/>
    </row>
    <row r="235" spans="1:6" ht="18" x14ac:dyDescent="0.35">
      <c r="A235" s="91" t="s">
        <v>59</v>
      </c>
      <c r="B235" s="191">
        <v>2</v>
      </c>
      <c r="C235" s="238" t="str">
        <f>IF(B235=0, -5, "0")</f>
        <v>0</v>
      </c>
      <c r="D235" s="176"/>
      <c r="E235" s="166"/>
      <c r="F235" s="166"/>
    </row>
    <row r="236" spans="1:6" ht="36" x14ac:dyDescent="0.35">
      <c r="A236" s="100" t="s">
        <v>177</v>
      </c>
      <c r="B236" s="191">
        <v>2</v>
      </c>
      <c r="C236" s="238" t="str">
        <f>IF(B236=0, -5, "0")</f>
        <v>0</v>
      </c>
      <c r="D236" s="176"/>
      <c r="E236" s="166"/>
      <c r="F236" s="166"/>
    </row>
    <row r="237" spans="1:6" x14ac:dyDescent="0.25">
      <c r="A237" s="18" t="s">
        <v>252</v>
      </c>
      <c r="B237" s="191">
        <v>2</v>
      </c>
      <c r="C237" s="190"/>
      <c r="D237" s="176"/>
      <c r="E237" s="166"/>
      <c r="F237" s="166"/>
    </row>
    <row r="238" spans="1:6" x14ac:dyDescent="0.25">
      <c r="A238" s="18" t="s">
        <v>55</v>
      </c>
      <c r="B238" s="191">
        <v>2</v>
      </c>
      <c r="C238" s="190"/>
      <c r="D238" s="177"/>
      <c r="E238" s="166"/>
      <c r="F238" s="166"/>
    </row>
    <row r="239" spans="1:6" x14ac:dyDescent="0.25">
      <c r="A239" s="189" t="s">
        <v>299</v>
      </c>
      <c r="B239" s="191">
        <v>2</v>
      </c>
      <c r="C239" s="191"/>
      <c r="D239" s="185"/>
      <c r="E239" s="193"/>
      <c r="F239" s="166"/>
    </row>
    <row r="240" spans="1:6" x14ac:dyDescent="0.25">
      <c r="A240" s="189" t="s">
        <v>156</v>
      </c>
      <c r="B240" s="191">
        <v>2</v>
      </c>
      <c r="C240" s="190"/>
      <c r="D240" s="175"/>
      <c r="E240" s="166"/>
      <c r="F240" s="166"/>
    </row>
    <row r="241" spans="1:6" ht="45" x14ac:dyDescent="0.25">
      <c r="A241" s="119" t="s">
        <v>287</v>
      </c>
      <c r="B241" s="191">
        <v>2</v>
      </c>
      <c r="C241" s="173"/>
      <c r="D241" s="258">
        <v>1</v>
      </c>
      <c r="E241" s="121"/>
      <c r="F241" s="121"/>
    </row>
    <row r="242" spans="1:6" x14ac:dyDescent="0.25">
      <c r="A242" s="19" t="s">
        <v>38</v>
      </c>
      <c r="B242" s="19"/>
      <c r="C242" s="19"/>
      <c r="D242" s="19">
        <f>SUM(B233:C240)</f>
        <v>16</v>
      </c>
    </row>
    <row r="243" spans="1:6" x14ac:dyDescent="0.25">
      <c r="A243" s="19" t="s">
        <v>37</v>
      </c>
      <c r="B243" s="20"/>
      <c r="C243" s="21"/>
      <c r="D243" s="76">
        <f>D242/(COUNT(B233:C240)*2)</f>
        <v>1</v>
      </c>
    </row>
    <row r="244" spans="1:6" x14ac:dyDescent="0.25">
      <c r="A244" s="9"/>
      <c r="B244" s="6"/>
      <c r="C244" s="7"/>
      <c r="D244" s="6"/>
    </row>
    <row r="245" spans="1:6" ht="18" x14ac:dyDescent="0.25">
      <c r="A245" s="95" t="s">
        <v>77</v>
      </c>
      <c r="B245" s="101"/>
      <c r="C245" s="102"/>
      <c r="D245" s="98">
        <f>SUM(D242,D206,D229)</f>
        <v>71</v>
      </c>
    </row>
    <row r="246" spans="1:6" ht="18" x14ac:dyDescent="0.25">
      <c r="A246" s="122" t="s">
        <v>227</v>
      </c>
      <c r="B246" s="123"/>
      <c r="C246" s="124"/>
      <c r="D246" s="125">
        <f>D245/(COUNT(B210:C228,B233:C240,B195:C205)*2)</f>
        <v>0.93421052631578949</v>
      </c>
    </row>
    <row r="247" spans="1:6" s="3" customFormat="1" ht="18" x14ac:dyDescent="0.25">
      <c r="A247" s="46"/>
      <c r="B247" s="47"/>
      <c r="C247" s="47"/>
      <c r="D247" s="48"/>
    </row>
    <row r="248" spans="1:6" s="3" customFormat="1" ht="18" x14ac:dyDescent="0.35">
      <c r="A248" s="274" t="s">
        <v>78</v>
      </c>
      <c r="B248" s="274"/>
      <c r="C248" s="274"/>
      <c r="D248" s="274"/>
      <c r="E248" s="274"/>
      <c r="F248" s="274"/>
    </row>
    <row r="249" spans="1:6" s="3" customFormat="1" x14ac:dyDescent="0.25">
      <c r="A249" s="203">
        <f>B11</f>
        <v>43052</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v>2</v>
      </c>
      <c r="C251" s="238" t="str">
        <f>IF(B251=0, -5, "0")</f>
        <v>0</v>
      </c>
      <c r="D251" s="188"/>
      <c r="E251" s="193"/>
      <c r="F251" s="193"/>
    </row>
    <row r="252" spans="1:6" s="3" customFormat="1" x14ac:dyDescent="0.25">
      <c r="A252" s="23" t="s">
        <v>148</v>
      </c>
      <c r="B252" s="190">
        <v>2</v>
      </c>
      <c r="C252" s="190"/>
      <c r="D252" s="188"/>
      <c r="E252" s="193"/>
      <c r="F252" s="193"/>
    </row>
    <row r="253" spans="1:6" s="3" customFormat="1" x14ac:dyDescent="0.25">
      <c r="A253" s="33" t="s">
        <v>300</v>
      </c>
      <c r="B253" s="190">
        <v>2</v>
      </c>
      <c r="C253" s="190"/>
      <c r="D253" s="165"/>
      <c r="E253" s="193"/>
      <c r="F253" s="193"/>
    </row>
    <row r="254" spans="1:6" s="3" customFormat="1" x14ac:dyDescent="0.25">
      <c r="A254" s="33" t="s">
        <v>301</v>
      </c>
      <c r="B254" s="190">
        <v>2</v>
      </c>
      <c r="C254" s="190"/>
      <c r="D254" s="165"/>
      <c r="E254" s="193"/>
      <c r="F254" s="193"/>
    </row>
    <row r="255" spans="1:6" s="3" customFormat="1" x14ac:dyDescent="0.25">
      <c r="A255" s="33" t="s">
        <v>28</v>
      </c>
      <c r="B255" s="190">
        <v>2</v>
      </c>
      <c r="C255" s="190"/>
      <c r="D255" s="168"/>
      <c r="E255" s="193"/>
      <c r="F255" s="193"/>
    </row>
    <row r="256" spans="1:6" s="3" customFormat="1" ht="36" x14ac:dyDescent="0.35">
      <c r="A256" s="100" t="s">
        <v>161</v>
      </c>
      <c r="B256" s="190">
        <v>2</v>
      </c>
      <c r="C256" s="238" t="str">
        <f>IF(B256=0, -5, "0")</f>
        <v>0</v>
      </c>
      <c r="D256" s="188"/>
      <c r="E256" s="193"/>
      <c r="F256" s="193"/>
    </row>
    <row r="257" spans="1:6" s="3" customFormat="1" ht="45" x14ac:dyDescent="0.25">
      <c r="A257" s="33" t="s">
        <v>193</v>
      </c>
      <c r="B257" s="190">
        <v>0</v>
      </c>
      <c r="C257" s="190"/>
      <c r="D257" s="175" t="s">
        <v>682</v>
      </c>
      <c r="E257" s="165" t="s">
        <v>658</v>
      </c>
      <c r="F257" s="193"/>
    </row>
    <row r="258" spans="1:6" s="3" customFormat="1" x14ac:dyDescent="0.25">
      <c r="A258" s="33" t="s">
        <v>160</v>
      </c>
      <c r="B258" s="190">
        <v>2</v>
      </c>
      <c r="C258" s="190"/>
      <c r="D258" s="168"/>
      <c r="E258" s="193"/>
      <c r="F258" s="193"/>
    </row>
    <row r="259" spans="1:6" s="3" customFormat="1" x14ac:dyDescent="0.25">
      <c r="A259" s="23" t="s">
        <v>68</v>
      </c>
      <c r="B259" s="190">
        <v>2</v>
      </c>
      <c r="C259" s="190"/>
      <c r="D259" s="188"/>
      <c r="E259" s="193"/>
      <c r="F259" s="193"/>
    </row>
    <row r="260" spans="1:6" s="3" customFormat="1" ht="18" x14ac:dyDescent="0.35">
      <c r="A260" s="91" t="s">
        <v>59</v>
      </c>
      <c r="B260" s="190">
        <v>2</v>
      </c>
      <c r="C260" s="238" t="str">
        <f>IF(B260=0, -5, "0")</f>
        <v>0</v>
      </c>
      <c r="D260" s="188"/>
      <c r="E260" s="193"/>
      <c r="F260" s="193"/>
    </row>
    <row r="261" spans="1:6" s="3" customFormat="1" x14ac:dyDescent="0.25">
      <c r="A261" s="23" t="s">
        <v>145</v>
      </c>
      <c r="B261" s="190">
        <v>2</v>
      </c>
      <c r="C261" s="190"/>
      <c r="D261" s="188"/>
      <c r="E261" s="193"/>
      <c r="F261" s="193"/>
    </row>
    <row r="262" spans="1:6" s="3" customFormat="1" x14ac:dyDescent="0.25">
      <c r="A262" s="23" t="s">
        <v>153</v>
      </c>
      <c r="B262" s="190">
        <v>2</v>
      </c>
      <c r="C262" s="190"/>
      <c r="D262" s="10"/>
      <c r="E262" s="193"/>
      <c r="F262" s="193"/>
    </row>
    <row r="263" spans="1:6" s="3" customFormat="1" x14ac:dyDescent="0.25">
      <c r="A263" s="19" t="s">
        <v>38</v>
      </c>
      <c r="B263" s="19"/>
      <c r="C263" s="19"/>
      <c r="D263" s="19">
        <f>SUM(B251:C262)</f>
        <v>22</v>
      </c>
    </row>
    <row r="264" spans="1:6" s="3" customFormat="1" x14ac:dyDescent="0.25">
      <c r="A264" s="19" t="s">
        <v>37</v>
      </c>
      <c r="B264" s="20"/>
      <c r="C264" s="21"/>
      <c r="D264" s="76">
        <f>D263/(COUNT(B251:C262)*2)</f>
        <v>0.91666666666666663</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498</v>
      </c>
      <c r="B267" s="191">
        <v>2</v>
      </c>
      <c r="C267" s="191"/>
      <c r="E267" s="193"/>
      <c r="F267" s="193"/>
    </row>
    <row r="268" spans="1:6" s="3" customFormat="1" x14ac:dyDescent="0.25">
      <c r="A268" s="18" t="s">
        <v>206</v>
      </c>
      <c r="B268" s="191">
        <v>2</v>
      </c>
      <c r="C268" s="190"/>
      <c r="D268" s="11"/>
      <c r="E268" s="193"/>
      <c r="F268" s="193"/>
    </row>
    <row r="269" spans="1:6" s="3" customFormat="1" x14ac:dyDescent="0.25">
      <c r="A269" s="189" t="s">
        <v>312</v>
      </c>
      <c r="B269" s="191">
        <v>2</v>
      </c>
      <c r="C269" s="190"/>
      <c r="D269" s="184"/>
      <c r="E269" s="193"/>
      <c r="F269" s="193"/>
    </row>
    <row r="270" spans="1:6" s="3" customFormat="1" ht="30" x14ac:dyDescent="0.25">
      <c r="A270" s="189" t="s">
        <v>149</v>
      </c>
      <c r="B270" s="191">
        <v>1</v>
      </c>
      <c r="C270" s="190"/>
      <c r="D270" s="11" t="s">
        <v>659</v>
      </c>
      <c r="E270" s="193"/>
      <c r="F270" s="193"/>
    </row>
    <row r="271" spans="1:6" s="3" customFormat="1" ht="18" x14ac:dyDescent="0.35">
      <c r="A271" s="91" t="s">
        <v>7</v>
      </c>
      <c r="B271" s="191">
        <v>2</v>
      </c>
      <c r="C271" s="238" t="str">
        <f>IF(B271=0, -5, "0")</f>
        <v>0</v>
      </c>
      <c r="D271" s="11"/>
      <c r="E271" s="193"/>
      <c r="F271" s="193"/>
    </row>
    <row r="272" spans="1:6" s="3" customFormat="1" x14ac:dyDescent="0.25">
      <c r="A272" s="18" t="s">
        <v>253</v>
      </c>
      <c r="B272" s="191">
        <v>2</v>
      </c>
      <c r="C272" s="190"/>
      <c r="D272" s="11"/>
      <c r="E272" s="193"/>
      <c r="F272" s="193"/>
    </row>
    <row r="273" spans="1:6" s="3" customFormat="1" ht="16.5" x14ac:dyDescent="0.3">
      <c r="A273" s="49" t="s">
        <v>80</v>
      </c>
      <c r="B273" s="191">
        <v>2</v>
      </c>
      <c r="C273" s="190"/>
      <c r="D273" s="11"/>
      <c r="E273" s="165"/>
      <c r="F273" s="193"/>
    </row>
    <row r="274" spans="1:6" s="3" customFormat="1" ht="30" x14ac:dyDescent="0.25">
      <c r="A274" s="189" t="s">
        <v>302</v>
      </c>
      <c r="B274" s="191">
        <v>2</v>
      </c>
      <c r="C274" s="190"/>
      <c r="D274" s="11"/>
      <c r="E274" s="193"/>
      <c r="F274" s="193"/>
    </row>
    <row r="275" spans="1:6" s="3" customFormat="1" x14ac:dyDescent="0.25">
      <c r="A275" s="189" t="s">
        <v>188</v>
      </c>
      <c r="B275" s="191">
        <v>2</v>
      </c>
      <c r="C275" s="190"/>
      <c r="D275" s="11"/>
      <c r="E275" s="165"/>
      <c r="F275" s="193"/>
    </row>
    <row r="276" spans="1:6" s="3" customFormat="1" x14ac:dyDescent="0.25">
      <c r="A276" s="189" t="s">
        <v>291</v>
      </c>
      <c r="B276" s="191">
        <v>2</v>
      </c>
      <c r="C276" s="191"/>
      <c r="D276" s="184"/>
      <c r="E276" s="193"/>
      <c r="F276" s="193"/>
    </row>
    <row r="277" spans="1:6" s="3" customFormat="1" ht="45" x14ac:dyDescent="0.25">
      <c r="A277" s="127" t="s">
        <v>173</v>
      </c>
      <c r="B277" s="191">
        <v>0</v>
      </c>
      <c r="C277" s="239">
        <f>IF(B277=0, -5, "0")</f>
        <v>-5</v>
      </c>
      <c r="D277" s="184" t="s">
        <v>660</v>
      </c>
      <c r="E277" s="165" t="s">
        <v>687</v>
      </c>
      <c r="F277" s="193"/>
    </row>
    <row r="278" spans="1:6" s="3" customFormat="1" ht="18" x14ac:dyDescent="0.35">
      <c r="A278" s="49" t="s">
        <v>289</v>
      </c>
      <c r="B278" s="191">
        <v>2</v>
      </c>
      <c r="C278" s="191"/>
      <c r="D278" s="184"/>
      <c r="E278" s="180"/>
      <c r="F278" s="193"/>
    </row>
    <row r="279" spans="1:6" s="3" customFormat="1" ht="16.5" x14ac:dyDescent="0.25">
      <c r="A279" s="126" t="s">
        <v>168</v>
      </c>
      <c r="B279" s="191">
        <v>2</v>
      </c>
      <c r="C279" s="239" t="str">
        <f>IF(B279=0, -5, "0")</f>
        <v>0</v>
      </c>
      <c r="D279" s="184"/>
      <c r="E279" s="193"/>
      <c r="F279" s="193"/>
    </row>
    <row r="280" spans="1:6" s="3" customFormat="1" x14ac:dyDescent="0.25">
      <c r="A280" s="24" t="s">
        <v>83</v>
      </c>
      <c r="B280" s="191">
        <v>2</v>
      </c>
      <c r="C280" s="190"/>
      <c r="D280" s="11"/>
      <c r="E280" s="193"/>
      <c r="F280" s="193"/>
    </row>
    <row r="281" spans="1:6" s="3" customFormat="1" ht="30" x14ac:dyDescent="0.25">
      <c r="A281" s="24" t="s">
        <v>234</v>
      </c>
      <c r="B281" s="191">
        <v>2</v>
      </c>
      <c r="C281" s="190"/>
      <c r="D281" s="11"/>
      <c r="E281" s="193"/>
      <c r="F281" s="193"/>
    </row>
    <row r="282" spans="1:6" s="3" customFormat="1" x14ac:dyDescent="0.25">
      <c r="A282" s="24" t="s">
        <v>248</v>
      </c>
      <c r="B282" s="191">
        <v>2</v>
      </c>
      <c r="C282" s="190"/>
      <c r="D282" s="11"/>
      <c r="E282" s="193"/>
      <c r="F282" s="193"/>
    </row>
    <row r="283" spans="1:6" s="3" customFormat="1" ht="30" x14ac:dyDescent="0.25">
      <c r="A283" s="24" t="s">
        <v>199</v>
      </c>
      <c r="B283" s="191">
        <v>2</v>
      </c>
      <c r="C283" s="190"/>
      <c r="D283" s="11"/>
      <c r="E283" s="193"/>
      <c r="F283" s="193"/>
    </row>
    <row r="284" spans="1:6" s="3" customFormat="1" ht="45" x14ac:dyDescent="0.25">
      <c r="A284" s="120" t="s">
        <v>287</v>
      </c>
      <c r="B284" s="191">
        <v>1</v>
      </c>
      <c r="C284" s="173"/>
      <c r="D284" s="259">
        <v>0.5</v>
      </c>
    </row>
    <row r="285" spans="1:6" s="3" customFormat="1" x14ac:dyDescent="0.25">
      <c r="A285" s="19" t="s">
        <v>38</v>
      </c>
      <c r="B285" s="19"/>
      <c r="C285" s="19"/>
      <c r="D285" s="19">
        <f>SUM(B267:C283)</f>
        <v>26</v>
      </c>
    </row>
    <row r="286" spans="1:6" s="3" customFormat="1" x14ac:dyDescent="0.25">
      <c r="A286" s="19" t="s">
        <v>37</v>
      </c>
      <c r="B286" s="20"/>
      <c r="C286" s="21"/>
      <c r="D286" s="76">
        <f>D285/(COUNT(B267:C283)*2)</f>
        <v>0.72222222222222221</v>
      </c>
    </row>
    <row r="287" spans="1:6" s="3" customFormat="1" x14ac:dyDescent="0.25">
      <c r="A287" s="9"/>
      <c r="B287" s="6"/>
      <c r="C287" s="7"/>
      <c r="D287" s="6"/>
    </row>
    <row r="288" spans="1:6" s="3" customFormat="1" ht="18" x14ac:dyDescent="0.25">
      <c r="A288" s="95" t="s">
        <v>82</v>
      </c>
      <c r="B288" s="101"/>
      <c r="C288" s="102"/>
      <c r="D288" s="98">
        <f>SUM(D285,D263)</f>
        <v>48</v>
      </c>
    </row>
    <row r="289" spans="1:7" s="3" customFormat="1" ht="18" x14ac:dyDescent="0.25">
      <c r="A289" s="95" t="s">
        <v>228</v>
      </c>
      <c r="B289" s="101"/>
      <c r="C289" s="102"/>
      <c r="D289" s="99">
        <f>D288/(COUNT(B251:C262,B267:C283)*2)</f>
        <v>0.8</v>
      </c>
    </row>
    <row r="290" spans="1:7" s="3" customFormat="1" ht="18" x14ac:dyDescent="0.25">
      <c r="A290" s="46"/>
      <c r="B290" s="47"/>
      <c r="C290" s="47"/>
      <c r="D290" s="48"/>
    </row>
    <row r="291" spans="1:7" ht="18" x14ac:dyDescent="0.35">
      <c r="A291" s="274" t="s">
        <v>4</v>
      </c>
      <c r="B291" s="274"/>
      <c r="C291" s="274"/>
      <c r="D291" s="274"/>
      <c r="E291" s="274"/>
      <c r="F291" s="274"/>
    </row>
    <row r="292" spans="1:7" x14ac:dyDescent="0.25">
      <c r="A292" s="212">
        <f>B11</f>
        <v>43052</v>
      </c>
      <c r="B292" s="6"/>
      <c r="C292" s="7"/>
      <c r="D292" s="62"/>
    </row>
    <row r="293" spans="1:7" ht="18" x14ac:dyDescent="0.25">
      <c r="A293" s="272" t="s">
        <v>19</v>
      </c>
      <c r="B293" s="273"/>
      <c r="C293" s="273"/>
      <c r="D293" s="273"/>
      <c r="E293" s="273"/>
      <c r="F293" s="273"/>
    </row>
    <row r="294" spans="1:7" x14ac:dyDescent="0.25">
      <c r="A294" s="32" t="s">
        <v>62</v>
      </c>
      <c r="B294" s="190">
        <v>2</v>
      </c>
      <c r="C294" s="190"/>
      <c r="D294" s="188"/>
      <c r="E294" s="166"/>
      <c r="F294" s="166"/>
    </row>
    <row r="295" spans="1:7" x14ac:dyDescent="0.25">
      <c r="A295" s="22" t="s">
        <v>6</v>
      </c>
      <c r="B295" s="190">
        <v>2</v>
      </c>
      <c r="C295" s="190"/>
      <c r="D295" s="188"/>
      <c r="E295" s="166"/>
      <c r="F295" s="166"/>
    </row>
    <row r="296" spans="1:7" x14ac:dyDescent="0.25">
      <c r="A296" s="181" t="s">
        <v>297</v>
      </c>
      <c r="B296" s="190">
        <v>2</v>
      </c>
      <c r="C296" s="190"/>
      <c r="D296" s="188"/>
      <c r="E296" s="166"/>
      <c r="F296" s="166"/>
    </row>
    <row r="297" spans="1:7" x14ac:dyDescent="0.25">
      <c r="A297" s="32" t="s">
        <v>20</v>
      </c>
      <c r="B297" s="190">
        <v>2</v>
      </c>
      <c r="C297" s="190"/>
      <c r="D297" s="168"/>
      <c r="E297" s="166"/>
      <c r="F297" s="166"/>
    </row>
    <row r="298" spans="1:7" x14ac:dyDescent="0.25">
      <c r="A298" s="22" t="s">
        <v>39</v>
      </c>
      <c r="B298" s="190">
        <v>2</v>
      </c>
      <c r="C298" s="190"/>
      <c r="D298" s="188"/>
      <c r="E298" s="166"/>
      <c r="F298" s="166"/>
    </row>
    <row r="299" spans="1:7" x14ac:dyDescent="0.25">
      <c r="A299" s="32" t="s">
        <v>50</v>
      </c>
      <c r="B299" s="190">
        <v>2</v>
      </c>
      <c r="C299" s="238"/>
      <c r="D299" s="175"/>
      <c r="E299" s="166"/>
      <c r="F299" s="166"/>
    </row>
    <row r="300" spans="1:7" ht="18" x14ac:dyDescent="0.35">
      <c r="A300" s="91" t="s">
        <v>54</v>
      </c>
      <c r="B300" s="190">
        <v>2</v>
      </c>
      <c r="C300" s="238" t="str">
        <f>IF(B300=0, -5, "0")</f>
        <v>0</v>
      </c>
      <c r="D300" s="188"/>
      <c r="E300" s="166"/>
      <c r="F300" s="166"/>
      <c r="G300" s="192"/>
    </row>
    <row r="301" spans="1:7" x14ac:dyDescent="0.25">
      <c r="A301" s="22" t="s">
        <v>145</v>
      </c>
      <c r="B301" s="190">
        <v>2</v>
      </c>
      <c r="C301" s="190"/>
      <c r="D301" s="188"/>
      <c r="E301" s="166"/>
      <c r="F301" s="166"/>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2</v>
      </c>
      <c r="C306" s="191"/>
      <c r="D306" s="165"/>
      <c r="E306" s="193"/>
      <c r="F306" s="193"/>
    </row>
    <row r="307" spans="1:6" x14ac:dyDescent="0.25">
      <c r="A307" s="189" t="s">
        <v>373</v>
      </c>
      <c r="B307" s="191">
        <v>2</v>
      </c>
      <c r="C307" s="190"/>
      <c r="D307" s="188"/>
      <c r="E307" s="166"/>
      <c r="F307" s="166"/>
    </row>
    <row r="308" spans="1:6" x14ac:dyDescent="0.25">
      <c r="A308" s="18" t="s">
        <v>5</v>
      </c>
      <c r="B308" s="191">
        <v>2</v>
      </c>
      <c r="C308" s="190"/>
      <c r="D308" s="176"/>
      <c r="E308" s="166"/>
      <c r="F308" s="166"/>
    </row>
    <row r="309" spans="1:6" ht="18" x14ac:dyDescent="0.35">
      <c r="A309" s="91" t="s">
        <v>367</v>
      </c>
      <c r="B309" s="191">
        <v>2</v>
      </c>
      <c r="C309" s="238" t="str">
        <f>IF(B309=0, -5, "0")</f>
        <v>0</v>
      </c>
      <c r="D309" s="117"/>
      <c r="E309" s="166"/>
      <c r="F309" s="166"/>
    </row>
    <row r="310" spans="1:6" x14ac:dyDescent="0.25">
      <c r="A310" s="189" t="s">
        <v>108</v>
      </c>
      <c r="B310" s="191">
        <v>2</v>
      </c>
      <c r="C310" s="190"/>
      <c r="D310" s="175"/>
      <c r="E310" s="188"/>
      <c r="F310" s="166"/>
    </row>
    <row r="311" spans="1:6" ht="18" x14ac:dyDescent="0.35">
      <c r="A311" s="91" t="s">
        <v>61</v>
      </c>
      <c r="B311" s="191">
        <v>2</v>
      </c>
      <c r="C311" s="238" t="str">
        <f>IF(B311=0, -5, "0")</f>
        <v>0</v>
      </c>
      <c r="D311" s="176"/>
      <c r="E311" s="188"/>
      <c r="F311" s="166"/>
    </row>
    <row r="312" spans="1:6" x14ac:dyDescent="0.25">
      <c r="A312" s="18" t="s">
        <v>254</v>
      </c>
      <c r="B312" s="191">
        <v>2</v>
      </c>
      <c r="C312" s="190"/>
      <c r="D312" s="117"/>
      <c r="E312" s="166"/>
      <c r="F312" s="166"/>
    </row>
    <row r="313" spans="1:6" ht="30" x14ac:dyDescent="0.25">
      <c r="A313" s="18" t="s">
        <v>199</v>
      </c>
      <c r="B313" s="191">
        <v>2</v>
      </c>
      <c r="C313" s="190"/>
      <c r="D313" s="188"/>
      <c r="E313" s="166"/>
      <c r="F313" s="166"/>
    </row>
    <row r="314" spans="1:6" x14ac:dyDescent="0.25">
      <c r="A314" s="18" t="s">
        <v>248</v>
      </c>
      <c r="B314" s="191">
        <v>2</v>
      </c>
      <c r="C314" s="190"/>
      <c r="D314" s="188"/>
      <c r="E314" s="166"/>
      <c r="F314" s="166"/>
    </row>
    <row r="315" spans="1:6" ht="16.5" x14ac:dyDescent="0.25">
      <c r="A315" s="126" t="s">
        <v>168</v>
      </c>
      <c r="B315" s="191">
        <v>2</v>
      </c>
      <c r="C315" s="239" t="str">
        <f>IF(B315=0, -5, "0")</f>
        <v>0</v>
      </c>
      <c r="D315" s="165"/>
      <c r="E315" s="166"/>
      <c r="F315" s="166"/>
    </row>
    <row r="316" spans="1:6" x14ac:dyDescent="0.25">
      <c r="A316" s="24" t="s">
        <v>83</v>
      </c>
      <c r="B316" s="191">
        <v>2</v>
      </c>
      <c r="C316" s="190"/>
      <c r="D316" s="188"/>
      <c r="E316" s="166"/>
      <c r="F316" s="166"/>
    </row>
    <row r="317" spans="1:6" ht="45" x14ac:dyDescent="0.25">
      <c r="A317" s="120" t="s">
        <v>287</v>
      </c>
      <c r="B317" s="191">
        <v>2</v>
      </c>
      <c r="C317" s="173"/>
      <c r="D317" s="256">
        <v>1</v>
      </c>
      <c r="E317" s="121"/>
      <c r="F317" s="121"/>
    </row>
    <row r="318" spans="1:6" x14ac:dyDescent="0.25">
      <c r="A318" s="19" t="s">
        <v>38</v>
      </c>
      <c r="B318" s="19"/>
      <c r="C318" s="19"/>
      <c r="D318" s="134">
        <f>SUM(B306:C316)</f>
        <v>22</v>
      </c>
    </row>
    <row r="319" spans="1:6" x14ac:dyDescent="0.25">
      <c r="A319" s="19" t="s">
        <v>37</v>
      </c>
      <c r="B319" s="20"/>
      <c r="C319" s="21"/>
      <c r="D319" s="76">
        <f>D318/(COUNT(B306:C316)*2)</f>
        <v>1</v>
      </c>
    </row>
    <row r="320" spans="1:6" x14ac:dyDescent="0.25">
      <c r="A320" s="8"/>
      <c r="B320" s="7"/>
      <c r="C320" s="7"/>
      <c r="D320" s="7"/>
    </row>
    <row r="321" spans="1:9" ht="18" x14ac:dyDescent="0.25">
      <c r="A321" s="95" t="s">
        <v>41</v>
      </c>
      <c r="B321" s="101"/>
      <c r="C321" s="102"/>
      <c r="D321" s="98">
        <f>SUM(D318,D302)</f>
        <v>38</v>
      </c>
    </row>
    <row r="322" spans="1:9" ht="18" x14ac:dyDescent="0.25">
      <c r="A322" s="95" t="s">
        <v>229</v>
      </c>
      <c r="B322" s="101"/>
      <c r="C322" s="102"/>
      <c r="D322" s="99">
        <f>D321/(COUNT(B306:C316,B294:C301)*2)</f>
        <v>1</v>
      </c>
    </row>
    <row r="323" spans="1:9" x14ac:dyDescent="0.25">
      <c r="A323" s="9"/>
      <c r="B323" s="6"/>
      <c r="C323" s="7"/>
      <c r="D323" s="6"/>
    </row>
    <row r="324" spans="1:9" ht="18" x14ac:dyDescent="0.35">
      <c r="A324" s="274" t="s">
        <v>21</v>
      </c>
      <c r="B324" s="274"/>
      <c r="C324" s="274"/>
      <c r="D324" s="274"/>
      <c r="E324" s="274"/>
      <c r="F324" s="274"/>
    </row>
    <row r="325" spans="1:9" x14ac:dyDescent="0.25">
      <c r="A325" s="213">
        <f>B11</f>
        <v>43052</v>
      </c>
      <c r="B325" s="6"/>
      <c r="C325" s="7"/>
      <c r="D325" s="6"/>
    </row>
    <row r="326" spans="1:9" ht="18" x14ac:dyDescent="0.25">
      <c r="A326" s="272" t="s">
        <v>12</v>
      </c>
      <c r="B326" s="273"/>
      <c r="C326" s="273"/>
      <c r="D326" s="273"/>
      <c r="E326" s="273"/>
      <c r="F326" s="273"/>
    </row>
    <row r="327" spans="1:9" x14ac:dyDescent="0.25">
      <c r="A327" s="189" t="s">
        <v>109</v>
      </c>
      <c r="B327" s="190">
        <v>2</v>
      </c>
      <c r="C327" s="190"/>
      <c r="D327" s="162"/>
      <c r="E327" s="166"/>
      <c r="F327" s="166"/>
    </row>
    <row r="328" spans="1:9" x14ac:dyDescent="0.25">
      <c r="A328" s="189" t="s">
        <v>51</v>
      </c>
      <c r="B328" s="190">
        <v>2</v>
      </c>
      <c r="C328" s="190"/>
      <c r="E328" s="166"/>
      <c r="F328" s="166"/>
    </row>
    <row r="329" spans="1:9" x14ac:dyDescent="0.25">
      <c r="A329" s="189" t="s">
        <v>100</v>
      </c>
      <c r="B329" s="190">
        <v>2</v>
      </c>
      <c r="C329" s="190"/>
      <c r="D329" s="162"/>
      <c r="E329" s="166"/>
      <c r="F329" s="166"/>
    </row>
    <row r="330" spans="1:9" ht="18" x14ac:dyDescent="0.35">
      <c r="A330" s="91" t="s">
        <v>22</v>
      </c>
      <c r="B330" s="190">
        <v>2</v>
      </c>
      <c r="C330" s="238" t="str">
        <f>IF(B330=0, -5, "0")</f>
        <v>0</v>
      </c>
      <c r="D330" s="188"/>
      <c r="E330" s="166"/>
      <c r="F330" s="166"/>
    </row>
    <row r="331" spans="1:9" ht="18" x14ac:dyDescent="0.35">
      <c r="A331" s="91" t="s">
        <v>60</v>
      </c>
      <c r="B331" s="190">
        <v>2</v>
      </c>
      <c r="C331" s="238" t="str">
        <f>IF(B331=0, -5, "0")</f>
        <v>0</v>
      </c>
      <c r="D331" s="188"/>
      <c r="E331" s="166"/>
      <c r="F331" s="166"/>
    </row>
    <row r="332" spans="1:9" x14ac:dyDescent="0.25">
      <c r="A332" s="189" t="s">
        <v>145</v>
      </c>
      <c r="B332" s="190">
        <v>2</v>
      </c>
      <c r="C332" s="190"/>
      <c r="D332" s="188"/>
      <c r="E332" s="166"/>
      <c r="F332" s="166"/>
    </row>
    <row r="333" spans="1:9" ht="36" x14ac:dyDescent="0.35">
      <c r="A333" s="100" t="s">
        <v>23</v>
      </c>
      <c r="B333" s="190">
        <v>2</v>
      </c>
      <c r="C333" s="238" t="str">
        <f>IF(B333=0, -5, "0")</f>
        <v>0</v>
      </c>
      <c r="D333" s="148"/>
      <c r="E333" s="166"/>
      <c r="F333" s="166"/>
    </row>
    <row r="334" spans="1:9" ht="30" x14ac:dyDescent="0.25">
      <c r="A334" s="189" t="s">
        <v>304</v>
      </c>
      <c r="B334" s="190">
        <v>2</v>
      </c>
      <c r="C334" s="191"/>
      <c r="D334" s="182"/>
      <c r="E334" s="165"/>
      <c r="F334" s="193"/>
      <c r="G334" s="192"/>
      <c r="H334" s="192"/>
      <c r="I334" s="192"/>
    </row>
    <row r="335" spans="1:9" x14ac:dyDescent="0.25">
      <c r="A335" s="120" t="s">
        <v>248</v>
      </c>
      <c r="B335" s="190">
        <v>2</v>
      </c>
      <c r="C335" s="173"/>
      <c r="D335" s="188"/>
      <c r="E335" s="166"/>
      <c r="F335" s="166"/>
    </row>
    <row r="336" spans="1:9" x14ac:dyDescent="0.25">
      <c r="A336" s="19" t="s">
        <v>38</v>
      </c>
      <c r="B336" s="19"/>
      <c r="C336" s="19"/>
      <c r="D336" s="130">
        <f>SUM(B327:C335)</f>
        <v>18</v>
      </c>
    </row>
    <row r="337" spans="1:6" x14ac:dyDescent="0.25">
      <c r="A337" s="19" t="s">
        <v>37</v>
      </c>
      <c r="B337" s="20"/>
      <c r="C337" s="21"/>
      <c r="D337" s="76">
        <f>D336/(COUNT(B327:C335)*2)</f>
        <v>1</v>
      </c>
    </row>
    <row r="338" spans="1:6" x14ac:dyDescent="0.25">
      <c r="A338" s="9"/>
      <c r="B338" s="6"/>
      <c r="C338" s="7"/>
      <c r="D338" s="6"/>
    </row>
    <row r="339" spans="1:6" ht="18" x14ac:dyDescent="0.25">
      <c r="A339" s="272" t="s">
        <v>25</v>
      </c>
      <c r="B339" s="273"/>
      <c r="C339" s="273"/>
      <c r="D339" s="273"/>
      <c r="E339" s="273"/>
      <c r="F339" s="273"/>
    </row>
    <row r="340" spans="1:6" ht="30" x14ac:dyDescent="0.25">
      <c r="A340" s="189" t="s">
        <v>110</v>
      </c>
      <c r="B340" s="190">
        <v>1</v>
      </c>
      <c r="C340" s="190"/>
      <c r="D340" s="188" t="s">
        <v>683</v>
      </c>
      <c r="E340" s="166"/>
      <c r="F340" s="166"/>
    </row>
    <row r="341" spans="1:6" ht="18" x14ac:dyDescent="0.35">
      <c r="A341" s="91" t="s">
        <v>7</v>
      </c>
      <c r="B341" s="190">
        <v>2</v>
      </c>
      <c r="C341" s="238" t="str">
        <f>IF(B341=0, -5, "0")</f>
        <v>0</v>
      </c>
      <c r="D341" s="188"/>
      <c r="E341" s="193"/>
      <c r="F341" s="166"/>
    </row>
    <row r="342" spans="1:6" x14ac:dyDescent="0.25">
      <c r="A342" s="189" t="s">
        <v>145</v>
      </c>
      <c r="B342" s="190">
        <v>2</v>
      </c>
      <c r="C342" s="190"/>
      <c r="D342" s="188"/>
      <c r="E342" s="166"/>
      <c r="F342" s="166"/>
    </row>
    <row r="343" spans="1:6" x14ac:dyDescent="0.25">
      <c r="A343" s="189" t="s">
        <v>253</v>
      </c>
      <c r="B343" s="190">
        <v>2</v>
      </c>
      <c r="C343" s="190"/>
      <c r="D343" s="188"/>
      <c r="E343" s="166"/>
      <c r="F343" s="166"/>
    </row>
    <row r="344" spans="1:6" x14ac:dyDescent="0.25">
      <c r="A344" s="24" t="s">
        <v>111</v>
      </c>
      <c r="B344" s="190">
        <v>2</v>
      </c>
      <c r="C344" s="190"/>
      <c r="D344" s="162"/>
      <c r="E344" s="166"/>
      <c r="F344" s="166"/>
    </row>
    <row r="345" spans="1:6" ht="45" x14ac:dyDescent="0.25">
      <c r="A345" s="120" t="s">
        <v>287</v>
      </c>
      <c r="B345" s="190">
        <v>2</v>
      </c>
      <c r="C345" s="173"/>
      <c r="D345" s="260">
        <v>1</v>
      </c>
      <c r="E345" s="121"/>
      <c r="F345" s="121"/>
    </row>
    <row r="346" spans="1:6" x14ac:dyDescent="0.25">
      <c r="A346" s="19" t="s">
        <v>38</v>
      </c>
      <c r="B346" s="19"/>
      <c r="C346" s="19"/>
      <c r="D346" s="19">
        <f>SUM(B340:C344)</f>
        <v>9</v>
      </c>
    </row>
    <row r="347" spans="1:6" x14ac:dyDescent="0.25">
      <c r="A347" s="19" t="s">
        <v>37</v>
      </c>
      <c r="B347" s="20"/>
      <c r="C347" s="21"/>
      <c r="D347" s="76">
        <f>D346/(COUNT(B340:C344)*2)</f>
        <v>0.9</v>
      </c>
    </row>
    <row r="348" spans="1:6" x14ac:dyDescent="0.25">
      <c r="A348" s="8"/>
      <c r="B348" s="7"/>
      <c r="C348" s="7"/>
      <c r="D348" s="7"/>
    </row>
    <row r="349" spans="1:6" ht="18" x14ac:dyDescent="0.25">
      <c r="A349" s="95" t="s">
        <v>42</v>
      </c>
      <c r="B349" s="101"/>
      <c r="C349" s="102"/>
      <c r="D349" s="98">
        <f>SUM(D346,D336)</f>
        <v>27</v>
      </c>
    </row>
    <row r="350" spans="1:6" ht="18" x14ac:dyDescent="0.25">
      <c r="A350" s="95" t="s">
        <v>230</v>
      </c>
      <c r="B350" s="101"/>
      <c r="C350" s="102"/>
      <c r="D350" s="232">
        <f>D349/(COUNT(B340:C344,B327:C335)*2)</f>
        <v>0.9642857142857143</v>
      </c>
    </row>
    <row r="351" spans="1:6" x14ac:dyDescent="0.25">
      <c r="A351" s="9"/>
      <c r="B351" s="6"/>
      <c r="C351" s="7"/>
      <c r="D351" s="6"/>
    </row>
    <row r="352" spans="1:6" ht="18" x14ac:dyDescent="0.35">
      <c r="A352" s="274" t="s">
        <v>8</v>
      </c>
      <c r="B352" s="274"/>
      <c r="C352" s="274"/>
      <c r="D352" s="274"/>
      <c r="E352" s="274"/>
      <c r="F352" s="274"/>
    </row>
    <row r="353" spans="1:6" x14ac:dyDescent="0.25">
      <c r="A353" s="203">
        <f>B11</f>
        <v>43052</v>
      </c>
      <c r="B353" s="6"/>
      <c r="C353" s="7"/>
      <c r="D353" s="62"/>
    </row>
    <row r="354" spans="1:6" ht="16.5" x14ac:dyDescent="0.25">
      <c r="A354" s="275" t="s">
        <v>113</v>
      </c>
      <c r="B354" s="276"/>
      <c r="C354" s="276"/>
      <c r="D354" s="276"/>
      <c r="E354" s="276"/>
      <c r="F354" s="276"/>
    </row>
    <row r="355" spans="1:6" x14ac:dyDescent="0.25">
      <c r="A355" s="44" t="s">
        <v>112</v>
      </c>
      <c r="B355" s="190">
        <v>2</v>
      </c>
      <c r="C355" s="190"/>
      <c r="D355" s="188"/>
      <c r="E355" s="166"/>
      <c r="F355" s="166"/>
    </row>
    <row r="356" spans="1:6" x14ac:dyDescent="0.25">
      <c r="A356" s="44" t="s">
        <v>309</v>
      </c>
      <c r="B356" s="190">
        <v>2</v>
      </c>
      <c r="C356" s="190"/>
      <c r="D356" s="188"/>
      <c r="E356" s="179"/>
      <c r="F356" s="166"/>
    </row>
    <row r="357" spans="1:6" x14ac:dyDescent="0.25">
      <c r="A357" s="33" t="s">
        <v>28</v>
      </c>
      <c r="B357" s="190">
        <v>2</v>
      </c>
      <c r="C357" s="190"/>
      <c r="D357" s="168"/>
      <c r="E357" s="166"/>
      <c r="F357" s="166"/>
    </row>
    <row r="358" spans="1:6" x14ac:dyDescent="0.25">
      <c r="A358" s="23" t="s">
        <v>13</v>
      </c>
      <c r="B358" s="190">
        <v>2</v>
      </c>
      <c r="C358" s="190"/>
      <c r="D358" s="188"/>
      <c r="E358" s="166"/>
      <c r="F358" s="166"/>
    </row>
    <row r="359" spans="1:6" ht="18" x14ac:dyDescent="0.35">
      <c r="A359" s="91" t="s">
        <v>59</v>
      </c>
      <c r="B359" s="190">
        <v>2</v>
      </c>
      <c r="C359" s="238" t="str">
        <f>IF(B359=0, -5, "0")</f>
        <v>0</v>
      </c>
      <c r="D359" s="188"/>
      <c r="E359" s="166"/>
      <c r="F359" s="166"/>
    </row>
    <row r="360" spans="1:6" x14ac:dyDescent="0.25">
      <c r="A360" s="23" t="s">
        <v>145</v>
      </c>
      <c r="B360" s="190">
        <v>2</v>
      </c>
      <c r="C360" s="157"/>
      <c r="D360" s="188"/>
      <c r="E360" s="166"/>
      <c r="F360" s="166"/>
    </row>
    <row r="361" spans="1:6" ht="30" x14ac:dyDescent="0.25">
      <c r="A361" s="23" t="s">
        <v>280</v>
      </c>
      <c r="B361" s="190">
        <v>0</v>
      </c>
      <c r="C361" s="157"/>
      <c r="D361" s="10" t="s">
        <v>661</v>
      </c>
      <c r="E361" s="188" t="s">
        <v>662</v>
      </c>
      <c r="F361" s="166"/>
    </row>
    <row r="362" spans="1:6" ht="30" x14ac:dyDescent="0.25">
      <c r="A362" s="23" t="s">
        <v>27</v>
      </c>
      <c r="B362" s="190">
        <v>1</v>
      </c>
      <c r="C362" s="190"/>
      <c r="D362" s="10" t="s">
        <v>663</v>
      </c>
      <c r="E362" s="166"/>
      <c r="F362" s="166"/>
    </row>
    <row r="363" spans="1:6" x14ac:dyDescent="0.25">
      <c r="A363" s="19" t="s">
        <v>38</v>
      </c>
      <c r="B363" s="19"/>
      <c r="C363" s="19"/>
      <c r="D363" s="19">
        <f>SUM(B355:C362)</f>
        <v>13</v>
      </c>
    </row>
    <row r="364" spans="1:6" x14ac:dyDescent="0.25">
      <c r="A364" s="19" t="s">
        <v>37</v>
      </c>
      <c r="B364" s="20"/>
      <c r="C364" s="21"/>
      <c r="D364" s="76">
        <f>D363/(COUNT(B355:C362)*2)</f>
        <v>0.8125</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2</v>
      </c>
      <c r="C367" s="191"/>
      <c r="D367" s="171"/>
      <c r="E367" s="166"/>
      <c r="F367" s="166"/>
    </row>
    <row r="368" spans="1:6" x14ac:dyDescent="0.25">
      <c r="A368" s="18" t="s">
        <v>105</v>
      </c>
      <c r="B368" s="191">
        <v>2</v>
      </c>
      <c r="C368" s="190"/>
      <c r="D368" s="162"/>
      <c r="E368" s="166"/>
      <c r="F368" s="166"/>
    </row>
    <row r="369" spans="1:6" ht="18" x14ac:dyDescent="0.35">
      <c r="A369" s="91" t="s">
        <v>59</v>
      </c>
      <c r="B369" s="191">
        <v>2</v>
      </c>
      <c r="C369" s="238" t="str">
        <f>IF(B369=0, -5, "0")</f>
        <v>0</v>
      </c>
      <c r="D369" s="188"/>
      <c r="E369" s="166"/>
      <c r="F369" s="166"/>
    </row>
    <row r="370" spans="1:6" x14ac:dyDescent="0.25">
      <c r="A370" s="18" t="s">
        <v>253</v>
      </c>
      <c r="B370" s="191">
        <v>2</v>
      </c>
      <c r="C370" s="190"/>
      <c r="D370" s="188"/>
      <c r="E370" s="166"/>
      <c r="F370" s="166"/>
    </row>
    <row r="371" spans="1:6" x14ac:dyDescent="0.25">
      <c r="A371" s="18" t="s">
        <v>55</v>
      </c>
      <c r="B371" s="191">
        <v>2</v>
      </c>
      <c r="C371" s="190"/>
      <c r="D371" s="12"/>
      <c r="E371" s="166"/>
      <c r="F371" s="166"/>
    </row>
    <row r="372" spans="1:6" x14ac:dyDescent="0.25">
      <c r="A372" s="18" t="s">
        <v>14</v>
      </c>
      <c r="B372" s="191">
        <v>2</v>
      </c>
      <c r="C372" s="190"/>
      <c r="D372" s="12"/>
      <c r="E372" s="166"/>
      <c r="F372" s="166"/>
    </row>
    <row r="373" spans="1:6" x14ac:dyDescent="0.25">
      <c r="A373" s="24" t="s">
        <v>114</v>
      </c>
      <c r="B373" s="191">
        <v>2</v>
      </c>
      <c r="C373" s="190"/>
      <c r="D373" s="148"/>
      <c r="E373" s="166"/>
      <c r="F373" s="166"/>
    </row>
    <row r="374" spans="1:6" ht="18" x14ac:dyDescent="0.35">
      <c r="A374" s="91" t="s">
        <v>115</v>
      </c>
      <c r="B374" s="191">
        <v>2</v>
      </c>
      <c r="C374" s="238" t="str">
        <f>IF(B374=0, -5, "0")</f>
        <v>0</v>
      </c>
      <c r="D374" s="188"/>
      <c r="E374" s="166"/>
      <c r="F374" s="166"/>
    </row>
    <row r="375" spans="1:6" ht="30" x14ac:dyDescent="0.25">
      <c r="A375" s="18" t="s">
        <v>199</v>
      </c>
      <c r="B375" s="191">
        <v>2</v>
      </c>
      <c r="C375" s="190"/>
      <c r="D375" s="188"/>
      <c r="E375" s="166"/>
      <c r="F375" s="166"/>
    </row>
    <row r="376" spans="1:6" x14ac:dyDescent="0.25">
      <c r="A376" s="18" t="s">
        <v>248</v>
      </c>
      <c r="B376" s="191">
        <v>2</v>
      </c>
      <c r="C376" s="190"/>
      <c r="D376" s="188"/>
      <c r="E376" s="166"/>
      <c r="F376" s="166"/>
    </row>
    <row r="377" spans="1:6" x14ac:dyDescent="0.25">
      <c r="A377" s="24" t="s">
        <v>168</v>
      </c>
      <c r="B377" s="191">
        <v>2</v>
      </c>
      <c r="C377" s="190"/>
      <c r="D377" s="188"/>
      <c r="E377" s="166"/>
      <c r="F377" s="166"/>
    </row>
    <row r="378" spans="1:6" x14ac:dyDescent="0.25">
      <c r="A378" s="24" t="s">
        <v>83</v>
      </c>
      <c r="B378" s="191">
        <v>2</v>
      </c>
      <c r="C378" s="190"/>
      <c r="D378" s="188"/>
      <c r="E378" s="166"/>
      <c r="F378" s="166"/>
    </row>
    <row r="379" spans="1:6" x14ac:dyDescent="0.25">
      <c r="A379" s="19" t="s">
        <v>38</v>
      </c>
      <c r="B379" s="19"/>
      <c r="C379" s="19"/>
      <c r="D379" s="19">
        <f>SUM(B367:C378)</f>
        <v>24</v>
      </c>
    </row>
    <row r="380" spans="1:6" x14ac:dyDescent="0.25">
      <c r="A380" s="19" t="s">
        <v>37</v>
      </c>
      <c r="B380" s="20"/>
      <c r="C380" s="20"/>
      <c r="D380" s="77">
        <f>D379/(COUNT(B367:C378)*2)</f>
        <v>1</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2</v>
      </c>
      <c r="C383" s="190"/>
      <c r="D383" s="188"/>
      <c r="E383" s="166"/>
      <c r="F383" s="166"/>
    </row>
    <row r="384" spans="1:6" ht="18" x14ac:dyDescent="0.35">
      <c r="A384" s="91" t="s">
        <v>59</v>
      </c>
      <c r="B384" s="190">
        <v>2</v>
      </c>
      <c r="C384" s="238" t="str">
        <f>IF(B384=0, -5, "0")</f>
        <v>0</v>
      </c>
      <c r="D384" s="188"/>
      <c r="E384" s="166"/>
      <c r="F384" s="166"/>
    </row>
    <row r="385" spans="1:16384" x14ac:dyDescent="0.25">
      <c r="A385" s="18" t="s">
        <v>255</v>
      </c>
      <c r="B385" s="190">
        <v>2</v>
      </c>
      <c r="C385" s="190"/>
      <c r="D385" s="188"/>
      <c r="E385" s="166"/>
      <c r="F385" s="166"/>
    </row>
    <row r="386" spans="1:16384" ht="27" customHeight="1" x14ac:dyDescent="0.25">
      <c r="A386" s="189" t="s">
        <v>310</v>
      </c>
      <c r="B386" s="190">
        <v>2</v>
      </c>
      <c r="C386" s="191"/>
      <c r="D386" s="165"/>
      <c r="E386" s="193"/>
      <c r="F386" s="166"/>
    </row>
    <row r="387" spans="1:16384" ht="13.5" customHeight="1" x14ac:dyDescent="0.35">
      <c r="A387" s="91" t="s">
        <v>115</v>
      </c>
      <c r="B387" s="190">
        <v>2</v>
      </c>
      <c r="C387" s="238" t="str">
        <f>IF(B387=0, -5, "0")</f>
        <v>0</v>
      </c>
      <c r="D387" s="188"/>
      <c r="E387" s="166"/>
      <c r="F387" s="166"/>
    </row>
    <row r="388" spans="1:16384" s="3" customFormat="1" ht="13.5" customHeight="1" x14ac:dyDescent="0.25">
      <c r="A388" s="134" t="s">
        <v>38</v>
      </c>
      <c r="B388" s="134"/>
      <c r="C388" s="134"/>
      <c r="D388" s="134">
        <f>SUM(B383:C387)</f>
        <v>10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2</v>
      </c>
      <c r="C392" s="191"/>
      <c r="D392" s="171"/>
      <c r="E392" s="166"/>
      <c r="F392" s="166"/>
    </row>
    <row r="393" spans="1:16384" x14ac:dyDescent="0.25">
      <c r="A393" s="189" t="s">
        <v>56</v>
      </c>
      <c r="B393" s="191">
        <v>2</v>
      </c>
      <c r="C393" s="190"/>
      <c r="D393" s="176"/>
      <c r="E393" s="166"/>
      <c r="F393" s="166"/>
    </row>
    <row r="394" spans="1:16384" x14ac:dyDescent="0.25">
      <c r="A394" s="24" t="s">
        <v>311</v>
      </c>
      <c r="B394" s="191">
        <v>2</v>
      </c>
      <c r="C394" s="190"/>
      <c r="D394" s="176"/>
      <c r="E394" s="188"/>
      <c r="F394" s="166"/>
    </row>
    <row r="395" spans="1:16384" ht="18" x14ac:dyDescent="0.35">
      <c r="A395" s="91" t="s">
        <v>150</v>
      </c>
      <c r="B395" s="191">
        <v>2</v>
      </c>
      <c r="C395" s="238" t="str">
        <f>IF(B395=0, -5, "0")</f>
        <v>0</v>
      </c>
      <c r="D395" s="176"/>
      <c r="E395" s="166"/>
      <c r="F395" s="166"/>
    </row>
    <row r="396" spans="1:16384" ht="18" x14ac:dyDescent="0.35">
      <c r="A396" s="91" t="s">
        <v>119</v>
      </c>
      <c r="B396" s="191">
        <v>2</v>
      </c>
      <c r="C396" s="238" t="str">
        <f>IF(B396=0, -5, "0")</f>
        <v>0</v>
      </c>
      <c r="D396" s="176"/>
      <c r="E396" s="166"/>
      <c r="F396" s="166"/>
    </row>
    <row r="397" spans="1:16384" ht="32.25" customHeight="1" x14ac:dyDescent="0.25">
      <c r="A397" s="18" t="s">
        <v>256</v>
      </c>
      <c r="B397" s="191">
        <v>2</v>
      </c>
      <c r="C397" s="190"/>
      <c r="D397" s="176"/>
      <c r="E397" s="166"/>
      <c r="F397" s="166"/>
    </row>
    <row r="398" spans="1:16384" ht="42.75" customHeight="1" x14ac:dyDescent="0.25">
      <c r="A398" s="128" t="s">
        <v>287</v>
      </c>
      <c r="B398" s="191">
        <v>2</v>
      </c>
      <c r="C398" s="173"/>
      <c r="D398" s="25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59</v>
      </c>
    </row>
    <row r="403" spans="1:6" ht="18" x14ac:dyDescent="0.25">
      <c r="A403" s="95" t="s">
        <v>231</v>
      </c>
      <c r="B403" s="101"/>
      <c r="C403" s="102"/>
      <c r="D403" s="99">
        <f>D402/(COUNT(B392:C397,B367:C378,B383:C387,B355:C362)*2)</f>
        <v>0.95161290322580649</v>
      </c>
      <c r="E403" s="192"/>
    </row>
    <row r="404" spans="1:6" x14ac:dyDescent="0.25">
      <c r="A404" s="5"/>
      <c r="B404" s="6"/>
      <c r="C404" s="7"/>
      <c r="D404" s="6"/>
    </row>
    <row r="405" spans="1:6" ht="18" x14ac:dyDescent="0.35">
      <c r="A405" s="274" t="s">
        <v>125</v>
      </c>
      <c r="B405" s="274"/>
      <c r="C405" s="274"/>
      <c r="D405" s="274"/>
      <c r="E405" s="274"/>
      <c r="F405" s="274"/>
    </row>
    <row r="406" spans="1:6" x14ac:dyDescent="0.25">
      <c r="A406" s="212">
        <f>B11</f>
        <v>43052</v>
      </c>
      <c r="B406" s="6"/>
      <c r="C406" s="7"/>
      <c r="D406" s="6"/>
    </row>
    <row r="407" spans="1:6" ht="16.5" x14ac:dyDescent="0.25">
      <c r="A407" s="275" t="s">
        <v>19</v>
      </c>
      <c r="B407" s="276"/>
      <c r="C407" s="276"/>
      <c r="D407" s="276"/>
      <c r="E407" s="276"/>
      <c r="F407" s="276"/>
    </row>
    <row r="408" spans="1:6" x14ac:dyDescent="0.25">
      <c r="A408" s="32" t="s">
        <v>62</v>
      </c>
      <c r="B408" s="190">
        <v>2</v>
      </c>
      <c r="C408" s="190"/>
      <c r="D408" s="188"/>
      <c r="E408" s="166"/>
      <c r="F408" s="166"/>
    </row>
    <row r="409" spans="1:6" x14ac:dyDescent="0.25">
      <c r="A409" s="22" t="s">
        <v>6</v>
      </c>
      <c r="B409" s="190">
        <v>2</v>
      </c>
      <c r="C409" s="190"/>
      <c r="D409" s="188"/>
      <c r="E409" s="166"/>
      <c r="F409" s="166"/>
    </row>
    <row r="410" spans="1:6" x14ac:dyDescent="0.25">
      <c r="A410" s="32" t="s">
        <v>20</v>
      </c>
      <c r="B410" s="190">
        <v>2</v>
      </c>
      <c r="C410" s="190"/>
      <c r="D410" s="168"/>
      <c r="E410" s="166"/>
      <c r="F410" s="166"/>
    </row>
    <row r="411" spans="1:6" x14ac:dyDescent="0.25">
      <c r="A411" s="22" t="s">
        <v>126</v>
      </c>
      <c r="B411" s="190">
        <v>2</v>
      </c>
      <c r="C411" s="190"/>
      <c r="D411" s="188"/>
      <c r="E411" s="166"/>
      <c r="F411" s="166"/>
    </row>
    <row r="412" spans="1:6" x14ac:dyDescent="0.25">
      <c r="A412" s="32" t="s">
        <v>194</v>
      </c>
      <c r="B412" s="190">
        <v>2</v>
      </c>
      <c r="C412" s="190"/>
      <c r="D412" s="188"/>
      <c r="E412" s="166"/>
      <c r="F412" s="166"/>
    </row>
    <row r="413" spans="1:6" ht="18" x14ac:dyDescent="0.35">
      <c r="A413" s="91" t="s">
        <v>54</v>
      </c>
      <c r="B413" s="190">
        <v>2</v>
      </c>
      <c r="C413" s="238" t="str">
        <f>IF(B413=0, -5, "0")</f>
        <v>0</v>
      </c>
      <c r="D413" s="188"/>
      <c r="E413" s="166"/>
      <c r="F413" s="166"/>
    </row>
    <row r="414" spans="1:6" x14ac:dyDescent="0.25">
      <c r="A414" s="22" t="s">
        <v>118</v>
      </c>
      <c r="B414" s="190">
        <v>2</v>
      </c>
      <c r="C414" s="190"/>
      <c r="D414" s="188"/>
      <c r="E414" s="166"/>
      <c r="F414" s="166"/>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26" t="s">
        <v>127</v>
      </c>
      <c r="B419" s="190">
        <v>2</v>
      </c>
      <c r="C419" s="238" t="str">
        <f>IF(B419=0, -5, "0")</f>
        <v>0</v>
      </c>
      <c r="D419" s="188"/>
      <c r="E419" s="166"/>
      <c r="F419" s="166"/>
    </row>
    <row r="420" spans="1:6" ht="30" x14ac:dyDescent="0.25">
      <c r="A420" s="189" t="s">
        <v>281</v>
      </c>
      <c r="B420" s="190">
        <v>1</v>
      </c>
      <c r="C420" s="190"/>
      <c r="D420" s="188" t="s">
        <v>664</v>
      </c>
      <c r="E420" s="166"/>
      <c r="F420" s="166"/>
    </row>
    <row r="421" spans="1:6" x14ac:dyDescent="0.25">
      <c r="A421" s="189" t="s">
        <v>407</v>
      </c>
      <c r="B421" s="190">
        <v>2</v>
      </c>
      <c r="C421" s="190"/>
      <c r="D421" s="188"/>
      <c r="E421" s="166"/>
      <c r="F421" s="166"/>
    </row>
    <row r="422" spans="1:6" ht="45" x14ac:dyDescent="0.25">
      <c r="A422" s="189" t="s">
        <v>146</v>
      </c>
      <c r="B422" s="190">
        <v>2</v>
      </c>
      <c r="C422" s="190"/>
      <c r="D422" s="175" t="s">
        <v>665</v>
      </c>
      <c r="E422" s="166"/>
      <c r="F422" s="166"/>
    </row>
    <row r="423" spans="1:6" ht="18" x14ac:dyDescent="0.35">
      <c r="A423" s="91" t="s">
        <v>61</v>
      </c>
      <c r="B423" s="190">
        <v>2</v>
      </c>
      <c r="C423" s="238" t="str">
        <f>IF(B423=0, -5, "0")</f>
        <v>0</v>
      </c>
      <c r="D423" s="188"/>
      <c r="E423" s="166"/>
      <c r="F423" s="166"/>
    </row>
    <row r="424" spans="1:6" ht="30" x14ac:dyDescent="0.25">
      <c r="A424" s="18" t="s">
        <v>199</v>
      </c>
      <c r="B424" s="190">
        <v>2</v>
      </c>
      <c r="C424" s="190"/>
      <c r="D424" s="188"/>
      <c r="E424" s="166"/>
      <c r="F424" s="166"/>
    </row>
    <row r="425" spans="1:6" x14ac:dyDescent="0.25">
      <c r="A425" s="18" t="s">
        <v>248</v>
      </c>
      <c r="B425" s="190">
        <v>2</v>
      </c>
      <c r="C425" s="190"/>
      <c r="D425" s="188"/>
      <c r="E425" s="166"/>
      <c r="F425" s="166"/>
    </row>
    <row r="426" spans="1:6" ht="16.5" x14ac:dyDescent="0.25">
      <c r="A426" s="126" t="s">
        <v>168</v>
      </c>
      <c r="B426" s="190">
        <v>2</v>
      </c>
      <c r="C426" s="239" t="str">
        <f>IF(B426=0, -5, "0")</f>
        <v>0</v>
      </c>
      <c r="D426" s="165"/>
      <c r="E426" s="193"/>
      <c r="F426" s="193"/>
    </row>
    <row r="427" spans="1:6" x14ac:dyDescent="0.25">
      <c r="A427" s="24" t="s">
        <v>83</v>
      </c>
      <c r="B427" s="190">
        <v>2</v>
      </c>
      <c r="C427" s="190"/>
      <c r="D427" s="188"/>
      <c r="E427" s="166"/>
      <c r="F427" s="166"/>
    </row>
    <row r="428" spans="1:6" ht="45" x14ac:dyDescent="0.25">
      <c r="A428" s="120" t="s">
        <v>287</v>
      </c>
      <c r="B428" s="190">
        <v>2</v>
      </c>
      <c r="C428" s="173"/>
      <c r="D428" s="256">
        <v>1</v>
      </c>
      <c r="E428" s="121"/>
      <c r="F428" s="121"/>
    </row>
    <row r="429" spans="1:6" x14ac:dyDescent="0.25">
      <c r="A429" s="19" t="s">
        <v>38</v>
      </c>
      <c r="B429" s="19"/>
      <c r="C429" s="19"/>
      <c r="D429" s="116">
        <f>SUM(B419:C427)</f>
        <v>17</v>
      </c>
    </row>
    <row r="430" spans="1:6" x14ac:dyDescent="0.25">
      <c r="A430" s="19" t="s">
        <v>37</v>
      </c>
      <c r="B430" s="20"/>
      <c r="C430" s="21"/>
      <c r="D430" s="76">
        <f>D429/(COUNT(B419:C427)*2)</f>
        <v>0.94444444444444442</v>
      </c>
    </row>
    <row r="431" spans="1:6" x14ac:dyDescent="0.25">
      <c r="A431" s="8"/>
      <c r="B431" s="7"/>
      <c r="C431" s="7"/>
      <c r="D431" s="7"/>
    </row>
    <row r="432" spans="1:6" ht="18" x14ac:dyDescent="0.25">
      <c r="A432" s="95" t="s">
        <v>128</v>
      </c>
      <c r="B432" s="101"/>
      <c r="C432" s="102"/>
      <c r="D432" s="98">
        <f>SUM(D429,D415)</f>
        <v>31</v>
      </c>
    </row>
    <row r="433" spans="1:7" ht="18" x14ac:dyDescent="0.25">
      <c r="A433" s="95" t="s">
        <v>232</v>
      </c>
      <c r="B433" s="101"/>
      <c r="C433" s="102"/>
      <c r="D433" s="99">
        <f>D432/(COUNT(B419:C427,B408:C414)*2)</f>
        <v>0.96875</v>
      </c>
    </row>
    <row r="434" spans="1:7" x14ac:dyDescent="0.25">
      <c r="A434" s="5"/>
      <c r="B434" s="6"/>
      <c r="C434" s="7"/>
      <c r="D434" s="6"/>
    </row>
    <row r="435" spans="1:7" ht="18" x14ac:dyDescent="0.35">
      <c r="A435" s="274" t="s">
        <v>374</v>
      </c>
      <c r="B435" s="274"/>
      <c r="C435" s="274"/>
      <c r="D435" s="274"/>
      <c r="E435" s="274"/>
      <c r="F435" s="274"/>
    </row>
    <row r="436" spans="1:7" x14ac:dyDescent="0.25">
      <c r="A436" s="215">
        <f>+B11</f>
        <v>43052</v>
      </c>
      <c r="B436" s="6"/>
      <c r="C436" s="7"/>
      <c r="D436" s="6"/>
    </row>
    <row r="437" spans="1:7" ht="18" x14ac:dyDescent="0.25">
      <c r="A437" s="272" t="s">
        <v>375</v>
      </c>
      <c r="B437" s="273"/>
      <c r="C437" s="273"/>
      <c r="D437" s="273"/>
      <c r="E437" s="273"/>
      <c r="F437" s="273"/>
    </row>
    <row r="438" spans="1:7" ht="30" x14ac:dyDescent="0.25">
      <c r="A438" s="18" t="s">
        <v>305</v>
      </c>
      <c r="B438" s="190">
        <v>2</v>
      </c>
      <c r="C438" s="190"/>
      <c r="D438" s="188"/>
      <c r="E438" s="166"/>
      <c r="F438" s="166"/>
    </row>
    <row r="439" spans="1:7" ht="16.5" x14ac:dyDescent="0.25">
      <c r="A439" s="126" t="s">
        <v>369</v>
      </c>
      <c r="B439" s="190">
        <v>2</v>
      </c>
      <c r="C439" s="238" t="str">
        <f>IF(B439=0, -5, "0")</f>
        <v>0</v>
      </c>
      <c r="D439" s="188"/>
      <c r="E439" s="166"/>
      <c r="F439" s="166"/>
    </row>
    <row r="440" spans="1:7" x14ac:dyDescent="0.25">
      <c r="A440" s="189" t="s">
        <v>500</v>
      </c>
      <c r="B440" s="190">
        <v>2</v>
      </c>
      <c r="C440" s="191"/>
      <c r="D440" s="166"/>
      <c r="E440" s="193"/>
      <c r="F440" s="166"/>
    </row>
    <row r="441" spans="1:7" ht="16.5" x14ac:dyDescent="0.3">
      <c r="A441" s="49" t="s">
        <v>195</v>
      </c>
      <c r="B441" s="190">
        <v>2</v>
      </c>
      <c r="C441" s="191"/>
      <c r="D441" s="165"/>
      <c r="E441" s="193"/>
      <c r="F441" s="166"/>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72" t="s">
        <v>31</v>
      </c>
      <c r="B444" s="273"/>
      <c r="C444" s="273"/>
      <c r="D444" s="273"/>
      <c r="E444" s="273"/>
      <c r="F444" s="273"/>
    </row>
    <row r="445" spans="1:7" x14ac:dyDescent="0.25">
      <c r="A445" s="22" t="s">
        <v>3</v>
      </c>
      <c r="B445" s="190">
        <v>2</v>
      </c>
      <c r="C445" s="190"/>
      <c r="D445" s="188"/>
      <c r="E445" s="166"/>
      <c r="F445" s="166"/>
    </row>
    <row r="446" spans="1:7" x14ac:dyDescent="0.25">
      <c r="A446" s="32" t="s">
        <v>30</v>
      </c>
      <c r="B446" s="190">
        <v>2</v>
      </c>
      <c r="C446" s="190"/>
      <c r="D446" s="188"/>
      <c r="E446" s="166"/>
      <c r="F446" s="166"/>
    </row>
    <row r="447" spans="1:7" ht="45" x14ac:dyDescent="0.25">
      <c r="A447" s="135" t="s">
        <v>287</v>
      </c>
      <c r="B447" s="190">
        <v>2</v>
      </c>
      <c r="C447" s="173"/>
      <c r="D447" s="256">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90">
        <v>2</v>
      </c>
      <c r="C456" s="190"/>
      <c r="D456" s="188"/>
      <c r="E456" s="166"/>
      <c r="F456" s="166"/>
    </row>
    <row r="457" spans="1:6" x14ac:dyDescent="0.25">
      <c r="A457" s="32" t="s">
        <v>245</v>
      </c>
      <c r="B457" s="190">
        <v>2</v>
      </c>
      <c r="C457" s="190"/>
      <c r="D457" s="168"/>
      <c r="E457" s="166"/>
      <c r="F457" s="166"/>
    </row>
    <row r="458" spans="1:6" x14ac:dyDescent="0.25">
      <c r="A458" s="32" t="s">
        <v>86</v>
      </c>
      <c r="B458" s="190">
        <v>2</v>
      </c>
      <c r="C458" s="191"/>
      <c r="D458" s="182"/>
      <c r="E458" s="193"/>
      <c r="F458" s="166"/>
    </row>
    <row r="459" spans="1:6" x14ac:dyDescent="0.25">
      <c r="A459" s="32" t="s">
        <v>16</v>
      </c>
      <c r="B459" s="190">
        <v>2</v>
      </c>
      <c r="C459" s="190"/>
      <c r="D459" s="175"/>
      <c r="E459" s="166"/>
      <c r="F459" s="166"/>
    </row>
    <row r="460" spans="1:6" ht="45" x14ac:dyDescent="0.25">
      <c r="A460" s="135" t="s">
        <v>287</v>
      </c>
      <c r="B460" s="190">
        <v>2</v>
      </c>
      <c r="C460" s="173"/>
      <c r="D460" s="258">
        <v>1</v>
      </c>
      <c r="E460" s="121"/>
      <c r="F460" s="121"/>
    </row>
    <row r="461" spans="1:6" x14ac:dyDescent="0.25">
      <c r="A461" s="19" t="s">
        <v>38</v>
      </c>
      <c r="B461" s="19"/>
      <c r="C461" s="19"/>
      <c r="D461" s="19">
        <f>SUM(B456:C459)</f>
        <v>8</v>
      </c>
    </row>
    <row r="462" spans="1:6" x14ac:dyDescent="0.25">
      <c r="A462" s="19" t="s">
        <v>37</v>
      </c>
      <c r="B462" s="20"/>
      <c r="C462" s="21"/>
      <c r="D462" s="76">
        <f>D461/(COUNT(B456:C459)*2)</f>
        <v>1</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91">
        <v>2</v>
      </c>
      <c r="C466" s="191"/>
      <c r="D466" s="165"/>
      <c r="E466" s="193"/>
      <c r="F466" s="166"/>
    </row>
    <row r="467" spans="1:7" ht="15.75" x14ac:dyDescent="0.3">
      <c r="A467" s="201" t="s">
        <v>306</v>
      </c>
      <c r="B467" s="191">
        <v>2</v>
      </c>
      <c r="C467" s="239" t="str">
        <f>IF(B467=0, -5, "0")</f>
        <v>0</v>
      </c>
      <c r="D467" s="165"/>
      <c r="E467" s="192"/>
      <c r="F467" s="166"/>
      <c r="G467" s="192"/>
    </row>
    <row r="468" spans="1:7" ht="30" x14ac:dyDescent="0.25">
      <c r="A468" s="32" t="s">
        <v>196</v>
      </c>
      <c r="B468" s="191">
        <v>2</v>
      </c>
      <c r="C468" s="191"/>
      <c r="D468" s="182"/>
      <c r="E468" s="193"/>
      <c r="F468" s="166"/>
    </row>
    <row r="469" spans="1:7" ht="45" x14ac:dyDescent="0.25">
      <c r="A469" s="32" t="s">
        <v>287</v>
      </c>
      <c r="B469" s="191">
        <v>2</v>
      </c>
      <c r="C469" s="173"/>
      <c r="D469" s="260">
        <v>1</v>
      </c>
      <c r="E469" s="121"/>
      <c r="F469" s="121"/>
    </row>
    <row r="470" spans="1:7" x14ac:dyDescent="0.25">
      <c r="A470" s="19" t="s">
        <v>38</v>
      </c>
      <c r="B470" s="19"/>
      <c r="C470" s="19"/>
      <c r="D470" s="19">
        <f>SUM(B466:C468)</f>
        <v>6</v>
      </c>
    </row>
    <row r="471" spans="1:7" x14ac:dyDescent="0.25">
      <c r="A471" s="19" t="s">
        <v>37</v>
      </c>
      <c r="B471" s="20"/>
      <c r="C471" s="21"/>
      <c r="D471" s="76">
        <f>D470/(COUNT(B466:C468)*2)</f>
        <v>1</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90">
        <v>2</v>
      </c>
      <c r="C475" s="190"/>
      <c r="D475" s="188"/>
      <c r="E475" s="166"/>
      <c r="F475" s="166"/>
    </row>
    <row r="476" spans="1:7" ht="36" x14ac:dyDescent="0.35">
      <c r="A476" s="100" t="s">
        <v>274</v>
      </c>
      <c r="B476" s="190">
        <v>2</v>
      </c>
      <c r="C476" s="238" t="str">
        <f>IF(B476=0, -5, "0")</f>
        <v>0</v>
      </c>
      <c r="D476" s="188"/>
      <c r="E476" s="166"/>
      <c r="F476" s="166"/>
    </row>
    <row r="477" spans="1:7" ht="36" x14ac:dyDescent="0.35">
      <c r="A477" s="100" t="s">
        <v>106</v>
      </c>
      <c r="B477" s="190">
        <v>2</v>
      </c>
      <c r="C477" s="238" t="str">
        <f>IF(B477=0, -5, "0")</f>
        <v>0</v>
      </c>
      <c r="D477" s="188"/>
      <c r="E477" s="166"/>
      <c r="F477" s="166"/>
    </row>
    <row r="478" spans="1:7" ht="30" x14ac:dyDescent="0.25">
      <c r="A478" s="189" t="s">
        <v>179</v>
      </c>
      <c r="B478" s="190">
        <v>1</v>
      </c>
      <c r="C478" s="190"/>
      <c r="D478" s="188" t="s">
        <v>668</v>
      </c>
      <c r="E478" s="166"/>
      <c r="F478" s="166"/>
    </row>
    <row r="479" spans="1:7" x14ac:dyDescent="0.25">
      <c r="A479" s="18" t="s">
        <v>275</v>
      </c>
      <c r="B479" s="190" t="s">
        <v>34</v>
      </c>
      <c r="C479" s="190"/>
      <c r="D479" s="162"/>
      <c r="E479" s="188"/>
      <c r="F479" s="166"/>
    </row>
    <row r="480" spans="1:7" ht="30" x14ac:dyDescent="0.25">
      <c r="A480" s="18" t="s">
        <v>49</v>
      </c>
      <c r="B480" s="190">
        <v>2</v>
      </c>
      <c r="C480" s="190"/>
      <c r="D480" s="188"/>
      <c r="E480" s="166"/>
      <c r="F480" s="166"/>
    </row>
    <row r="481" spans="1:7" ht="30" x14ac:dyDescent="0.25">
      <c r="A481" s="18" t="s">
        <v>258</v>
      </c>
      <c r="B481" s="190">
        <v>1</v>
      </c>
      <c r="C481" s="190"/>
      <c r="D481" s="188" t="s">
        <v>666</v>
      </c>
      <c r="E481" s="166"/>
      <c r="F481" s="166"/>
    </row>
    <row r="482" spans="1:7" x14ac:dyDescent="0.25">
      <c r="A482" s="24" t="s">
        <v>120</v>
      </c>
      <c r="B482" s="190">
        <v>2</v>
      </c>
      <c r="C482" s="190"/>
      <c r="D482" s="188"/>
      <c r="E482" s="166"/>
      <c r="F482" s="166"/>
    </row>
    <row r="483" spans="1:7" ht="30" x14ac:dyDescent="0.25">
      <c r="A483" s="18" t="s">
        <v>88</v>
      </c>
      <c r="B483" s="190">
        <v>1</v>
      </c>
      <c r="C483" s="190"/>
      <c r="D483" s="188" t="s">
        <v>590</v>
      </c>
      <c r="E483" s="166"/>
      <c r="F483" s="166"/>
    </row>
    <row r="484" spans="1:7" ht="30" x14ac:dyDescent="0.25">
      <c r="A484" s="189" t="s">
        <v>257</v>
      </c>
      <c r="B484" s="190">
        <v>2</v>
      </c>
      <c r="C484" s="190"/>
      <c r="D484" s="188"/>
      <c r="E484" s="166"/>
      <c r="F484" s="166"/>
    </row>
    <row r="485" spans="1:7" ht="30" x14ac:dyDescent="0.25">
      <c r="A485" s="189" t="s">
        <v>210</v>
      </c>
      <c r="B485" s="190" t="s">
        <v>34</v>
      </c>
      <c r="C485" s="190"/>
      <c r="D485" s="188"/>
      <c r="E485" s="166"/>
      <c r="F485" s="166"/>
    </row>
    <row r="486" spans="1:7" x14ac:dyDescent="0.25">
      <c r="A486" s="214" t="s">
        <v>370</v>
      </c>
      <c r="B486" s="190" t="s">
        <v>34</v>
      </c>
      <c r="C486" s="190"/>
      <c r="D486" s="188"/>
      <c r="E486" s="166"/>
      <c r="F486" s="166"/>
    </row>
    <row r="487" spans="1:7" x14ac:dyDescent="0.25">
      <c r="A487" s="119" t="s">
        <v>408</v>
      </c>
      <c r="B487" s="190" t="s">
        <v>34</v>
      </c>
      <c r="C487" s="166"/>
      <c r="D487" s="166"/>
      <c r="E487" s="166"/>
      <c r="F487" s="166"/>
      <c r="G487" s="192"/>
    </row>
    <row r="488" spans="1:7" ht="30" x14ac:dyDescent="0.25">
      <c r="A488" s="119" t="s">
        <v>409</v>
      </c>
      <c r="B488" s="190">
        <v>2</v>
      </c>
      <c r="C488" s="197"/>
      <c r="D488" s="195"/>
      <c r="E488" s="196"/>
      <c r="F488" s="196"/>
    </row>
    <row r="489" spans="1:7" ht="45" x14ac:dyDescent="0.25">
      <c r="A489" s="119" t="s">
        <v>410</v>
      </c>
      <c r="B489" s="190">
        <v>1</v>
      </c>
      <c r="C489" s="173"/>
      <c r="D489" s="195" t="s">
        <v>667</v>
      </c>
      <c r="E489" s="166"/>
      <c r="F489" s="166"/>
    </row>
    <row r="490" spans="1:7" ht="45" x14ac:dyDescent="0.25">
      <c r="A490" s="119" t="s">
        <v>287</v>
      </c>
      <c r="B490" s="190">
        <v>1</v>
      </c>
      <c r="C490" s="173"/>
      <c r="D490" s="261">
        <v>0.5</v>
      </c>
      <c r="E490" s="121"/>
      <c r="F490" s="121"/>
    </row>
    <row r="491" spans="1:7" x14ac:dyDescent="0.25">
      <c r="A491" s="19" t="s">
        <v>38</v>
      </c>
      <c r="B491" s="19"/>
      <c r="C491" s="19"/>
      <c r="D491" s="19">
        <f>SUM(B475:C489)</f>
        <v>18</v>
      </c>
    </row>
    <row r="492" spans="1:7" x14ac:dyDescent="0.25">
      <c r="A492" s="19" t="s">
        <v>37</v>
      </c>
      <c r="B492" s="20"/>
      <c r="C492" s="21"/>
      <c r="D492" s="76">
        <f>D491/(COUNT(B475:C489)*2)</f>
        <v>0.81818181818181823</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89" t="s">
        <v>169</v>
      </c>
      <c r="B496" s="190">
        <v>2</v>
      </c>
      <c r="C496" s="190"/>
      <c r="D496" s="168"/>
      <c r="E496" s="166"/>
      <c r="F496" s="166"/>
    </row>
    <row r="497" spans="1:6" x14ac:dyDescent="0.25">
      <c r="A497" s="18" t="s">
        <v>58</v>
      </c>
      <c r="B497" s="190">
        <v>2</v>
      </c>
      <c r="C497" s="190"/>
      <c r="D497" s="188"/>
      <c r="E497" s="166"/>
      <c r="F497" s="166"/>
    </row>
    <row r="498" spans="1:6" ht="16.5" x14ac:dyDescent="0.35">
      <c r="A498" s="136" t="s">
        <v>121</v>
      </c>
      <c r="B498" s="190">
        <v>2</v>
      </c>
      <c r="C498" s="238" t="str">
        <f>IF(B498=0, -5, "0")</f>
        <v>0</v>
      </c>
      <c r="D498" s="188"/>
      <c r="E498" s="166"/>
      <c r="F498" s="166"/>
    </row>
    <row r="499" spans="1:6" ht="45" x14ac:dyDescent="0.3">
      <c r="A499" s="142" t="s">
        <v>287</v>
      </c>
      <c r="B499" s="190">
        <v>2</v>
      </c>
      <c r="C499" s="190"/>
      <c r="D499" s="256">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0.88866666666666672</v>
      </c>
    </row>
    <row r="504" spans="1:6" ht="22.5" x14ac:dyDescent="0.3">
      <c r="A504" s="86" t="s">
        <v>47</v>
      </c>
      <c r="B504" s="87"/>
      <c r="C504" s="88"/>
      <c r="D504" s="89">
        <f>SUM(D500,D491,D461,D451,D402,D349,D321,D40,D470,D288,D245,D149,D432,D189,D96)</f>
        <v>529</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0.93133802816901412</v>
      </c>
    </row>
  </sheetData>
  <sheetProtection algorithmName="SHA-512" hashValue="4180Fi4EVeiEUYvxC3UYMDto0ec8O7R4XX6kZYOkkSltu3pD3kDZAN3hMaday1nWo8AYMBF/KrxcYdeptq5mkg==" saltValue="z60qQJEZl7YrfHWK3JgWwQ=="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392:B398 B46:B53 B58:B80 B102:B109 B85:B92 B114:B133 B138:B145 B167:B185 B155:B162 B195:B205 B210:B228 B251:B262 B233:B241 B267:B284 B294:B301 B306:B317 B340:B345 B327:B335 B355:B362 B367:B378 B475:B490 B383:B387 B438:B441 B445:B447 B419:B428 B456:B460 B466:B469 B496:B499 B408:B41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abSelected="1" topLeftCell="A152" zoomScale="90" zoomScaleNormal="90" workbookViewId="0">
      <selection activeCell="D157" sqref="D15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302"/>
      <c r="E1" s="302"/>
      <c r="F1" s="302"/>
      <c r="G1" s="302"/>
      <c r="H1" s="302"/>
      <c r="I1" s="302"/>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9" t="s">
        <v>52</v>
      </c>
      <c r="B6" s="279"/>
      <c r="C6" s="279"/>
      <c r="D6" s="279"/>
      <c r="E6" s="279"/>
      <c r="F6" s="279"/>
      <c r="G6" s="237"/>
      <c r="H6" s="237"/>
      <c r="I6" s="237"/>
    </row>
    <row r="7" spans="1:9" s="36" customFormat="1" ht="21.75" customHeight="1" x14ac:dyDescent="0.45">
      <c r="A7" s="280" t="str">
        <f>'A1 Exploitation'!A8:F8</f>
        <v>Gabes</v>
      </c>
      <c r="B7" s="280"/>
      <c r="C7" s="280"/>
      <c r="D7" s="280"/>
      <c r="E7" s="280"/>
      <c r="F7" s="280"/>
      <c r="G7" s="237"/>
      <c r="H7" s="237"/>
      <c r="I7" s="237"/>
    </row>
    <row r="8" spans="1:9" s="36" customFormat="1" ht="24" x14ac:dyDescent="0.45">
      <c r="A8" s="38" t="s">
        <v>44</v>
      </c>
      <c r="B8" s="303" t="str">
        <f>'A4 Exploitation'!B9:F9</f>
        <v>M. Mejed Heni - M. Dia Mechlaoui</v>
      </c>
      <c r="C8" s="303"/>
      <c r="D8" s="303"/>
      <c r="E8" s="303"/>
      <c r="F8" s="303"/>
      <c r="G8" s="237"/>
      <c r="H8" s="237"/>
      <c r="I8" s="237"/>
    </row>
    <row r="9" spans="1:9" s="36" customFormat="1" ht="24" x14ac:dyDescent="0.45">
      <c r="A9" s="39" t="s">
        <v>46</v>
      </c>
      <c r="B9" s="304" t="str">
        <f>'A4 Exploitation'!B10:F10</f>
        <v>Chefs rayons</v>
      </c>
      <c r="C9" s="304"/>
      <c r="D9" s="304"/>
      <c r="E9" s="304"/>
      <c r="F9" s="304"/>
      <c r="G9" s="237"/>
      <c r="H9" s="237"/>
      <c r="I9" s="237"/>
    </row>
    <row r="10" spans="1:9" s="36" customFormat="1" ht="24" x14ac:dyDescent="0.45">
      <c r="A10" s="38" t="s">
        <v>45</v>
      </c>
      <c r="B10" s="301">
        <f>'A4 Exploitation'!B11:F11</f>
        <v>43052</v>
      </c>
      <c r="C10" s="301"/>
      <c r="D10" s="301"/>
      <c r="E10" s="301"/>
      <c r="F10" s="301"/>
      <c r="G10" s="237"/>
      <c r="H10" s="237"/>
      <c r="I10" s="237"/>
    </row>
    <row r="11" spans="1:9" s="36" customFormat="1" ht="24" x14ac:dyDescent="0.45">
      <c r="A11" s="38" t="s">
        <v>341</v>
      </c>
      <c r="B11" s="293">
        <f>D198</f>
        <v>0.9</v>
      </c>
      <c r="C11" s="293"/>
      <c r="D11" s="293"/>
      <c r="E11" s="293"/>
      <c r="F11" s="293"/>
      <c r="G11" s="237"/>
      <c r="H11" s="237"/>
      <c r="I11" s="237"/>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85" t="s">
        <v>36</v>
      </c>
      <c r="C14" s="85" t="s">
        <v>35</v>
      </c>
      <c r="D14" s="286"/>
      <c r="E14" s="286"/>
      <c r="F14" s="286"/>
    </row>
    <row r="15" spans="1:9" x14ac:dyDescent="0.3">
      <c r="A15" s="41"/>
      <c r="B15" s="41"/>
      <c r="C15" s="41"/>
      <c r="D15" s="41"/>
    </row>
    <row r="16" spans="1:9" ht="19.5" x14ac:dyDescent="0.4">
      <c r="A16" s="294" t="s">
        <v>0</v>
      </c>
      <c r="B16" s="295"/>
      <c r="C16" s="295"/>
      <c r="D16" s="295"/>
      <c r="E16" s="295"/>
      <c r="F16" s="295"/>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1</v>
      </c>
      <c r="C19" s="41"/>
      <c r="D19" s="53" t="s">
        <v>669</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96" t="s">
        <v>38</v>
      </c>
      <c r="B22" s="297"/>
      <c r="C22" s="298"/>
      <c r="D22" s="236">
        <f>SUM(B17:C21)</f>
        <v>9</v>
      </c>
    </row>
    <row r="23" spans="1:6" x14ac:dyDescent="0.3">
      <c r="A23" s="290" t="s">
        <v>342</v>
      </c>
      <c r="B23" s="291"/>
      <c r="C23" s="292"/>
      <c r="D23" s="78">
        <f>D22/(COUNT(B17:C21)*2)</f>
        <v>0.9</v>
      </c>
    </row>
    <row r="24" spans="1:6" s="52" customFormat="1" x14ac:dyDescent="0.3">
      <c r="A24" s="57"/>
      <c r="B24" s="58"/>
      <c r="C24" s="58"/>
      <c r="D24" s="59"/>
    </row>
    <row r="25" spans="1:6" ht="19.5" x14ac:dyDescent="0.4">
      <c r="A25" s="299" t="s">
        <v>4</v>
      </c>
      <c r="B25" s="300"/>
      <c r="C25" s="300"/>
      <c r="D25" s="300"/>
      <c r="E25" s="300"/>
      <c r="F25" s="30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ht="33" x14ac:dyDescent="0.3">
      <c r="A28" s="41" t="s">
        <v>327</v>
      </c>
      <c r="B28" s="41">
        <v>1</v>
      </c>
      <c r="C28" s="41"/>
      <c r="D28" s="53" t="s">
        <v>670</v>
      </c>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0" t="s">
        <v>38</v>
      </c>
      <c r="B32" s="291"/>
      <c r="C32" s="292"/>
      <c r="D32" s="235">
        <f>SUM(B26:C31)</f>
        <v>11</v>
      </c>
    </row>
    <row r="33" spans="1:6" x14ac:dyDescent="0.3">
      <c r="A33" s="290" t="s">
        <v>342</v>
      </c>
      <c r="B33" s="291"/>
      <c r="C33" s="292"/>
      <c r="D33" s="78">
        <f>D32/(COUNT(B26:C31)*2)</f>
        <v>0.91666666666666663</v>
      </c>
    </row>
    <row r="34" spans="1:6" s="52" customFormat="1" x14ac:dyDescent="0.3">
      <c r="A34" s="57"/>
      <c r="B34" s="58"/>
      <c r="C34" s="58"/>
      <c r="D34" s="59"/>
    </row>
    <row r="35" spans="1:6" s="52" customFormat="1" ht="19.5" x14ac:dyDescent="0.4">
      <c r="A35" s="299" t="s">
        <v>246</v>
      </c>
      <c r="B35" s="300"/>
      <c r="C35" s="300"/>
      <c r="D35" s="300"/>
      <c r="E35" s="300"/>
      <c r="F35" s="300"/>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0" t="s">
        <v>38</v>
      </c>
      <c r="B41" s="291"/>
      <c r="C41" s="292"/>
      <c r="D41" s="235">
        <f>SUM(B36:C40)</f>
        <v>10</v>
      </c>
      <c r="E41" s="37"/>
      <c r="F41" s="37"/>
    </row>
    <row r="42" spans="1:6" s="52" customFormat="1" x14ac:dyDescent="0.3">
      <c r="A42" s="290" t="s">
        <v>342</v>
      </c>
      <c r="B42" s="291"/>
      <c r="C42" s="292"/>
      <c r="D42" s="78">
        <f>D41/(COUNT(B36:C40)*2)</f>
        <v>1</v>
      </c>
      <c r="E42" s="37"/>
      <c r="F42" s="37"/>
    </row>
    <row r="43" spans="1:6" s="52" customFormat="1" x14ac:dyDescent="0.3">
      <c r="A43" s="108"/>
      <c r="B43" s="109"/>
      <c r="C43" s="109"/>
      <c r="D43" s="110"/>
    </row>
    <row r="44" spans="1:6" ht="19.5" x14ac:dyDescent="0.4">
      <c r="A44" s="305" t="s">
        <v>21</v>
      </c>
      <c r="B44" s="306"/>
      <c r="C44" s="306"/>
      <c r="D44" s="306"/>
      <c r="E44" s="306"/>
      <c r="F44" s="306"/>
    </row>
    <row r="45" spans="1:6" x14ac:dyDescent="0.3">
      <c r="A45" s="41" t="s">
        <v>317</v>
      </c>
      <c r="B45" s="41">
        <v>2</v>
      </c>
      <c r="C45" s="41"/>
      <c r="D45" s="68"/>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263" t="s">
        <v>671</v>
      </c>
      <c r="E49" s="41"/>
      <c r="F49" s="41"/>
    </row>
    <row r="50" spans="1:6" ht="18" x14ac:dyDescent="0.35">
      <c r="A50" s="91" t="s">
        <v>343</v>
      </c>
      <c r="B50" s="41">
        <v>2</v>
      </c>
      <c r="C50" s="241" t="str">
        <f>IF(B50=0, -5, "0")</f>
        <v>0</v>
      </c>
      <c r="D50" s="68"/>
      <c r="E50" s="41"/>
      <c r="F50" s="41"/>
    </row>
    <row r="51" spans="1:6" x14ac:dyDescent="0.3">
      <c r="A51" s="290" t="s">
        <v>38</v>
      </c>
      <c r="B51" s="291"/>
      <c r="C51" s="292"/>
      <c r="D51" s="235">
        <f>SUM(B45:C50)</f>
        <v>12</v>
      </c>
    </row>
    <row r="52" spans="1:6" x14ac:dyDescent="0.3">
      <c r="A52" s="290" t="s">
        <v>342</v>
      </c>
      <c r="B52" s="291"/>
      <c r="C52" s="292"/>
      <c r="D52" s="78">
        <f>D51/(COUNT(B45:C50)*2)</f>
        <v>1</v>
      </c>
    </row>
    <row r="53" spans="1:6" s="52" customFormat="1" x14ac:dyDescent="0.3">
      <c r="A53" s="57"/>
      <c r="B53" s="58"/>
      <c r="C53" s="58"/>
      <c r="D53" s="59"/>
    </row>
    <row r="54" spans="1:6" ht="19.5" x14ac:dyDescent="0.4">
      <c r="A54" s="299" t="s">
        <v>8</v>
      </c>
      <c r="B54" s="300"/>
      <c r="C54" s="300"/>
      <c r="D54" s="300"/>
      <c r="E54" s="300"/>
      <c r="F54" s="300"/>
    </row>
    <row r="55" spans="1:6" ht="36" x14ac:dyDescent="0.35">
      <c r="A55" s="100" t="s">
        <v>197</v>
      </c>
      <c r="B55" s="41">
        <v>1</v>
      </c>
      <c r="C55" s="241" t="str">
        <f>IF(B55=0, -5, "0")</f>
        <v>0</v>
      </c>
      <c r="D55" s="68" t="s">
        <v>672</v>
      </c>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x14ac:dyDescent="0.3">
      <c r="A58" s="53" t="s">
        <v>101</v>
      </c>
      <c r="B58" s="41">
        <v>2</v>
      </c>
      <c r="C58" s="41"/>
      <c r="D58" s="68"/>
      <c r="E58" s="41"/>
      <c r="F58" s="41"/>
    </row>
    <row r="59" spans="1:6" ht="36" x14ac:dyDescent="0.35">
      <c r="A59" s="100" t="s">
        <v>249</v>
      </c>
      <c r="B59" s="41">
        <v>2</v>
      </c>
      <c r="C59" s="241" t="str">
        <f>IF(B59=0, -5, "0")</f>
        <v>0</v>
      </c>
      <c r="D59" s="53"/>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0" t="s">
        <v>38</v>
      </c>
      <c r="B62" s="291"/>
      <c r="C62" s="292"/>
      <c r="D62" s="235">
        <f>SUM(B55:C61)</f>
        <v>13</v>
      </c>
    </row>
    <row r="63" spans="1:6" x14ac:dyDescent="0.3">
      <c r="A63" s="290" t="s">
        <v>342</v>
      </c>
      <c r="B63" s="291"/>
      <c r="C63" s="292"/>
      <c r="D63" s="78">
        <f>D62/(COUNT(B55:C61)*2)</f>
        <v>0.9285714285714286</v>
      </c>
    </row>
    <row r="64" spans="1:6" s="52" customFormat="1" x14ac:dyDescent="0.3">
      <c r="A64" s="57"/>
      <c r="B64" s="58"/>
      <c r="C64" s="58"/>
      <c r="D64" s="59"/>
    </row>
    <row r="65" spans="1:6" ht="19.5" x14ac:dyDescent="0.4">
      <c r="A65" s="299" t="s">
        <v>143</v>
      </c>
      <c r="B65" s="300"/>
      <c r="C65" s="300"/>
      <c r="D65" s="300"/>
      <c r="E65" s="300"/>
      <c r="F65" s="300"/>
    </row>
    <row r="66" spans="1:6" ht="45" x14ac:dyDescent="0.4">
      <c r="A66" s="41" t="s">
        <v>318</v>
      </c>
      <c r="B66" s="64">
        <v>1</v>
      </c>
      <c r="C66" s="42"/>
      <c r="D66" s="69" t="s">
        <v>673</v>
      </c>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70"/>
      <c r="E69" s="70"/>
      <c r="F69" s="41"/>
    </row>
    <row r="70" spans="1:6" ht="19.5" x14ac:dyDescent="0.4">
      <c r="A70" s="41" t="s">
        <v>93</v>
      </c>
      <c r="B70" s="64">
        <v>2</v>
      </c>
      <c r="C70" s="42"/>
      <c r="D70" s="70" t="s">
        <v>674</v>
      </c>
      <c r="E70" s="70"/>
      <c r="F70" s="41"/>
    </row>
    <row r="71" spans="1:6" ht="19.5" x14ac:dyDescent="0.4">
      <c r="A71" s="41" t="s">
        <v>336</v>
      </c>
      <c r="B71" s="64">
        <v>2</v>
      </c>
      <c r="C71" s="42"/>
      <c r="D71" s="105"/>
      <c r="E71" s="105"/>
      <c r="F71" s="41"/>
    </row>
    <row r="72" spans="1:6" ht="19.5" x14ac:dyDescent="0.4">
      <c r="A72" s="41" t="s">
        <v>103</v>
      </c>
      <c r="B72" s="64">
        <v>2</v>
      </c>
      <c r="C72" s="42"/>
      <c r="D72" s="41"/>
      <c r="E72" s="41"/>
      <c r="F72" s="41"/>
    </row>
    <row r="73" spans="1:6" x14ac:dyDescent="0.3">
      <c r="A73" s="49" t="s">
        <v>345</v>
      </c>
      <c r="B73" s="64">
        <v>2</v>
      </c>
      <c r="C73" s="41"/>
      <c r="D73" s="93"/>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33.75" x14ac:dyDescent="0.35">
      <c r="A76" s="107" t="s">
        <v>332</v>
      </c>
      <c r="B76" s="64">
        <v>0</v>
      </c>
      <c r="C76" s="241">
        <f>IF(B76=0, -5, "0")</f>
        <v>-5</v>
      </c>
      <c r="D76" s="53" t="s">
        <v>678</v>
      </c>
      <c r="E76" s="53" t="s">
        <v>679</v>
      </c>
      <c r="F76" s="41"/>
    </row>
    <row r="77" spans="1:6" s="52" customFormat="1" x14ac:dyDescent="0.3">
      <c r="A77" s="51" t="s">
        <v>263</v>
      </c>
      <c r="B77" s="64">
        <v>2</v>
      </c>
      <c r="C77" s="49"/>
      <c r="D77" s="53"/>
      <c r="E77" s="72"/>
      <c r="F77" s="49"/>
    </row>
    <row r="78" spans="1:6" x14ac:dyDescent="0.3">
      <c r="A78" s="41" t="s">
        <v>198</v>
      </c>
      <c r="B78" s="64">
        <v>2</v>
      </c>
      <c r="C78" s="41"/>
      <c r="E78" s="71"/>
      <c r="F78" s="41"/>
    </row>
    <row r="79" spans="1:6" ht="36" x14ac:dyDescent="0.35">
      <c r="A79" s="100" t="s">
        <v>184</v>
      </c>
      <c r="B79" s="64">
        <v>2</v>
      </c>
      <c r="C79" s="241" t="str">
        <f>IF(B79=0, -5, "0")</f>
        <v>0</v>
      </c>
      <c r="D79" s="72"/>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90" t="s">
        <v>38</v>
      </c>
      <c r="B83" s="291"/>
      <c r="C83" s="292"/>
      <c r="D83" s="235">
        <f>SUM(B66:C82)</f>
        <v>26</v>
      </c>
    </row>
    <row r="84" spans="1:6" x14ac:dyDescent="0.3">
      <c r="A84" s="290" t="s">
        <v>342</v>
      </c>
      <c r="B84" s="291"/>
      <c r="C84" s="292"/>
      <c r="D84" s="78">
        <f>D83/(COUNT(B66:C82)*2)</f>
        <v>0.72222222222222221</v>
      </c>
    </row>
    <row r="85" spans="1:6" s="52" customFormat="1" x14ac:dyDescent="0.3">
      <c r="A85" s="57"/>
      <c r="B85" s="58"/>
      <c r="C85" s="58"/>
      <c r="D85" s="59"/>
    </row>
    <row r="86" spans="1:6" ht="19.5" x14ac:dyDescent="0.4">
      <c r="A86" s="299" t="s">
        <v>237</v>
      </c>
      <c r="B86" s="300"/>
      <c r="C86" s="300"/>
      <c r="D86" s="300"/>
      <c r="E86" s="300"/>
      <c r="F86" s="30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18" x14ac:dyDescent="0.35">
      <c r="A93" s="91" t="s">
        <v>266</v>
      </c>
      <c r="B93" s="55">
        <v>2</v>
      </c>
      <c r="C93" s="242" t="str">
        <f>IF(B93=0, -5, "0")</f>
        <v>0</v>
      </c>
      <c r="D93" s="53"/>
      <c r="E93" s="41"/>
      <c r="F93" s="41"/>
    </row>
    <row r="94" spans="1:6" ht="45.75" x14ac:dyDescent="0.3">
      <c r="A94" s="49" t="s">
        <v>182</v>
      </c>
      <c r="B94" s="55">
        <v>0</v>
      </c>
      <c r="C94" s="41"/>
      <c r="D94" s="72" t="s">
        <v>675</v>
      </c>
      <c r="E94" s="41" t="s">
        <v>676</v>
      </c>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90" t="s">
        <v>38</v>
      </c>
      <c r="B101" s="291"/>
      <c r="C101" s="292"/>
      <c r="D101" s="235">
        <f>SUM(B87:C100)</f>
        <v>26</v>
      </c>
    </row>
    <row r="102" spans="1:6" x14ac:dyDescent="0.3">
      <c r="A102" s="290" t="s">
        <v>342</v>
      </c>
      <c r="B102" s="291"/>
      <c r="C102" s="292"/>
      <c r="D102" s="78">
        <f>D101/(COUNT(B87:C100)*2)</f>
        <v>0.9285714285714286</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9" t="s">
        <v>238</v>
      </c>
      <c r="B105" s="300"/>
      <c r="C105" s="300"/>
      <c r="D105" s="300"/>
      <c r="E105" s="300"/>
      <c r="F105" s="30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337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0" t="s">
        <v>38</v>
      </c>
      <c r="B117" s="291"/>
      <c r="C117" s="292"/>
      <c r="D117" s="235">
        <f>SUM(B106:C116)</f>
        <v>22</v>
      </c>
      <c r="E117" s="37"/>
      <c r="F117" s="37"/>
    </row>
    <row r="118" spans="1:6" s="52" customFormat="1" x14ac:dyDescent="0.3">
      <c r="A118" s="290" t="s">
        <v>342</v>
      </c>
      <c r="B118" s="291"/>
      <c r="C118" s="292"/>
      <c r="D118" s="78">
        <f>D117/(COUNT(B106:C116)*2)</f>
        <v>1</v>
      </c>
      <c r="E118" s="37"/>
      <c r="F118" s="37"/>
    </row>
    <row r="119" spans="1:6" s="52" customFormat="1" x14ac:dyDescent="0.3">
      <c r="A119" s="57"/>
      <c r="B119" s="58"/>
      <c r="C119" s="58"/>
      <c r="D119" s="59"/>
    </row>
    <row r="120" spans="1:6" ht="19.5" x14ac:dyDescent="0.4">
      <c r="A120" s="299" t="s">
        <v>208</v>
      </c>
      <c r="B120" s="300"/>
      <c r="C120" s="300"/>
      <c r="D120" s="300"/>
      <c r="E120" s="300"/>
      <c r="F120" s="30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1</v>
      </c>
      <c r="C125" s="42"/>
      <c r="D125" s="72" t="s">
        <v>655</v>
      </c>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2</v>
      </c>
      <c r="C129" s="243" t="str">
        <f>IF(B129=0, -5, "0")</f>
        <v>0</v>
      </c>
      <c r="D129" s="53"/>
      <c r="E129" s="53"/>
      <c r="F129" s="41"/>
    </row>
    <row r="130" spans="1:6" x14ac:dyDescent="0.3">
      <c r="A130" s="53" t="s">
        <v>323</v>
      </c>
      <c r="B130" s="50">
        <v>2</v>
      </c>
      <c r="C130" s="65"/>
      <c r="D130" s="53"/>
      <c r="E130" s="53"/>
      <c r="F130" s="41"/>
    </row>
    <row r="131" spans="1:6" ht="18" x14ac:dyDescent="0.35">
      <c r="A131" s="106" t="s">
        <v>366</v>
      </c>
      <c r="B131" s="50">
        <v>2</v>
      </c>
      <c r="C131" s="243" t="str">
        <f>IF(B131=0, -5, "0")</f>
        <v>0</v>
      </c>
      <c r="D131" s="72"/>
      <c r="E131" s="69"/>
      <c r="F131" s="49"/>
    </row>
    <row r="132" spans="1:6" x14ac:dyDescent="0.3">
      <c r="A132" s="290" t="s">
        <v>38</v>
      </c>
      <c r="B132" s="291"/>
      <c r="C132" s="292"/>
      <c r="D132" s="235">
        <f>SUM(B121:C131)</f>
        <v>21</v>
      </c>
    </row>
    <row r="133" spans="1:6" x14ac:dyDescent="0.3">
      <c r="A133" s="290" t="s">
        <v>342</v>
      </c>
      <c r="B133" s="291"/>
      <c r="C133" s="292"/>
      <c r="D133" s="76">
        <f>D132/(COUNT(B121:C131)*2)</f>
        <v>0.95454545454545459</v>
      </c>
    </row>
    <row r="134" spans="1:6" s="52" customFormat="1" x14ac:dyDescent="0.3">
      <c r="A134" s="57"/>
      <c r="B134" s="58"/>
      <c r="C134" s="58"/>
      <c r="D134" s="67"/>
    </row>
    <row r="135" spans="1:6" ht="19.5" x14ac:dyDescent="0.4">
      <c r="A135" s="299" t="s">
        <v>78</v>
      </c>
      <c r="B135" s="300"/>
      <c r="C135" s="300"/>
      <c r="D135" s="300"/>
      <c r="E135" s="300"/>
      <c r="F135" s="30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18" x14ac:dyDescent="0.35">
      <c r="A143" s="91" t="s">
        <v>268</v>
      </c>
      <c r="B143" s="55">
        <v>2</v>
      </c>
      <c r="C143" s="244" t="str">
        <f>IF(B143=0, -5, "0")</f>
        <v>0</v>
      </c>
      <c r="D143" s="105"/>
      <c r="E143" s="41"/>
      <c r="F143" s="41"/>
    </row>
    <row r="144" spans="1:6" ht="18" x14ac:dyDescent="0.35">
      <c r="A144" s="91" t="s">
        <v>218</v>
      </c>
      <c r="B144" s="55">
        <v>2</v>
      </c>
      <c r="C144" s="244" t="str">
        <f>IF(B144=0, -5, "0")</f>
        <v>0</v>
      </c>
      <c r="D144" s="105"/>
      <c r="E144" s="41"/>
      <c r="F144" s="41"/>
    </row>
    <row r="145" spans="1:6" x14ac:dyDescent="0.3">
      <c r="A145" s="53" t="s">
        <v>104</v>
      </c>
      <c r="B145" s="55">
        <v>2</v>
      </c>
      <c r="C145" s="244"/>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90" t="s">
        <v>38</v>
      </c>
      <c r="B148" s="291"/>
      <c r="C148" s="292"/>
      <c r="D148" s="235">
        <f>SUM(B136:C147)</f>
        <v>24</v>
      </c>
    </row>
    <row r="149" spans="1:6" x14ac:dyDescent="0.3">
      <c r="A149" s="290" t="s">
        <v>342</v>
      </c>
      <c r="B149" s="291"/>
      <c r="C149" s="292"/>
      <c r="D149" s="78">
        <f>D148/(COUNT(B136:C147)*2)</f>
        <v>1</v>
      </c>
    </row>
    <row r="150" spans="1:6" s="52" customFormat="1" x14ac:dyDescent="0.3">
      <c r="A150" s="57"/>
      <c r="B150" s="58"/>
      <c r="C150" s="58"/>
      <c r="D150" s="59"/>
    </row>
    <row r="151" spans="1:6" ht="19.5" x14ac:dyDescent="0.4">
      <c r="A151" s="299" t="s">
        <v>243</v>
      </c>
      <c r="B151" s="300"/>
      <c r="C151" s="300"/>
      <c r="D151" s="300"/>
      <c r="E151" s="300"/>
      <c r="F151" s="300"/>
    </row>
    <row r="152" spans="1:6" x14ac:dyDescent="0.3">
      <c r="A152" s="111" t="s">
        <v>326</v>
      </c>
      <c r="B152" s="41">
        <v>2</v>
      </c>
      <c r="C152" s="41"/>
      <c r="D152" s="53"/>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33.75" x14ac:dyDescent="0.35">
      <c r="A156" s="91" t="s">
        <v>355</v>
      </c>
      <c r="B156" s="41">
        <v>1</v>
      </c>
      <c r="C156" s="241" t="str">
        <f>IF(B156=0, -5, "0")</f>
        <v>0</v>
      </c>
      <c r="D156" s="53" t="s">
        <v>689</v>
      </c>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90" t="s">
        <v>38</v>
      </c>
      <c r="B160" s="297"/>
      <c r="C160" s="298"/>
      <c r="D160" s="236">
        <f>SUM(B152:C159)</f>
        <v>15</v>
      </c>
    </row>
    <row r="161" spans="1:6" x14ac:dyDescent="0.3">
      <c r="A161" s="290" t="s">
        <v>342</v>
      </c>
      <c r="B161" s="291"/>
      <c r="C161" s="292"/>
      <c r="D161" s="78">
        <f>D160/(COUNT(B152:C159)*2)</f>
        <v>0.9375</v>
      </c>
    </row>
    <row r="162" spans="1:6" s="52" customFormat="1" x14ac:dyDescent="0.3">
      <c r="A162" s="57"/>
      <c r="B162" s="58"/>
      <c r="C162" s="60"/>
      <c r="D162" s="61"/>
    </row>
    <row r="163" spans="1:6" ht="19.5" x14ac:dyDescent="0.4">
      <c r="A163" s="299" t="s">
        <v>85</v>
      </c>
      <c r="B163" s="300"/>
      <c r="C163" s="300"/>
      <c r="D163" s="300"/>
      <c r="E163" s="300"/>
      <c r="F163" s="300"/>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x14ac:dyDescent="0.3">
      <c r="A167" s="41" t="s">
        <v>95</v>
      </c>
      <c r="B167" s="41">
        <v>2</v>
      </c>
      <c r="C167" s="41"/>
      <c r="D167" s="41"/>
      <c r="E167" s="53"/>
      <c r="F167" s="41"/>
    </row>
    <row r="168" spans="1:6" x14ac:dyDescent="0.3">
      <c r="A168" s="290" t="s">
        <v>38</v>
      </c>
      <c r="B168" s="291"/>
      <c r="C168" s="292"/>
      <c r="D168" s="235">
        <f>SUM(B164:C167)</f>
        <v>8</v>
      </c>
    </row>
    <row r="169" spans="1:6" x14ac:dyDescent="0.3">
      <c r="A169" s="290" t="s">
        <v>342</v>
      </c>
      <c r="B169" s="291"/>
      <c r="C169" s="292"/>
      <c r="D169" s="78">
        <f>D168/(COUNT(B164:C167)*2)</f>
        <v>1</v>
      </c>
    </row>
    <row r="170" spans="1:6" s="52" customFormat="1" x14ac:dyDescent="0.3">
      <c r="A170" s="57"/>
      <c r="B170" s="58"/>
      <c r="C170" s="58"/>
      <c r="D170" s="59"/>
    </row>
    <row r="171" spans="1:6" ht="19.5" x14ac:dyDescent="0.4">
      <c r="A171" s="307" t="s">
        <v>17</v>
      </c>
      <c r="B171" s="308"/>
      <c r="C171" s="308"/>
      <c r="D171" s="308"/>
      <c r="E171" s="308"/>
      <c r="F171" s="308"/>
    </row>
    <row r="172" spans="1:6" x14ac:dyDescent="0.3">
      <c r="A172" s="49" t="s">
        <v>202</v>
      </c>
      <c r="B172" s="41">
        <v>2</v>
      </c>
      <c r="C172" s="41"/>
      <c r="D172" s="75"/>
      <c r="E172" s="41"/>
      <c r="F172" s="41"/>
    </row>
    <row r="173" spans="1:6" x14ac:dyDescent="0.3">
      <c r="A173" s="41" t="s">
        <v>96</v>
      </c>
      <c r="B173" s="41">
        <v>2</v>
      </c>
      <c r="C173" s="41"/>
      <c r="D173" s="75"/>
      <c r="E173" s="41"/>
      <c r="F173" s="41"/>
    </row>
    <row r="174" spans="1:6" ht="33" x14ac:dyDescent="0.3">
      <c r="A174" s="104" t="s">
        <v>220</v>
      </c>
      <c r="B174" s="41">
        <v>1</v>
      </c>
      <c r="C174" s="41"/>
      <c r="D174" s="53" t="s">
        <v>677</v>
      </c>
      <c r="E174" s="41"/>
      <c r="F174" s="41"/>
    </row>
    <row r="175" spans="1:6" x14ac:dyDescent="0.3">
      <c r="A175" s="41" t="s">
        <v>163</v>
      </c>
      <c r="B175" s="41">
        <v>2</v>
      </c>
      <c r="C175" s="41"/>
      <c r="D175" s="53"/>
      <c r="E175" s="53"/>
      <c r="F175" s="41"/>
    </row>
    <row r="176" spans="1:6" x14ac:dyDescent="0.3">
      <c r="A176" s="290" t="s">
        <v>38</v>
      </c>
      <c r="B176" s="291"/>
      <c r="C176" s="292"/>
      <c r="D176" s="235">
        <f>SUM(B172:C175)</f>
        <v>7</v>
      </c>
    </row>
    <row r="177" spans="1:6" x14ac:dyDescent="0.3">
      <c r="A177" s="290" t="s">
        <v>342</v>
      </c>
      <c r="B177" s="291"/>
      <c r="C177" s="292"/>
      <c r="D177" s="78">
        <f>D176/(COUNT(B172:C175)*2)</f>
        <v>0.875</v>
      </c>
    </row>
    <row r="178" spans="1:6" s="52" customFormat="1" x14ac:dyDescent="0.3">
      <c r="A178" s="57"/>
      <c r="B178" s="58"/>
      <c r="C178" s="58"/>
      <c r="D178" s="59"/>
    </row>
    <row r="179" spans="1:6" ht="19.5" x14ac:dyDescent="0.4">
      <c r="A179" s="299" t="s">
        <v>87</v>
      </c>
      <c r="B179" s="300"/>
      <c r="C179" s="300"/>
      <c r="D179" s="300"/>
      <c r="E179" s="300"/>
      <c r="F179" s="300"/>
    </row>
    <row r="180" spans="1:6" x14ac:dyDescent="0.3">
      <c r="A180" s="104" t="s">
        <v>364</v>
      </c>
      <c r="B180" s="41">
        <v>2</v>
      </c>
      <c r="C180" s="41"/>
      <c r="D180" s="53"/>
      <c r="E180" s="53"/>
      <c r="F180" s="41"/>
    </row>
    <row r="181" spans="1:6" ht="33" x14ac:dyDescent="0.3">
      <c r="A181" s="113" t="s">
        <v>247</v>
      </c>
      <c r="B181" s="41">
        <v>1</v>
      </c>
      <c r="C181" s="41"/>
      <c r="D181" s="53" t="s">
        <v>681</v>
      </c>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2</v>
      </c>
      <c r="C184" s="41"/>
      <c r="F184" s="41"/>
    </row>
    <row r="185" spans="1:6" x14ac:dyDescent="0.3">
      <c r="A185" s="290" t="s">
        <v>38</v>
      </c>
      <c r="B185" s="291"/>
      <c r="C185" s="292"/>
      <c r="D185" s="235">
        <f>SUM(B180:C184)</f>
        <v>5</v>
      </c>
    </row>
    <row r="186" spans="1:6" x14ac:dyDescent="0.3">
      <c r="A186" s="290" t="s">
        <v>342</v>
      </c>
      <c r="B186" s="291"/>
      <c r="C186" s="292"/>
      <c r="D186" s="78">
        <f>D185/(COUNT(B180:C184)*2)</f>
        <v>0.5</v>
      </c>
    </row>
    <row r="187" spans="1:6" s="52" customFormat="1" x14ac:dyDescent="0.3">
      <c r="A187" s="57"/>
      <c r="B187" s="58"/>
      <c r="C187" s="58"/>
      <c r="D187" s="59"/>
    </row>
    <row r="188" spans="1:6" ht="19.5" x14ac:dyDescent="0.4">
      <c r="A188" s="299" t="s">
        <v>242</v>
      </c>
      <c r="B188" s="300"/>
      <c r="C188" s="300"/>
      <c r="D188" s="300"/>
      <c r="E188" s="300"/>
      <c r="F188" s="300"/>
    </row>
    <row r="189" spans="1:6" x14ac:dyDescent="0.3">
      <c r="A189" s="41" t="s">
        <v>357</v>
      </c>
      <c r="B189" s="41">
        <v>2</v>
      </c>
      <c r="C189" s="41"/>
      <c r="D189" s="41"/>
      <c r="E189" s="41"/>
      <c r="F189" s="41"/>
    </row>
    <row r="190" spans="1:6" ht="18" x14ac:dyDescent="0.35">
      <c r="A190" s="180" t="s">
        <v>365</v>
      </c>
      <c r="B190" s="41">
        <v>2</v>
      </c>
      <c r="C190" s="241" t="str">
        <f>IF(B190=0, -5, "0")</f>
        <v>0</v>
      </c>
      <c r="D190" s="41"/>
      <c r="E190" s="41"/>
      <c r="F190" s="49"/>
    </row>
    <row r="191" spans="1:6" ht="33" x14ac:dyDescent="0.3">
      <c r="A191" s="49" t="s">
        <v>360</v>
      </c>
      <c r="B191" s="41">
        <v>1</v>
      </c>
      <c r="C191" s="41"/>
      <c r="D191" s="53" t="s">
        <v>680</v>
      </c>
      <c r="E191" s="41"/>
      <c r="F191" s="41"/>
    </row>
    <row r="192" spans="1:6" x14ac:dyDescent="0.3">
      <c r="A192" s="114" t="s">
        <v>212</v>
      </c>
      <c r="B192" s="41">
        <v>2</v>
      </c>
      <c r="C192" s="41"/>
      <c r="D192" s="41"/>
      <c r="E192" s="41"/>
      <c r="F192" s="41"/>
    </row>
    <row r="193" spans="1:4" x14ac:dyDescent="0.3">
      <c r="A193" s="290" t="s">
        <v>38</v>
      </c>
      <c r="B193" s="291"/>
      <c r="C193" s="292"/>
      <c r="D193" s="116">
        <f>SUM(B189:C192)</f>
        <v>7</v>
      </c>
    </row>
    <row r="194" spans="1:4" x14ac:dyDescent="0.3">
      <c r="A194" s="290" t="s">
        <v>342</v>
      </c>
      <c r="B194" s="291"/>
      <c r="C194" s="292"/>
      <c r="D194" s="78">
        <f>D193/(COUNT(B189:C192)*2)</f>
        <v>0.875</v>
      </c>
    </row>
    <row r="196" spans="1:4" ht="18" x14ac:dyDescent="0.35">
      <c r="A196" s="140" t="s">
        <v>484</v>
      </c>
      <c r="B196" s="139"/>
      <c r="C196" s="139"/>
      <c r="D196" s="245">
        <v>0.8</v>
      </c>
    </row>
    <row r="197" spans="1:4" ht="22.5" x14ac:dyDescent="0.3">
      <c r="A197" s="86" t="s">
        <v>47</v>
      </c>
      <c r="B197" s="87"/>
      <c r="C197" s="88"/>
      <c r="D197" s="89">
        <f>SUM(D193,D185,D176,D168,D160,D62,D51,D32,D22,D117,D148,D132,D101,D83,D41)</f>
        <v>216</v>
      </c>
    </row>
    <row r="198" spans="1:4" ht="22.5" x14ac:dyDescent="0.3">
      <c r="A198" s="86" t="s">
        <v>378</v>
      </c>
      <c r="B198" s="87"/>
      <c r="C198" s="88"/>
      <c r="D198" s="90">
        <f>D197/(COUNT(B189:C192,B180:C184,B172:C175,B164:C167,B152:C159,B55:C61,B45:C50,B26:C31,B17:C21,B106:C116,B136:C147,B121:C131,B87:C100,B66:C82,B36:C40)*2)</f>
        <v>0.9</v>
      </c>
    </row>
  </sheetData>
  <sheetProtection algorithmName="SHA-512" hashValue="fo5t2idDirwWiR1IYM7gIOKN93a9/vnC7PiqR5toAov2rx6JoxzdF36+SiMErAk8N8ZcT90LvBxvH4Ho7oCCzQ==" saltValue="0ikMeAAcTFmiTOIcSTz60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136:B147 B87:B100 B106:B116 B66:B82 B121:B131 B152:B159 B164:B167 B180:B184 B172:B175">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2017-02-26T23:28:04Z</cp:lastPrinted>
  <dcterms:created xsi:type="dcterms:W3CDTF">2015-10-03T07:44:26Z</dcterms:created>
  <dcterms:modified xsi:type="dcterms:W3CDTF">2017-11-15T08:48:16Z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