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E Zaghouan\2018\6\"/>
    </mc:Choice>
  </mc:AlternateContent>
  <bookViews>
    <workbookView xWindow="0" yWindow="0" windowWidth="15345" windowHeight="4635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5" i="36" l="1"/>
  <c r="D26" i="36" s="1"/>
  <c r="C73" i="36"/>
  <c r="F197" i="32" l="1"/>
  <c r="E197" i="32"/>
  <c r="D197" i="32" s="1"/>
  <c r="D194" i="32"/>
  <c r="C191" i="32"/>
  <c r="D186" i="32"/>
  <c r="D187" i="32" s="1"/>
  <c r="D177" i="32"/>
  <c r="D178" i="32" s="1"/>
  <c r="D169" i="32"/>
  <c r="D170" i="32" s="1"/>
  <c r="C165" i="32"/>
  <c r="C157" i="32"/>
  <c r="C156" i="32"/>
  <c r="C155" i="32"/>
  <c r="D161" i="32" s="1"/>
  <c r="D162" i="32" s="1"/>
  <c r="C145" i="32"/>
  <c r="C144" i="32"/>
  <c r="D149" i="32" s="1"/>
  <c r="D150" i="32" s="1"/>
  <c r="C138" i="32"/>
  <c r="C132" i="32"/>
  <c r="C130" i="32"/>
  <c r="C128" i="32"/>
  <c r="C127" i="32"/>
  <c r="D133" i="32" s="1"/>
  <c r="D134" i="32" s="1"/>
  <c r="C116" i="32"/>
  <c r="C115" i="32"/>
  <c r="C112" i="32"/>
  <c r="D118" i="32" s="1"/>
  <c r="D119" i="32" s="1"/>
  <c r="C100" i="32"/>
  <c r="C99" i="32"/>
  <c r="C94" i="32"/>
  <c r="C93" i="32"/>
  <c r="D102" i="32" s="1"/>
  <c r="D103" i="32" s="1"/>
  <c r="C82" i="32"/>
  <c r="C80" i="32"/>
  <c r="C77" i="32"/>
  <c r="C76" i="32"/>
  <c r="C75" i="32"/>
  <c r="D64" i="32"/>
  <c r="C61" i="32"/>
  <c r="C60" i="32"/>
  <c r="C56" i="32"/>
  <c r="D63" i="32" s="1"/>
  <c r="D53" i="32"/>
  <c r="D52" i="32"/>
  <c r="C51" i="32"/>
  <c r="D43" i="32"/>
  <c r="D42" i="32"/>
  <c r="C37" i="32"/>
  <c r="C26" i="32"/>
  <c r="D33" i="32" s="1"/>
  <c r="D34" i="32" s="1"/>
  <c r="D23" i="32"/>
  <c r="D22" i="32"/>
  <c r="B10" i="32"/>
  <c r="B9" i="32"/>
  <c r="B8" i="32"/>
  <c r="A7" i="32"/>
  <c r="F543" i="31"/>
  <c r="D543" i="31" s="1"/>
  <c r="B543" i="31" s="1"/>
  <c r="E543" i="31"/>
  <c r="C542" i="31"/>
  <c r="A537" i="31"/>
  <c r="F532" i="31"/>
  <c r="D532" i="31" s="1"/>
  <c r="B532" i="31" s="1"/>
  <c r="E532" i="31"/>
  <c r="C530" i="31"/>
  <c r="C528" i="31"/>
  <c r="A517" i="31"/>
  <c r="F512" i="31"/>
  <c r="E512" i="31"/>
  <c r="D512" i="31"/>
  <c r="B512" i="31"/>
  <c r="D513" i="31" s="1"/>
  <c r="D514" i="31" s="1"/>
  <c r="B154" i="29" s="1"/>
  <c r="A506" i="31"/>
  <c r="D500" i="31"/>
  <c r="F498" i="31"/>
  <c r="E498" i="31"/>
  <c r="D498" i="31"/>
  <c r="B498" i="31" s="1"/>
  <c r="D499" i="31" s="1"/>
  <c r="C490" i="31"/>
  <c r="D493" i="31" s="1"/>
  <c r="D494" i="31" s="1"/>
  <c r="A484" i="31"/>
  <c r="F476" i="31"/>
  <c r="E476" i="31"/>
  <c r="D476" i="31"/>
  <c r="B476" i="31" s="1"/>
  <c r="C469" i="31"/>
  <c r="C466" i="31"/>
  <c r="C465" i="31"/>
  <c r="C461" i="31"/>
  <c r="C455" i="31"/>
  <c r="D457" i="31" s="1"/>
  <c r="D458" i="31" s="1"/>
  <c r="A447" i="31"/>
  <c r="F439" i="31"/>
  <c r="E439" i="31"/>
  <c r="D439" i="31"/>
  <c r="B439" i="31" s="1"/>
  <c r="C438" i="31"/>
  <c r="C432" i="31"/>
  <c r="C431" i="31"/>
  <c r="C425" i="31"/>
  <c r="D426" i="31" s="1"/>
  <c r="D427" i="31" s="1"/>
  <c r="C422" i="31"/>
  <c r="C415" i="31"/>
  <c r="C411" i="31"/>
  <c r="D417" i="31" s="1"/>
  <c r="D418" i="31" s="1"/>
  <c r="C405" i="31"/>
  <c r="C402" i="31"/>
  <c r="D406" i="31" s="1"/>
  <c r="D407" i="31" s="1"/>
  <c r="A394" i="31"/>
  <c r="F386" i="31"/>
  <c r="D386" i="31" s="1"/>
  <c r="B386" i="31" s="1"/>
  <c r="E386" i="31"/>
  <c r="C381" i="31"/>
  <c r="C378" i="31"/>
  <c r="C371" i="31"/>
  <c r="C369" i="31"/>
  <c r="C368" i="31"/>
  <c r="D373" i="31" s="1"/>
  <c r="D374" i="31" s="1"/>
  <c r="A361" i="31"/>
  <c r="F353" i="31"/>
  <c r="E353" i="31"/>
  <c r="D353" i="31"/>
  <c r="B353" i="31" s="1"/>
  <c r="C348" i="31"/>
  <c r="C344" i="31"/>
  <c r="C342" i="31"/>
  <c r="C340" i="31"/>
  <c r="C331" i="31"/>
  <c r="D333" i="31" s="1"/>
  <c r="D334" i="31" s="1"/>
  <c r="A321" i="31"/>
  <c r="F313" i="31"/>
  <c r="E313" i="31"/>
  <c r="D313" i="31" s="1"/>
  <c r="B313" i="31" s="1"/>
  <c r="C304" i="31"/>
  <c r="C302" i="31"/>
  <c r="C297" i="31"/>
  <c r="C295" i="31"/>
  <c r="C294" i="31"/>
  <c r="C291" i="31"/>
  <c r="D286" i="31"/>
  <c r="C282" i="31"/>
  <c r="C278" i="31"/>
  <c r="D285" i="31" s="1"/>
  <c r="A269" i="31"/>
  <c r="F261" i="31"/>
  <c r="E261" i="31"/>
  <c r="D261" i="31" s="1"/>
  <c r="B261" i="31" s="1"/>
  <c r="C252" i="31"/>
  <c r="C251" i="31"/>
  <c r="C250" i="31"/>
  <c r="C249" i="31"/>
  <c r="C240" i="31"/>
  <c r="C238" i="31"/>
  <c r="C235" i="31"/>
  <c r="C230" i="31"/>
  <c r="C227" i="31"/>
  <c r="C220" i="31"/>
  <c r="C219" i="31"/>
  <c r="D222" i="31" s="1"/>
  <c r="D223" i="31" s="1"/>
  <c r="A208" i="31"/>
  <c r="F200" i="31"/>
  <c r="E200" i="31"/>
  <c r="D200" i="31"/>
  <c r="B200" i="31"/>
  <c r="C194" i="31"/>
  <c r="C190" i="31"/>
  <c r="C186" i="31"/>
  <c r="C184" i="31"/>
  <c r="D201" i="31" s="1"/>
  <c r="D202" i="31" s="1"/>
  <c r="C182" i="31"/>
  <c r="C181" i="31"/>
  <c r="D172" i="31"/>
  <c r="C170" i="31"/>
  <c r="A161" i="31"/>
  <c r="F153" i="31"/>
  <c r="E153" i="31"/>
  <c r="D153" i="31" s="1"/>
  <c r="B153" i="31"/>
  <c r="C147" i="31"/>
  <c r="D154" i="31" s="1"/>
  <c r="C145" i="31"/>
  <c r="C143" i="31"/>
  <c r="C138" i="31"/>
  <c r="C134" i="31"/>
  <c r="C132" i="31"/>
  <c r="C131" i="31"/>
  <c r="D139" i="31" s="1"/>
  <c r="D140" i="31" s="1"/>
  <c r="C129" i="31"/>
  <c r="C125" i="31"/>
  <c r="D117" i="31"/>
  <c r="D118" i="31" s="1"/>
  <c r="C115" i="31"/>
  <c r="A106" i="31"/>
  <c r="F99" i="31"/>
  <c r="E99" i="31"/>
  <c r="D99" i="31"/>
  <c r="B99" i="31" s="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D41" i="31"/>
  <c r="B41" i="31"/>
  <c r="D42" i="31" s="1"/>
  <c r="C35" i="31"/>
  <c r="C34" i="31"/>
  <c r="C30" i="31"/>
  <c r="D26" i="31"/>
  <c r="D25" i="31"/>
  <c r="A16" i="31"/>
  <c r="A8" i="31"/>
  <c r="F197" i="25"/>
  <c r="E197" i="25"/>
  <c r="D197" i="25" s="1"/>
  <c r="C191" i="25"/>
  <c r="D194" i="25" s="1"/>
  <c r="D186" i="25"/>
  <c r="D187" i="25" s="1"/>
  <c r="D178" i="25"/>
  <c r="D177" i="25"/>
  <c r="C165" i="25"/>
  <c r="D169" i="25" s="1"/>
  <c r="D170" i="25" s="1"/>
  <c r="D162" i="25"/>
  <c r="C157" i="25"/>
  <c r="C156" i="25"/>
  <c r="C155" i="25"/>
  <c r="D161" i="25" s="1"/>
  <c r="D149" i="25"/>
  <c r="D150" i="25" s="1"/>
  <c r="C145" i="25"/>
  <c r="C144" i="25"/>
  <c r="C138" i="25"/>
  <c r="C132" i="25"/>
  <c r="C130" i="25"/>
  <c r="C128" i="25"/>
  <c r="C127" i="25"/>
  <c r="D133" i="25" s="1"/>
  <c r="D134" i="25" s="1"/>
  <c r="C116" i="25"/>
  <c r="C115" i="25"/>
  <c r="C112" i="25"/>
  <c r="C100" i="25"/>
  <c r="C99" i="25"/>
  <c r="C94" i="25"/>
  <c r="C93" i="25"/>
  <c r="C82" i="25"/>
  <c r="C80" i="25"/>
  <c r="C77" i="25"/>
  <c r="C76" i="25"/>
  <c r="D84" i="25" s="1"/>
  <c r="D85" i="25" s="1"/>
  <c r="C75" i="25"/>
  <c r="C61" i="25"/>
  <c r="D63" i="25" s="1"/>
  <c r="D64" i="25" s="1"/>
  <c r="C60" i="25"/>
  <c r="C56" i="25"/>
  <c r="D52" i="25"/>
  <c r="D53" i="25" s="1"/>
  <c r="C51" i="25"/>
  <c r="C37" i="25"/>
  <c r="D42" i="25" s="1"/>
  <c r="D43" i="25" s="1"/>
  <c r="C26" i="25"/>
  <c r="D33" i="25" s="1"/>
  <c r="D34" i="25" s="1"/>
  <c r="D23" i="25"/>
  <c r="D22" i="25"/>
  <c r="B10" i="25"/>
  <c r="B9" i="25"/>
  <c r="B8" i="25"/>
  <c r="F543" i="33"/>
  <c r="E543" i="33"/>
  <c r="D543" i="33"/>
  <c r="B543" i="33" s="1"/>
  <c r="C542" i="33"/>
  <c r="D544" i="33" s="1"/>
  <c r="A537" i="33"/>
  <c r="F532" i="33"/>
  <c r="E532" i="33"/>
  <c r="D532" i="33"/>
  <c r="B532" i="33" s="1"/>
  <c r="C530" i="33"/>
  <c r="D533" i="33" s="1"/>
  <c r="D534" i="33" s="1"/>
  <c r="B163" i="29" s="1"/>
  <c r="C528" i="33"/>
  <c r="A517" i="33"/>
  <c r="F512" i="33"/>
  <c r="E512" i="33"/>
  <c r="D512" i="33" s="1"/>
  <c r="B512" i="33" s="1"/>
  <c r="D513" i="33" s="1"/>
  <c r="D514" i="33" s="1"/>
  <c r="B153" i="29" s="1"/>
  <c r="A506" i="33"/>
  <c r="F498" i="33"/>
  <c r="E498" i="33"/>
  <c r="D498" i="33" s="1"/>
  <c r="B498" i="33" s="1"/>
  <c r="D499" i="33" s="1"/>
  <c r="C490" i="33"/>
  <c r="D493" i="33" s="1"/>
  <c r="D494" i="33" s="1"/>
  <c r="A484" i="33"/>
  <c r="F476" i="33"/>
  <c r="E476" i="33"/>
  <c r="D476" i="33"/>
  <c r="B476" i="33" s="1"/>
  <c r="C469" i="33"/>
  <c r="C466" i="33"/>
  <c r="C465" i="33"/>
  <c r="C461" i="33"/>
  <c r="C455" i="33"/>
  <c r="D457" i="33" s="1"/>
  <c r="D458" i="33" s="1"/>
  <c r="A447" i="33"/>
  <c r="F439" i="33"/>
  <c r="E439" i="33"/>
  <c r="D439" i="33" s="1"/>
  <c r="B439" i="33" s="1"/>
  <c r="C438" i="33"/>
  <c r="C432" i="33"/>
  <c r="C431" i="33"/>
  <c r="C425" i="33"/>
  <c r="C422" i="33"/>
  <c r="D426" i="33" s="1"/>
  <c r="D427" i="33" s="1"/>
  <c r="D417" i="33"/>
  <c r="D418" i="33" s="1"/>
  <c r="C415" i="33"/>
  <c r="C411" i="33"/>
  <c r="C405" i="33"/>
  <c r="D406" i="33" s="1"/>
  <c r="D407" i="33" s="1"/>
  <c r="C402" i="33"/>
  <c r="A394" i="33"/>
  <c r="F386" i="33"/>
  <c r="E386" i="33"/>
  <c r="D386" i="33"/>
  <c r="B386" i="33" s="1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E313" i="33"/>
  <c r="D313" i="33"/>
  <c r="B313" i="33" s="1"/>
  <c r="C304" i="33"/>
  <c r="C302" i="33"/>
  <c r="C297" i="33"/>
  <c r="C295" i="33"/>
  <c r="C294" i="33"/>
  <c r="C291" i="33"/>
  <c r="C282" i="33"/>
  <c r="C278" i="33"/>
  <c r="A269" i="33"/>
  <c r="F261" i="33"/>
  <c r="E261" i="33"/>
  <c r="D261" i="33"/>
  <c r="B261" i="33"/>
  <c r="C252" i="33"/>
  <c r="C251" i="33"/>
  <c r="C250" i="33"/>
  <c r="C249" i="33"/>
  <c r="D262" i="33" s="1"/>
  <c r="C240" i="33"/>
  <c r="C238" i="33"/>
  <c r="C235" i="33"/>
  <c r="C230" i="33"/>
  <c r="C227" i="33"/>
  <c r="C220" i="33"/>
  <c r="C219" i="33"/>
  <c r="A208" i="33"/>
  <c r="F200" i="33"/>
  <c r="E200" i="33"/>
  <c r="D200" i="33"/>
  <c r="B200" i="33" s="1"/>
  <c r="C194" i="33"/>
  <c r="C190" i="33"/>
  <c r="C186" i="33"/>
  <c r="C184" i="33"/>
  <c r="C182" i="33"/>
  <c r="C181" i="33"/>
  <c r="D201" i="33" s="1"/>
  <c r="D202" i="33" s="1"/>
  <c r="D173" i="33"/>
  <c r="D172" i="33"/>
  <c r="C170" i="33"/>
  <c r="A161" i="33"/>
  <c r="F153" i="33"/>
  <c r="E153" i="33"/>
  <c r="D153" i="33" s="1"/>
  <c r="B153" i="33" s="1"/>
  <c r="C147" i="33"/>
  <c r="C145" i="33"/>
  <c r="C143" i="33"/>
  <c r="C138" i="33"/>
  <c r="C134" i="33"/>
  <c r="C132" i="33"/>
  <c r="C131" i="33"/>
  <c r="C129" i="33"/>
  <c r="D139" i="33" s="1"/>
  <c r="D140" i="33" s="1"/>
  <c r="C125" i="33"/>
  <c r="C115" i="33"/>
  <c r="D117" i="33" s="1"/>
  <c r="D118" i="33" s="1"/>
  <c r="A106" i="33"/>
  <c r="F99" i="33"/>
  <c r="D99" i="33" s="1"/>
  <c r="B99" i="33" s="1"/>
  <c r="E99" i="33"/>
  <c r="C91" i="33"/>
  <c r="C89" i="33"/>
  <c r="C82" i="33"/>
  <c r="C79" i="33"/>
  <c r="C74" i="33"/>
  <c r="C72" i="33"/>
  <c r="C69" i="33"/>
  <c r="C68" i="33"/>
  <c r="C65" i="33"/>
  <c r="D84" i="33" s="1"/>
  <c r="C59" i="33"/>
  <c r="D61" i="33" s="1"/>
  <c r="D62" i="33" s="1"/>
  <c r="A49" i="33"/>
  <c r="F41" i="33"/>
  <c r="E41" i="33"/>
  <c r="D41" i="33" s="1"/>
  <c r="C35" i="33"/>
  <c r="C34" i="33"/>
  <c r="C30" i="33"/>
  <c r="D26" i="33"/>
  <c r="D25" i="33"/>
  <c r="A16" i="33"/>
  <c r="A8" i="33"/>
  <c r="A7" i="25" s="1"/>
  <c r="F197" i="35"/>
  <c r="E197" i="35"/>
  <c r="C191" i="35"/>
  <c r="D194" i="35" s="1"/>
  <c r="D186" i="35"/>
  <c r="D187" i="35" s="1"/>
  <c r="D177" i="35"/>
  <c r="D178" i="35" s="1"/>
  <c r="D169" i="35"/>
  <c r="D170" i="35" s="1"/>
  <c r="C165" i="35"/>
  <c r="C157" i="35"/>
  <c r="C156" i="35"/>
  <c r="C155" i="35"/>
  <c r="C145" i="35"/>
  <c r="C144" i="35"/>
  <c r="D149" i="35" s="1"/>
  <c r="D150" i="35" s="1"/>
  <c r="C138" i="35"/>
  <c r="C132" i="35"/>
  <c r="C130" i="35"/>
  <c r="C128" i="35"/>
  <c r="C127" i="35"/>
  <c r="D133" i="35" s="1"/>
  <c r="D134" i="35" s="1"/>
  <c r="D119" i="35"/>
  <c r="C116" i="35"/>
  <c r="C115" i="35"/>
  <c r="C112" i="35"/>
  <c r="D118" i="35" s="1"/>
  <c r="C100" i="35"/>
  <c r="C99" i="35"/>
  <c r="C94" i="35"/>
  <c r="C93" i="35"/>
  <c r="D102" i="35" s="1"/>
  <c r="D103" i="35" s="1"/>
  <c r="C82" i="35"/>
  <c r="C80" i="35"/>
  <c r="C77" i="35"/>
  <c r="C76" i="35"/>
  <c r="D84" i="35" s="1"/>
  <c r="D85" i="35" s="1"/>
  <c r="C75" i="35"/>
  <c r="C61" i="35"/>
  <c r="C60" i="35"/>
  <c r="C56" i="35"/>
  <c r="D63" i="35" s="1"/>
  <c r="D64" i="35" s="1"/>
  <c r="D52" i="35"/>
  <c r="D53" i="35" s="1"/>
  <c r="C51" i="35"/>
  <c r="C37" i="35"/>
  <c r="D42" i="35" s="1"/>
  <c r="D43" i="35" s="1"/>
  <c r="C26" i="35"/>
  <c r="D33" i="35" s="1"/>
  <c r="D34" i="35" s="1"/>
  <c r="D23" i="35"/>
  <c r="D22" i="35"/>
  <c r="B10" i="35"/>
  <c r="B9" i="35"/>
  <c r="B8" i="35"/>
  <c r="F543" i="43"/>
  <c r="D543" i="43" s="1"/>
  <c r="B543" i="43" s="1"/>
  <c r="E543" i="43"/>
  <c r="C542" i="43"/>
  <c r="A537" i="43"/>
  <c r="F532" i="43"/>
  <c r="D532" i="43" s="1"/>
  <c r="E532" i="43"/>
  <c r="B532" i="43"/>
  <c r="C530" i="43"/>
  <c r="D533" i="43" s="1"/>
  <c r="D534" i="43" s="1"/>
  <c r="B162" i="29" s="1"/>
  <c r="C528" i="43"/>
  <c r="A517" i="43"/>
  <c r="F512" i="43"/>
  <c r="E512" i="43"/>
  <c r="D512" i="43"/>
  <c r="B512" i="43" s="1"/>
  <c r="D513" i="43" s="1"/>
  <c r="D514" i="43" s="1"/>
  <c r="B152" i="29" s="1"/>
  <c r="A506" i="43"/>
  <c r="D500" i="43"/>
  <c r="F498" i="43"/>
  <c r="E498" i="43"/>
  <c r="D498" i="43"/>
  <c r="B498" i="43" s="1"/>
  <c r="D499" i="43" s="1"/>
  <c r="D502" i="43" s="1"/>
  <c r="D503" i="43" s="1"/>
  <c r="B143" i="29" s="1"/>
  <c r="D494" i="43"/>
  <c r="C490" i="43"/>
  <c r="D493" i="43" s="1"/>
  <c r="A484" i="43"/>
  <c r="F476" i="43"/>
  <c r="E476" i="43"/>
  <c r="D476" i="43"/>
  <c r="B476" i="43" s="1"/>
  <c r="C469" i="43"/>
  <c r="C466" i="43"/>
  <c r="C465" i="43"/>
  <c r="C461" i="43"/>
  <c r="C455" i="43"/>
  <c r="D457" i="43" s="1"/>
  <c r="D458" i="43" s="1"/>
  <c r="A447" i="43"/>
  <c r="F439" i="43"/>
  <c r="E439" i="43"/>
  <c r="D439" i="43"/>
  <c r="B439" i="43" s="1"/>
  <c r="C438" i="43"/>
  <c r="C432" i="43"/>
  <c r="C431" i="43"/>
  <c r="C425" i="43"/>
  <c r="D426" i="43" s="1"/>
  <c r="D427" i="43" s="1"/>
  <c r="C422" i="43"/>
  <c r="C415" i="43"/>
  <c r="C411" i="43"/>
  <c r="D417" i="43" s="1"/>
  <c r="D418" i="43" s="1"/>
  <c r="C405" i="43"/>
  <c r="C402" i="43"/>
  <c r="D406" i="43" s="1"/>
  <c r="D407" i="43" s="1"/>
  <c r="A394" i="43"/>
  <c r="F386" i="43"/>
  <c r="D386" i="43" s="1"/>
  <c r="B386" i="43" s="1"/>
  <c r="E386" i="43"/>
  <c r="C381" i="43"/>
  <c r="C378" i="43"/>
  <c r="C371" i="43"/>
  <c r="C369" i="43"/>
  <c r="C368" i="43"/>
  <c r="A361" i="43"/>
  <c r="F353" i="43"/>
  <c r="E353" i="43"/>
  <c r="D353" i="43"/>
  <c r="B353" i="43" s="1"/>
  <c r="C348" i="43"/>
  <c r="C344" i="43"/>
  <c r="C342" i="43"/>
  <c r="C340" i="43"/>
  <c r="D334" i="43"/>
  <c r="C331" i="43"/>
  <c r="D333" i="43" s="1"/>
  <c r="A321" i="43"/>
  <c r="F313" i="43"/>
  <c r="E313" i="43"/>
  <c r="C304" i="43"/>
  <c r="C302" i="43"/>
  <c r="C297" i="43"/>
  <c r="C295" i="43"/>
  <c r="C294" i="43"/>
  <c r="C291" i="43"/>
  <c r="D286" i="43"/>
  <c r="C282" i="43"/>
  <c r="C278" i="43"/>
  <c r="D285" i="43" s="1"/>
  <c r="A269" i="43"/>
  <c r="F261" i="43"/>
  <c r="E261" i="43"/>
  <c r="D261" i="43" s="1"/>
  <c r="B261" i="43" s="1"/>
  <c r="C252" i="43"/>
  <c r="C251" i="43"/>
  <c r="C250" i="43"/>
  <c r="C249" i="43"/>
  <c r="C240" i="43"/>
  <c r="C238" i="43"/>
  <c r="C235" i="43"/>
  <c r="C230" i="43"/>
  <c r="C227" i="43"/>
  <c r="D244" i="43" s="1"/>
  <c r="D245" i="43" s="1"/>
  <c r="C220" i="43"/>
  <c r="C219" i="43"/>
  <c r="D222" i="43" s="1"/>
  <c r="D223" i="43" s="1"/>
  <c r="A208" i="43"/>
  <c r="F200" i="43"/>
  <c r="E200" i="43"/>
  <c r="D200" i="43"/>
  <c r="B200" i="43"/>
  <c r="C194" i="43"/>
  <c r="C190" i="43"/>
  <c r="C186" i="43"/>
  <c r="C184" i="43"/>
  <c r="D201" i="43" s="1"/>
  <c r="D202" i="43" s="1"/>
  <c r="C182" i="43"/>
  <c r="C181" i="43"/>
  <c r="D172" i="43"/>
  <c r="C170" i="43"/>
  <c r="A161" i="43"/>
  <c r="F153" i="43"/>
  <c r="E153" i="43"/>
  <c r="D153" i="43" s="1"/>
  <c r="B153" i="43"/>
  <c r="C147" i="43"/>
  <c r="D154" i="43" s="1"/>
  <c r="C145" i="43"/>
  <c r="C143" i="43"/>
  <c r="C138" i="43"/>
  <c r="C134" i="43"/>
  <c r="C132" i="43"/>
  <c r="C131" i="43"/>
  <c r="D139" i="43" s="1"/>
  <c r="D140" i="43" s="1"/>
  <c r="C129" i="43"/>
  <c r="C125" i="43"/>
  <c r="D117" i="43"/>
  <c r="D118" i="43" s="1"/>
  <c r="C115" i="43"/>
  <c r="A106" i="43"/>
  <c r="F99" i="43"/>
  <c r="E99" i="43"/>
  <c r="D99" i="43"/>
  <c r="B99" i="43" s="1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D41" i="43"/>
  <c r="C35" i="43"/>
  <c r="C34" i="43"/>
  <c r="C30" i="43"/>
  <c r="D26" i="43"/>
  <c r="D25" i="43"/>
  <c r="A16" i="43"/>
  <c r="A8" i="43"/>
  <c r="A7" i="35" s="1"/>
  <c r="D194" i="37"/>
  <c r="C191" i="37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D133" i="37" s="1"/>
  <c r="D134" i="37" s="1"/>
  <c r="C116" i="37"/>
  <c r="C115" i="37"/>
  <c r="D118" i="37" s="1"/>
  <c r="D119" i="37" s="1"/>
  <c r="C112" i="37"/>
  <c r="C100" i="37"/>
  <c r="C99" i="37"/>
  <c r="C94" i="37"/>
  <c r="C93" i="37"/>
  <c r="D102" i="37" s="1"/>
  <c r="D103" i="37" s="1"/>
  <c r="C82" i="37"/>
  <c r="C80" i="37"/>
  <c r="C77" i="37"/>
  <c r="C76" i="37"/>
  <c r="C75" i="37"/>
  <c r="C61" i="37"/>
  <c r="C60" i="37"/>
  <c r="D63" i="37" s="1"/>
  <c r="D64" i="37" s="1"/>
  <c r="C56" i="37"/>
  <c r="C51" i="37"/>
  <c r="D52" i="37" s="1"/>
  <c r="D53" i="37" s="1"/>
  <c r="D42" i="37"/>
  <c r="D43" i="37" s="1"/>
  <c r="C37" i="37"/>
  <c r="C26" i="37"/>
  <c r="D33" i="37" s="1"/>
  <c r="D34" i="37" s="1"/>
  <c r="D22" i="37"/>
  <c r="D23" i="37" s="1"/>
  <c r="B10" i="37"/>
  <c r="B9" i="37"/>
  <c r="B8" i="37"/>
  <c r="D547" i="36"/>
  <c r="B43" i="29" s="1"/>
  <c r="B543" i="36"/>
  <c r="C542" i="36"/>
  <c r="A537" i="36"/>
  <c r="B532" i="36"/>
  <c r="C530" i="36"/>
  <c r="C528" i="36"/>
  <c r="A517" i="36"/>
  <c r="B512" i="36"/>
  <c r="D513" i="36" s="1"/>
  <c r="D514" i="36" s="1"/>
  <c r="B151" i="29" s="1"/>
  <c r="A506" i="36"/>
  <c r="B498" i="36"/>
  <c r="D499" i="36" s="1"/>
  <c r="D500" i="36" s="1"/>
  <c r="C490" i="36"/>
  <c r="D493" i="36" s="1"/>
  <c r="D494" i="36" s="1"/>
  <c r="A484" i="36"/>
  <c r="B476" i="36"/>
  <c r="C469" i="36"/>
  <c r="C466" i="36"/>
  <c r="C465" i="36"/>
  <c r="D477" i="36" s="1"/>
  <c r="C461" i="36"/>
  <c r="C455" i="36"/>
  <c r="D457" i="36" s="1"/>
  <c r="D458" i="36" s="1"/>
  <c r="A447" i="36"/>
  <c r="B439" i="36"/>
  <c r="C438" i="36"/>
  <c r="C432" i="36"/>
  <c r="C431" i="36"/>
  <c r="D440" i="36" s="1"/>
  <c r="C425" i="36"/>
  <c r="C422" i="36"/>
  <c r="D426" i="36" s="1"/>
  <c r="D427" i="36" s="1"/>
  <c r="C415" i="36"/>
  <c r="C411" i="36"/>
  <c r="C405" i="36"/>
  <c r="C402" i="36"/>
  <c r="A394" i="36"/>
  <c r="B386" i="36"/>
  <c r="C381" i="36"/>
  <c r="D387" i="36" s="1"/>
  <c r="C378" i="36"/>
  <c r="C371" i="36"/>
  <c r="C369" i="36"/>
  <c r="C368" i="36"/>
  <c r="D373" i="36" s="1"/>
  <c r="D374" i="36" s="1"/>
  <c r="A361" i="36"/>
  <c r="C348" i="36"/>
  <c r="C344" i="36"/>
  <c r="C342" i="36"/>
  <c r="C340" i="36"/>
  <c r="D333" i="36"/>
  <c r="D334" i="36" s="1"/>
  <c r="C331" i="36"/>
  <c r="A321" i="36"/>
  <c r="B313" i="36"/>
  <c r="C304" i="36"/>
  <c r="C302" i="36"/>
  <c r="C297" i="36"/>
  <c r="C295" i="36"/>
  <c r="C294" i="36"/>
  <c r="C291" i="36"/>
  <c r="C282" i="36"/>
  <c r="C278" i="36"/>
  <c r="D285" i="36" s="1"/>
  <c r="D286" i="36" s="1"/>
  <c r="A269" i="36"/>
  <c r="B261" i="36"/>
  <c r="C252" i="36"/>
  <c r="C251" i="36"/>
  <c r="C250" i="36"/>
  <c r="C249" i="36"/>
  <c r="C240" i="36"/>
  <c r="C238" i="36"/>
  <c r="C235" i="36"/>
  <c r="C230" i="36"/>
  <c r="C227" i="36"/>
  <c r="C220" i="36"/>
  <c r="C219" i="36"/>
  <c r="D222" i="36" s="1"/>
  <c r="D223" i="36" s="1"/>
  <c r="A208" i="36"/>
  <c r="B200" i="36"/>
  <c r="C194" i="36"/>
  <c r="C190" i="36"/>
  <c r="C186" i="36"/>
  <c r="C184" i="36"/>
  <c r="C182" i="36"/>
  <c r="C181" i="36"/>
  <c r="C170" i="36"/>
  <c r="D172" i="36" s="1"/>
  <c r="A161" i="36"/>
  <c r="B153" i="36"/>
  <c r="C147" i="36"/>
  <c r="C145" i="36"/>
  <c r="C143" i="36"/>
  <c r="C138" i="36"/>
  <c r="C134" i="36"/>
  <c r="C132" i="36"/>
  <c r="C131" i="36"/>
  <c r="C129" i="36"/>
  <c r="C125" i="36"/>
  <c r="D117" i="36"/>
  <c r="D118" i="36" s="1"/>
  <c r="C115" i="36"/>
  <c r="A106" i="36"/>
  <c r="B99" i="36"/>
  <c r="C91" i="36"/>
  <c r="C89" i="36"/>
  <c r="C82" i="36"/>
  <c r="C79" i="36"/>
  <c r="C74" i="36"/>
  <c r="C72" i="36"/>
  <c r="C69" i="36"/>
  <c r="D84" i="36" s="1"/>
  <c r="C68" i="36"/>
  <c r="C65" i="36"/>
  <c r="C59" i="36"/>
  <c r="D61" i="36" s="1"/>
  <c r="D62" i="36" s="1"/>
  <c r="A49" i="36"/>
  <c r="B41" i="36"/>
  <c r="C35" i="36"/>
  <c r="C34" i="36"/>
  <c r="C30" i="36"/>
  <c r="A16" i="36"/>
  <c r="A7" i="37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161" i="37" l="1"/>
  <c r="D162" i="37" s="1"/>
  <c r="D149" i="37"/>
  <c r="D150" i="37" s="1"/>
  <c r="D544" i="36"/>
  <c r="D533" i="36"/>
  <c r="D534" i="36" s="1"/>
  <c r="B161" i="29" s="1"/>
  <c r="D406" i="36"/>
  <c r="D407" i="36" s="1"/>
  <c r="D390" i="36"/>
  <c r="D391" i="36" s="1"/>
  <c r="B115" i="29" s="1"/>
  <c r="D354" i="36"/>
  <c r="D355" i="36" s="1"/>
  <c r="D314" i="36"/>
  <c r="D315" i="36" s="1"/>
  <c r="D201" i="36"/>
  <c r="D202" i="36" s="1"/>
  <c r="D154" i="36"/>
  <c r="D100" i="36"/>
  <c r="D101" i="36" s="1"/>
  <c r="D42" i="36"/>
  <c r="D43" i="36" s="1"/>
  <c r="D544" i="43"/>
  <c r="D45" i="31"/>
  <c r="D46" i="31" s="1"/>
  <c r="B55" i="29" s="1"/>
  <c r="D43" i="31"/>
  <c r="D102" i="36"/>
  <c r="D103" i="36" s="1"/>
  <c r="B61" i="29" s="1"/>
  <c r="D85" i="36"/>
  <c r="D441" i="36"/>
  <c r="D195" i="35"/>
  <c r="D155" i="43"/>
  <c r="D157" i="43"/>
  <c r="D158" i="43" s="1"/>
  <c r="B71" i="29" s="1"/>
  <c r="D155" i="36"/>
  <c r="D478" i="36"/>
  <c r="D480" i="36"/>
  <c r="D481" i="36" s="1"/>
  <c r="B133" i="29" s="1"/>
  <c r="D265" i="33"/>
  <c r="D266" i="33" s="1"/>
  <c r="B90" i="29" s="1"/>
  <c r="D263" i="33"/>
  <c r="D155" i="31"/>
  <c r="D157" i="31"/>
  <c r="D158" i="31" s="1"/>
  <c r="B73" i="29" s="1"/>
  <c r="D547" i="43"/>
  <c r="B44" i="29" s="1"/>
  <c r="D477" i="33"/>
  <c r="D204" i="31"/>
  <c r="D205" i="31" s="1"/>
  <c r="B82" i="29" s="1"/>
  <c r="D173" i="31"/>
  <c r="D262" i="31"/>
  <c r="B65" i="29"/>
  <c r="D547" i="33"/>
  <c r="B45" i="29" s="1"/>
  <c r="B41" i="33"/>
  <c r="D100" i="33"/>
  <c r="D101" i="33" s="1"/>
  <c r="D204" i="33"/>
  <c r="D205" i="33" s="1"/>
  <c r="B81" i="29" s="1"/>
  <c r="D545" i="33"/>
  <c r="B172" i="29" s="1"/>
  <c r="D102" i="25"/>
  <c r="D103" i="25" s="1"/>
  <c r="D502" i="31"/>
  <c r="D503" i="31" s="1"/>
  <c r="B145" i="29" s="1"/>
  <c r="D533" i="31"/>
  <c r="D534" i="31" s="1"/>
  <c r="B164" i="29" s="1"/>
  <c r="D544" i="31"/>
  <c r="D502" i="33"/>
  <c r="D503" i="33" s="1"/>
  <c r="B144" i="29" s="1"/>
  <c r="D500" i="33"/>
  <c r="D262" i="36"/>
  <c r="D204" i="43"/>
  <c r="D205" i="43" s="1"/>
  <c r="B80" i="29" s="1"/>
  <c r="D173" i="43"/>
  <c r="D314" i="43"/>
  <c r="D354" i="43"/>
  <c r="D388" i="36"/>
  <c r="D545" i="36"/>
  <c r="B170" i="29" s="1"/>
  <c r="D195" i="37"/>
  <c r="D262" i="43"/>
  <c r="D387" i="43"/>
  <c r="D85" i="33"/>
  <c r="D102" i="33"/>
  <c r="D103" i="33" s="1"/>
  <c r="B63" i="29" s="1"/>
  <c r="D139" i="36"/>
  <c r="D140" i="36" s="1"/>
  <c r="D502" i="36"/>
  <c r="D503" i="36" s="1"/>
  <c r="B142" i="29" s="1"/>
  <c r="B41" i="43"/>
  <c r="D42" i="43" s="1"/>
  <c r="D313" i="43"/>
  <c r="B313" i="43" s="1"/>
  <c r="D373" i="43"/>
  <c r="D374" i="43" s="1"/>
  <c r="D42" i="33"/>
  <c r="D154" i="33"/>
  <c r="D244" i="33"/>
  <c r="D245" i="33" s="1"/>
  <c r="D285" i="33"/>
  <c r="D286" i="33" s="1"/>
  <c r="D353" i="33"/>
  <c r="B353" i="33" s="1"/>
  <c r="D440" i="33"/>
  <c r="D195" i="25"/>
  <c r="D547" i="31"/>
  <c r="B46" i="29" s="1"/>
  <c r="D244" i="31"/>
  <c r="D245" i="31" s="1"/>
  <c r="D387" i="31"/>
  <c r="D195" i="32"/>
  <c r="D314" i="31"/>
  <c r="D354" i="31"/>
  <c r="D204" i="36"/>
  <c r="D205" i="36" s="1"/>
  <c r="B79" i="29" s="1"/>
  <c r="D84" i="37"/>
  <c r="D85" i="37" s="1"/>
  <c r="D84" i="43"/>
  <c r="D100" i="43"/>
  <c r="D101" i="43" s="1"/>
  <c r="D440" i="43"/>
  <c r="D373" i="33"/>
  <c r="D374" i="33" s="1"/>
  <c r="D387" i="33"/>
  <c r="D84" i="31"/>
  <c r="D100" i="31"/>
  <c r="D101" i="31" s="1"/>
  <c r="D440" i="31"/>
  <c r="D84" i="32"/>
  <c r="D85" i="32" s="1"/>
  <c r="D173" i="36"/>
  <c r="D244" i="36"/>
  <c r="D245" i="36" s="1"/>
  <c r="D417" i="36"/>
  <c r="D418" i="36" s="1"/>
  <c r="D477" i="43"/>
  <c r="D161" i="35"/>
  <c r="D162" i="35" s="1"/>
  <c r="D197" i="35"/>
  <c r="D222" i="33"/>
  <c r="D223" i="33" s="1"/>
  <c r="D314" i="33"/>
  <c r="D354" i="33"/>
  <c r="D118" i="25"/>
  <c r="D119" i="25" s="1"/>
  <c r="D477" i="31"/>
  <c r="D357" i="36" l="1"/>
  <c r="D358" i="36" s="1"/>
  <c r="B106" i="29" s="1"/>
  <c r="D443" i="36"/>
  <c r="D444" i="36" s="1"/>
  <c r="B124" i="29" s="1"/>
  <c r="D317" i="36"/>
  <c r="D318" i="36" s="1"/>
  <c r="B97" i="29" s="1"/>
  <c r="B66" i="29"/>
  <c r="D45" i="43"/>
  <c r="D46" i="43" s="1"/>
  <c r="B53" i="29" s="1"/>
  <c r="D43" i="43"/>
  <c r="D357" i="33"/>
  <c r="D358" i="33" s="1"/>
  <c r="B108" i="29" s="1"/>
  <c r="D355" i="33"/>
  <c r="D388" i="33"/>
  <c r="D390" i="33"/>
  <c r="D391" i="33" s="1"/>
  <c r="B117" i="29" s="1"/>
  <c r="D85" i="43"/>
  <c r="D102" i="43"/>
  <c r="D103" i="43" s="1"/>
  <c r="B62" i="29" s="1"/>
  <c r="D317" i="31"/>
  <c r="D318" i="31" s="1"/>
  <c r="B100" i="29" s="1"/>
  <c r="D315" i="31"/>
  <c r="D198" i="32"/>
  <c r="D199" i="32" s="1"/>
  <c r="D263" i="43"/>
  <c r="D265" i="43"/>
  <c r="D266" i="43" s="1"/>
  <c r="B89" i="29" s="1"/>
  <c r="D317" i="43"/>
  <c r="D318" i="43" s="1"/>
  <c r="B98" i="29" s="1"/>
  <c r="D315" i="43"/>
  <c r="D45" i="36"/>
  <c r="D545" i="31"/>
  <c r="B173" i="29" s="1"/>
  <c r="D263" i="31"/>
  <c r="D265" i="31"/>
  <c r="D266" i="31" s="1"/>
  <c r="B91" i="29" s="1"/>
  <c r="D317" i="33"/>
  <c r="D318" i="33" s="1"/>
  <c r="B99" i="29" s="1"/>
  <c r="D315" i="33"/>
  <c r="D480" i="43"/>
  <c r="D481" i="43" s="1"/>
  <c r="B134" i="29" s="1"/>
  <c r="D478" i="43"/>
  <c r="D443" i="31"/>
  <c r="D444" i="31" s="1"/>
  <c r="B127" i="29" s="1"/>
  <c r="D441" i="31"/>
  <c r="D480" i="31"/>
  <c r="D481" i="31" s="1"/>
  <c r="B136" i="29" s="1"/>
  <c r="D478" i="31"/>
  <c r="D441" i="43"/>
  <c r="D443" i="43"/>
  <c r="D444" i="43" s="1"/>
  <c r="B125" i="29" s="1"/>
  <c r="D390" i="31"/>
  <c r="D391" i="31" s="1"/>
  <c r="B118" i="29" s="1"/>
  <c r="D388" i="31"/>
  <c r="D443" i="33"/>
  <c r="D444" i="33" s="1"/>
  <c r="B126" i="29" s="1"/>
  <c r="D441" i="33"/>
  <c r="D155" i="33"/>
  <c r="D157" i="33"/>
  <c r="D158" i="33" s="1"/>
  <c r="B72" i="29" s="1"/>
  <c r="D198" i="37"/>
  <c r="D199" i="37" s="1"/>
  <c r="D198" i="35"/>
  <c r="D199" i="35" s="1"/>
  <c r="D545" i="43"/>
  <c r="B171" i="29" s="1"/>
  <c r="D85" i="31"/>
  <c r="D102" i="31"/>
  <c r="D103" i="31" s="1"/>
  <c r="B64" i="29" s="1"/>
  <c r="D357" i="31"/>
  <c r="D358" i="31" s="1"/>
  <c r="B109" i="29" s="1"/>
  <c r="D355" i="31"/>
  <c r="D43" i="33"/>
  <c r="D45" i="33"/>
  <c r="D46" i="33" s="1"/>
  <c r="B54" i="29" s="1"/>
  <c r="D390" i="43"/>
  <c r="D391" i="43" s="1"/>
  <c r="B116" i="29" s="1"/>
  <c r="D388" i="43"/>
  <c r="D357" i="43"/>
  <c r="D358" i="43" s="1"/>
  <c r="B107" i="29" s="1"/>
  <c r="D355" i="43"/>
  <c r="D263" i="36"/>
  <c r="D265" i="36"/>
  <c r="D266" i="36" s="1"/>
  <c r="B88" i="29" s="1"/>
  <c r="D198" i="25"/>
  <c r="D199" i="25" s="1"/>
  <c r="D478" i="33"/>
  <c r="D480" i="33"/>
  <c r="D481" i="33" s="1"/>
  <c r="B135" i="29" s="1"/>
  <c r="D157" i="36"/>
  <c r="D158" i="36" s="1"/>
  <c r="B70" i="29" s="1"/>
  <c r="B11" i="25" l="1"/>
  <c r="B181" i="29"/>
  <c r="B11" i="37"/>
  <c r="B179" i="29"/>
  <c r="D548" i="31"/>
  <c r="D549" i="31" s="1"/>
  <c r="D548" i="33"/>
  <c r="D549" i="33" s="1"/>
  <c r="B182" i="29"/>
  <c r="B11" i="32"/>
  <c r="D548" i="43"/>
  <c r="D549" i="43" s="1"/>
  <c r="B11" i="35"/>
  <c r="B180" i="29"/>
  <c r="D46" i="36"/>
  <c r="B52" i="29" s="1"/>
  <c r="D548" i="36"/>
  <c r="D549" i="36" s="1"/>
  <c r="B34" i="29" l="1"/>
  <c r="B12" i="36"/>
  <c r="B24" i="29"/>
  <c r="B12" i="33"/>
  <c r="B26" i="29"/>
  <c r="B36" i="29"/>
  <c r="B35" i="29"/>
  <c r="B25" i="29"/>
  <c r="B12" i="43"/>
  <c r="B27" i="29"/>
  <c r="B37" i="29"/>
  <c r="B12" i="31"/>
</calcChain>
</file>

<file path=xl/sharedStrings.xml><?xml version="1.0" encoding="utf-8"?>
<sst xmlns="http://schemas.openxmlformats.org/spreadsheetml/2006/main" count="3779" uniqueCount="438">
  <si>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</si>
  <si>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</si>
  <si>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</si>
  <si>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</si>
  <si>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</si>
  <si>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</si>
  <si>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</si>
  <si>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</si>
  <si>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</si>
  <si>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</si>
  <si>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</si>
  <si>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</si>
  <si>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</si>
  <si>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</si>
  <si>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</si>
  <si>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</si>
  <si>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</si>
  <si>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</si>
  <si>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</si>
  <si>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</si>
  <si>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</si>
  <si>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</si>
  <si>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</si>
  <si>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</si>
  <si>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</si>
  <si>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</si>
  <si>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</si>
  <si>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</si>
  <si>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</si>
  <si>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</si>
  <si>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</si>
  <si>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</si>
  <si>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</si>
  <si>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</si>
  <si>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</si>
  <si>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</si>
  <si>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</si>
  <si>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</si>
  <si>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</si>
  <si>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</si>
  <si>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</si>
  <si>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</si>
  <si>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</si>
  <si>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</si>
  <si>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</si>
  <si>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</si>
  <si>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</si>
  <si>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</si>
  <si>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</si>
  <si>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</si>
  <si>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</si>
  <si>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</si>
  <si>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</si>
  <si>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</si>
  <si>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</si>
  <si>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</si>
  <si>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</si>
  <si>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</si>
  <si>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</si>
  <si>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</si>
  <si>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</si>
  <si>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</si>
  <si>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</si>
  <si>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</si>
  <si>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</si>
  <si>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</si>
  <si>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</si>
  <si>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</si>
  <si>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</si>
  <si>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</si>
  <si>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</si>
  <si>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</si>
  <si>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</si>
  <si>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</si>
  <si>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</si>
  <si>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</si>
  <si>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</si>
  <si>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</si>
  <si>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</si>
  <si>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</si>
  <si>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</si>
  <si>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</si>
  <si>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</si>
  <si>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</si>
  <si>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</si>
  <si>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</si>
  <si>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</si>
  <si>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</si>
  <si>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</si>
  <si>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</si>
  <si>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</si>
  <si>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</si>
  <si>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</si>
  <si>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</si>
  <si>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</si>
  <si>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</si>
  <si>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</si>
  <si>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</si>
  <si>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</si>
  <si>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</si>
  <si>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</si>
  <si>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</si>
  <si>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</si>
  <si>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</si>
  <si>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</si>
  <si>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</si>
  <si>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</si>
  <si>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</si>
  <si>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</si>
  <si>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</si>
  <si>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</si>
  <si>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</si>
  <si>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</si>
  <si>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</si>
  <si>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</si>
  <si>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</si>
  <si>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</si>
  <si>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</si>
  <si>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</si>
  <si>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</si>
  <si>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</si>
  <si>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</si>
  <si>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</si>
  <si>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</si>
  <si>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</si>
  <si>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</si>
  <si>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</si>
  <si>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</si>
  <si>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</si>
  <si>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</si>
  <si>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</si>
  <si>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</si>
  <si>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</si>
  <si>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</si>
  <si>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</si>
  <si>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</si>
  <si>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</si>
  <si>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</si>
  <si>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</si>
  <si>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</si>
  <si>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</si>
  <si>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</si>
  <si>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</si>
  <si>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</si>
  <si>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</si>
  <si>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</si>
  <si>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</si>
  <si>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</si>
  <si>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</si>
  <si>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</si>
  <si>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</si>
  <si>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</si>
  <si>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</si>
  <si>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</si>
  <si>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</si>
  <si>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</si>
  <si>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</si>
  <si>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</si>
  <si>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</si>
  <si>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</si>
  <si>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</si>
  <si>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</si>
  <si>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</si>
  <si>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</si>
  <si>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</si>
  <si>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</si>
  <si>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</si>
  <si>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</si>
  <si>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</si>
  <si>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</si>
  <si>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</si>
  <si>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</si>
  <si>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</si>
  <si>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</si>
  <si>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</si>
  <si>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</si>
  <si>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</si>
  <si>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</si>
  <si>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</si>
  <si>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</si>
  <si>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</si>
  <si>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</si>
  <si>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</si>
  <si>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</si>
  <si>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</si>
  <si>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</si>
  <si>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</si>
  <si>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</si>
  <si>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</si>
  <si>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</si>
  <si>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</si>
  <si>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</si>
  <si>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</si>
  <si>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</si>
  <si>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</si>
  <si>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</si>
  <si>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</si>
  <si>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</si>
  <si>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</si>
  <si>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</si>
  <si>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</si>
  <si>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</si>
  <si>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</si>
  <si>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</si>
  <si>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</si>
  <si>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</si>
  <si>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</si>
  <si>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</si>
  <si>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</si>
  <si>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</si>
  <si>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</si>
  <si>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</si>
  <si>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</si>
  <si>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</si>
  <si>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</si>
  <si>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</si>
  <si>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</si>
  <si>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</si>
  <si>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</si>
  <si>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</si>
  <si>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</si>
  <si>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</si>
  <si>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</si>
  <si>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</si>
  <si>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</si>
  <si>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</si>
  <si>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</si>
  <si>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</si>
  <si>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</si>
  <si>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</si>
  <si>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</si>
  <si>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</si>
  <si>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</si>
  <si>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</si>
  <si>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</si>
  <si>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</si>
  <si>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</si>
  <si>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</si>
  <si>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</si>
  <si>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</si>
  <si>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</si>
  <si>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</si>
  <si>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</si>
  <si>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</si>
  <si>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</si>
  <si>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</si>
  <si>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</si>
  <si>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</si>
  <si>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</si>
  <si>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</si>
  <si>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</si>
  <si>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</si>
  <si>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</si>
  <si>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</si>
  <si>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</si>
  <si>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</si>
  <si>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</si>
  <si>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</si>
  <si>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</si>
  <si>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</si>
  <si>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</si>
  <si>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</si>
  <si>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</si>
  <si>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</si>
  <si>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</si>
  <si>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</si>
  <si>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</si>
  <si>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</si>
  <si>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</si>
  <si>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</si>
  <si>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</si>
  <si>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</si>
  <si>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</si>
  <si>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</si>
  <si>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</si>
  <si>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</si>
  <si>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</si>
  <si>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</si>
  <si>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</si>
  <si>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</si>
  <si>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</si>
  <si>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</si>
  <si>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</si>
  <si>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</si>
  <si>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</si>
  <si>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</si>
  <si>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</si>
  <si>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</si>
  <si>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</si>
  <si>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</si>
  <si>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</si>
  <si>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</si>
  <si>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</si>
  <si>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</si>
  <si>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</si>
  <si>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</si>
  <si>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</si>
  <si>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</si>
  <si>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</si>
  <si>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</si>
  <si>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</si>
  <si>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</si>
  <si>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</si>
  <si>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</si>
  <si>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</si>
  <si>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</si>
  <si>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</si>
  <si>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</si>
  <si>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</si>
  <si>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</si>
  <si>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</si>
  <si>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</si>
  <si>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</si>
  <si>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</si>
  <si>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</si>
  <si>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</si>
  <si>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</si>
  <si>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</si>
  <si>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</si>
  <si>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</si>
  <si>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</si>
  <si>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</si>
  <si>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</si>
  <si>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</si>
  <si>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</si>
  <si>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</si>
  <si>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</si>
  <si>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</si>
  <si>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</si>
  <si>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</si>
  <si>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</si>
  <si>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</si>
  <si>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</si>
  <si>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</si>
  <si>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</si>
  <si>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</si>
  <si>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</si>
  <si>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</si>
  <si>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</si>
  <si>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</si>
  <si>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</si>
  <si>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</si>
  <si>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</si>
  <si>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</si>
  <si>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</si>
  <si>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</si>
  <si>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</si>
  <si>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</si>
  <si>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</si>
  <si>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</si>
  <si>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</si>
  <si>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</si>
  <si>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</si>
  <si>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</si>
  <si>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</si>
  <si>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</si>
  <si>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</si>
  <si>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</si>
  <si>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</si>
  <si>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</si>
  <si>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</si>
  <si>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</si>
  <si>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</si>
  <si>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</si>
  <si>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</si>
  <si>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</si>
  <si>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</si>
  <si>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</si>
  <si>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</si>
  <si>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</si>
  <si>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</si>
  <si>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</si>
  <si>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</si>
  <si>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</si>
  <si>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</si>
  <si>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</si>
  <si>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</si>
  <si>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</si>
  <si>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</si>
  <si>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</si>
  <si>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</si>
  <si>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</si>
  <si>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</si>
  <si>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</si>
  <si>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</si>
  <si>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</si>
  <si>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</si>
  <si>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</si>
  <si>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</si>
  <si>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</si>
  <si>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</si>
  <si>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</si>
  <si>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</si>
  <si>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</si>
  <si>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</si>
  <si>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</si>
  <si>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</si>
  <si>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</si>
  <si>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</si>
  <si>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</si>
  <si>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</si>
  <si>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</si>
  <si>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</si>
  <si>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</si>
  <si>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</si>
  <si>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</si>
  <si>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</si>
  <si>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Magasin Carrefour EXPRESS</t>
  </si>
  <si>
    <t>Dr Raja Bouhalfaya</t>
  </si>
  <si>
    <t>Absence de local poubelle.</t>
  </si>
  <si>
    <t>Prévoir un local poubelle protégé.</t>
  </si>
  <si>
    <t>Zaghouan</t>
  </si>
  <si>
    <t>Directeur du magasin (Mr Youssef) et responsable rayon</t>
  </si>
  <si>
    <t>La vérification mensuelle était effectuée pour les deux thermomètres : Thermosonde et infra-rouge.</t>
  </si>
  <si>
    <t>L'ancien rapport n'était pas disponible.</t>
  </si>
  <si>
    <t>Absence du rapport d'audit précédent.</t>
  </si>
  <si>
    <t>Absence de stockage des produits PLS.</t>
  </si>
  <si>
    <t>Assurer un nettoyage rigoureux des étagères du meuble.</t>
  </si>
  <si>
    <t>Présence de deux pots de yaourts brassés dont la DLC était le 13/06 ,non encore retirés du rayon le jour de l'audit : le 12/06.</t>
  </si>
  <si>
    <t>Le quai de réception n'était pas protégé par un préau.</t>
  </si>
  <si>
    <t>Les enregistrements des autocontrôles de températures n'étaient pas effectués depuis le 08/06/18.</t>
  </si>
  <si>
    <t xml:space="preserve">Meuble des yaourts:
Température affichée :5,6°C
Température mesurée: 2,6°C.
</t>
  </si>
  <si>
    <t>Présence de traces de rouilles au niveau des étagères du rayon PGC;</t>
  </si>
  <si>
    <t>1/Le porte-appât situé à l'entrée des vestiaires n'était pas fixé.
2/Le porte-appât situé à côté du meuble des fromages était partiellement fixé.</t>
  </si>
  <si>
    <t>Présence de cadavres de mouches au niveau des étagères des meubles PLS.</t>
  </si>
  <si>
    <t>Présence de piqûres de moisissures au niveau des portes-étiquettes, ainsi que des tracs de salissures au niveau des étagères .
Présence de cadavres de mouches .</t>
  </si>
  <si>
    <t>Des dispositifs électriques de séchage des mains ont été installés dans les sanitaires.</t>
  </si>
  <si>
    <t xml:space="preserve">Utilisation correcte des cadenciers de cuisson et de fabrication </t>
  </si>
  <si>
    <t>Les produits alimentaires étaient entreposés à proximité des produits non alimentaires. Améliorer le rangement e assurer une séparation par catégorie de produit.</t>
  </si>
  <si>
    <t>Les étagères étaient usées et manquaient de propreté. (Voir photos).Renforcer le nettoyage des étagères.</t>
  </si>
  <si>
    <t>Rupture de la chaine du froid au nivau du meuble négatif des produits surgelés ;suite à une panne survenu au niveau du moteur du meuble.
La majorité des produits étaient en état de décongélation avancée ,notamment les barquettes de fruits de mer. La température à la surface des produits était située entre 1 et 2°C.</t>
  </si>
  <si>
    <t>La poubelle à l'entrée des vestiaires était à ouverture manuelle ,car la pédale était abîmée.</t>
  </si>
  <si>
    <t>Quelques étagères étaient usées avec présence de traces de rouille.</t>
  </si>
  <si>
    <t>La porte d'entrée du magasin était maintenue ouverte ,à cause d'une défaillance du système de fermeture automatique.</t>
  </si>
  <si>
    <t xml:space="preserve"> Zaghouan </t>
  </si>
  <si>
    <t>Le rapport doit être présent dans la réception</t>
  </si>
  <si>
    <t>Le rapport doit être présent au niveau du rayon</t>
  </si>
  <si>
    <t>Assurer les corrections dans les plus brefs délais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</si>
</sst>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5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b/>
      <sz val="16"/>
      <name val="Calibri"/>
      <family val="2"/>
      <scheme val="minor"/>
    </font>
    <font>
      <b/>
      <sz val="18"/>
      <name val="Comic Sans MS"/>
      <family val="4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80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14" fillId="0" borderId="1" xfId="0" applyFont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6" borderId="0" xfId="0" applyFont="1" applyFill="1"/>
    <xf numFmtId="0" fontId="9" fillId="6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40" fillId="6" borderId="0" xfId="0" applyFont="1" applyFill="1" applyAlignment="1" applyProtection="1">
      <alignment horizontal="center" vertical="center"/>
      <protection locked="0"/>
    </xf>
    <xf numFmtId="0" fontId="8" fillId="6" borderId="0" xfId="0" applyFont="1" applyFill="1" applyProtection="1">
      <protection locked="0"/>
    </xf>
    <xf numFmtId="165" fontId="41" fillId="6" borderId="0" xfId="0" applyNumberFormat="1" applyFont="1" applyFill="1" applyAlignment="1" applyProtection="1">
      <alignment horizontal="center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4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6" borderId="1" xfId="0" applyFont="1" applyFill="1" applyBorder="1"/>
    <xf numFmtId="0" fontId="5" fillId="4" borderId="1" xfId="0" applyFont="1" applyFill="1" applyBorder="1" applyAlignment="1">
      <alignment wrapText="1"/>
    </xf>
    <xf numFmtId="0" fontId="3" fillId="6" borderId="1" xfId="0" applyFont="1" applyFill="1" applyBorder="1" applyAlignment="1" applyProtection="1">
      <alignment vertical="center" wrapText="1"/>
      <protection hidden="1"/>
    </xf>
    <xf numFmtId="0" fontId="5" fillId="4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6" borderId="1" xfId="0" applyFont="1" applyFill="1" applyBorder="1"/>
    <xf numFmtId="0" fontId="27" fillId="6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7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5" borderId="1" xfId="0" applyFont="1" applyFill="1" applyBorder="1" applyAlignment="1">
      <alignment wrapText="1"/>
    </xf>
    <xf numFmtId="0" fontId="5" fillId="6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5" borderId="1" xfId="0" applyFont="1" applyFill="1" applyBorder="1"/>
    <xf numFmtId="0" fontId="27" fillId="7" borderId="1" xfId="0" applyFont="1" applyFill="1" applyBorder="1"/>
    <xf numFmtId="0" fontId="4" fillId="5" borderId="1" xfId="0" applyFont="1" applyFill="1" applyBorder="1"/>
    <xf numFmtId="0" fontId="4" fillId="5" borderId="3" xfId="0" applyFont="1" applyFill="1" applyBorder="1" applyAlignment="1" applyProtection="1">
      <alignment vertical="center" wrapText="1"/>
      <protection hidden="1"/>
    </xf>
    <xf numFmtId="0" fontId="4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>
      <alignment horizontal="left" wrapText="1"/>
    </xf>
    <xf numFmtId="0" fontId="27" fillId="5" borderId="2" xfId="0" applyFont="1" applyFill="1" applyBorder="1"/>
    <xf numFmtId="0" fontId="27" fillId="5" borderId="1" xfId="0" applyFont="1" applyFill="1" applyBorder="1" applyAlignment="1">
      <alignment wrapText="1"/>
    </xf>
    <xf numFmtId="0" fontId="4" fillId="7" borderId="1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>
      <alignment vertical="center" wrapText="1"/>
    </xf>
    <xf numFmtId="0" fontId="4" fillId="7" borderId="3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7" borderId="1" xfId="0" applyFont="1" applyFill="1" applyBorder="1"/>
    <xf numFmtId="0" fontId="27" fillId="7" borderId="1" xfId="0" applyFont="1" applyFill="1" applyBorder="1" applyAlignment="1">
      <alignment horizontal="left" wrapText="1"/>
    </xf>
    <xf numFmtId="0" fontId="27" fillId="7" borderId="2" xfId="0" applyFont="1" applyFill="1" applyBorder="1"/>
    <xf numFmtId="0" fontId="27" fillId="7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5" borderId="1" xfId="0" applyFont="1" applyFill="1" applyBorder="1" applyAlignment="1" applyProtection="1">
      <alignment vertical="center" wrapText="1"/>
      <protection hidden="1"/>
    </xf>
    <xf numFmtId="165" fontId="8" fillId="6" borderId="1" xfId="0" applyNumberFormat="1" applyFont="1" applyFill="1" applyBorder="1" applyProtection="1">
      <protection locked="0"/>
    </xf>
    <xf numFmtId="165" fontId="8" fillId="8" borderId="1" xfId="0" applyNumberFormat="1" applyFont="1" applyFill="1" applyBorder="1" applyProtection="1">
      <protection locked="0"/>
    </xf>
    <xf numFmtId="0" fontId="5" fillId="5" borderId="1" xfId="0" applyFont="1" applyFill="1" applyBorder="1" applyAlignment="1" applyProtection="1">
      <alignment vertical="center" wrapText="1"/>
      <protection hidden="1"/>
    </xf>
    <xf numFmtId="0" fontId="31" fillId="9" borderId="5" xfId="0" applyFont="1" applyFill="1" applyBorder="1" applyAlignment="1" applyProtection="1">
      <alignment horizontal="center" vertical="center" wrapText="1"/>
    </xf>
    <xf numFmtId="0" fontId="31" fillId="9" borderId="6" xfId="0" applyFont="1" applyFill="1" applyBorder="1" applyAlignment="1" applyProtection="1">
      <alignment horizontal="center" vertical="center" wrapText="1"/>
    </xf>
    <xf numFmtId="0" fontId="9" fillId="11" borderId="5" xfId="0" applyFont="1" applyFill="1" applyBorder="1" applyAlignment="1" applyProtection="1">
      <alignment vertical="center"/>
      <protection hidden="1"/>
    </xf>
    <xf numFmtId="0" fontId="9" fillId="11" borderId="6" xfId="0" applyFont="1" applyFill="1" applyBorder="1" applyAlignment="1" applyProtection="1">
      <alignment vertical="center"/>
      <protection hidden="1"/>
    </xf>
    <xf numFmtId="0" fontId="9" fillId="9" borderId="5" xfId="0" applyFont="1" applyFill="1" applyBorder="1" applyAlignment="1" applyProtection="1">
      <alignment vertical="center"/>
      <protection hidden="1"/>
    </xf>
    <xf numFmtId="0" fontId="9" fillId="9" borderId="6" xfId="0" applyFont="1" applyFill="1" applyBorder="1" applyAlignment="1" applyProtection="1">
      <alignment vertical="center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3" fillId="13" borderId="3" xfId="0" applyFont="1" applyFill="1" applyBorder="1" applyAlignment="1" applyProtection="1">
      <alignment vertical="center" wrapText="1"/>
      <protection hidden="1"/>
    </xf>
    <xf numFmtId="0" fontId="8" fillId="13" borderId="6" xfId="0" applyFont="1" applyFill="1" applyBorder="1" applyAlignment="1" applyProtection="1">
      <alignment wrapText="1"/>
      <protection hidden="1"/>
    </xf>
    <xf numFmtId="0" fontId="8" fillId="13" borderId="4" xfId="0" applyFont="1" applyFill="1" applyBorder="1" applyAlignment="1" applyProtection="1">
      <alignment wrapText="1"/>
      <protection hidden="1"/>
    </xf>
    <xf numFmtId="165" fontId="8" fillId="13" borderId="1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vertical="center" wrapText="1"/>
      <protection hidden="1"/>
    </xf>
    <xf numFmtId="0" fontId="3" fillId="13" borderId="7" xfId="0" applyFont="1" applyFill="1" applyBorder="1" applyAlignment="1" applyProtection="1">
      <alignment vertical="center" wrapText="1"/>
      <protection hidden="1"/>
    </xf>
    <xf numFmtId="165" fontId="8" fillId="13" borderId="4" xfId="0" applyNumberFormat="1" applyFont="1" applyFill="1" applyBorder="1" applyAlignment="1" applyProtection="1">
      <alignment horizontal="center" wrapText="1"/>
      <protection hidden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8" fillId="13" borderId="5" xfId="0" applyFont="1" applyFill="1" applyBorder="1" applyAlignment="1" applyProtection="1">
      <alignment wrapText="1"/>
      <protection hidden="1"/>
    </xf>
    <xf numFmtId="165" fontId="8" fillId="13" borderId="12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center" vertical="center" wrapText="1"/>
      <protection hidden="1"/>
    </xf>
    <xf numFmtId="0" fontId="3" fillId="13" borderId="3" xfId="0" applyFont="1" applyFill="1" applyBorder="1" applyAlignment="1" applyProtection="1">
      <alignment horizontal="center" vertical="center" wrapText="1"/>
      <protection hidden="1"/>
    </xf>
    <xf numFmtId="0" fontId="8" fillId="13" borderId="6" xfId="0" applyFont="1" applyFill="1" applyBorder="1" applyProtection="1">
      <protection hidden="1"/>
    </xf>
    <xf numFmtId="0" fontId="8" fillId="13" borderId="4" xfId="0" applyFont="1" applyFill="1" applyBorder="1" applyProtection="1">
      <protection hidden="1"/>
    </xf>
    <xf numFmtId="165" fontId="8" fillId="13" borderId="1" xfId="0" applyNumberFormat="1" applyFont="1" applyFill="1" applyBorder="1" applyAlignment="1" applyProtection="1">
      <alignment horizontal="center"/>
      <protection hidden="1"/>
    </xf>
    <xf numFmtId="0" fontId="25" fillId="10" borderId="3" xfId="0" applyFont="1" applyFill="1" applyBorder="1" applyAlignment="1" applyProtection="1">
      <alignment horizontal="center" vertical="center" wrapText="1"/>
      <protection hidden="1"/>
    </xf>
    <xf numFmtId="0" fontId="25" fillId="10" borderId="6" xfId="0" applyFont="1" applyFill="1" applyBorder="1" applyAlignment="1" applyProtection="1">
      <alignment horizontal="center"/>
      <protection hidden="1"/>
    </xf>
    <xf numFmtId="0" fontId="25" fillId="10" borderId="4" xfId="0" applyFont="1" applyFill="1" applyBorder="1" applyAlignment="1" applyProtection="1">
      <alignment horizontal="center"/>
      <protection hidden="1"/>
    </xf>
    <xf numFmtId="0" fontId="25" fillId="10" borderId="1" xfId="0" applyFont="1" applyFill="1" applyBorder="1" applyAlignment="1" applyProtection="1">
      <alignment horizontal="center"/>
      <protection hidden="1"/>
    </xf>
    <xf numFmtId="165" fontId="25" fillId="10" borderId="1" xfId="0" applyNumberFormat="1" applyFont="1" applyFill="1" applyBorder="1" applyAlignment="1" applyProtection="1">
      <alignment horizontal="center"/>
      <protection hidden="1"/>
    </xf>
    <xf numFmtId="0" fontId="2" fillId="10" borderId="3" xfId="0" applyFont="1" applyFill="1" applyBorder="1" applyAlignment="1" applyProtection="1">
      <alignment horizontal="left" vertical="center" wrapText="1"/>
      <protection hidden="1"/>
    </xf>
    <xf numFmtId="0" fontId="2" fillId="10" borderId="6" xfId="0" applyFont="1" applyFill="1" applyBorder="1" applyAlignment="1" applyProtection="1">
      <alignment horizontal="center" wrapText="1"/>
      <protection hidden="1"/>
    </xf>
    <xf numFmtId="0" fontId="2" fillId="10" borderId="4" xfId="0" applyFont="1" applyFill="1" applyBorder="1" applyAlignment="1" applyProtection="1">
      <alignment horizontal="center" wrapText="1"/>
      <protection hidden="1"/>
    </xf>
    <xf numFmtId="0" fontId="2" fillId="10" borderId="1" xfId="0" applyFont="1" applyFill="1" applyBorder="1" applyAlignment="1" applyProtection="1">
      <alignment horizontal="center" wrapText="1"/>
      <protection hidden="1"/>
    </xf>
    <xf numFmtId="165" fontId="2" fillId="10" borderId="1" xfId="0" applyNumberFormat="1" applyFont="1" applyFill="1" applyBorder="1" applyAlignment="1" applyProtection="1">
      <alignment horizontal="center" wrapText="1"/>
      <protection hidden="1"/>
    </xf>
    <xf numFmtId="165" fontId="2" fillId="10" borderId="7" xfId="0" applyNumberFormat="1" applyFont="1" applyFill="1" applyBorder="1" applyAlignment="1" applyProtection="1">
      <alignment horizontal="center" wrapText="1"/>
      <protection hidden="1"/>
    </xf>
    <xf numFmtId="0" fontId="2" fillId="10" borderId="8" xfId="0" applyFont="1" applyFill="1" applyBorder="1" applyAlignment="1" applyProtection="1">
      <alignment horizontal="left" vertical="center" wrapText="1"/>
      <protection hidden="1"/>
    </xf>
    <xf numFmtId="0" fontId="2" fillId="10" borderId="9" xfId="0" applyFont="1" applyFill="1" applyBorder="1" applyAlignment="1" applyProtection="1">
      <alignment horizontal="center" wrapText="1"/>
      <protection hidden="1"/>
    </xf>
    <xf numFmtId="0" fontId="2" fillId="10" borderId="10" xfId="0" applyFont="1" applyFill="1" applyBorder="1" applyAlignment="1" applyProtection="1">
      <alignment horizontal="center" wrapText="1"/>
      <protection hidden="1"/>
    </xf>
    <xf numFmtId="165" fontId="2" fillId="10" borderId="2" xfId="0" applyNumberFormat="1" applyFont="1" applyFill="1" applyBorder="1" applyAlignment="1" applyProtection="1">
      <alignment horizontal="center" wrapText="1"/>
      <protection hidden="1"/>
    </xf>
    <xf numFmtId="0" fontId="2" fillId="10" borderId="6" xfId="0" applyFont="1" applyFill="1" applyBorder="1" applyAlignment="1" applyProtection="1">
      <alignment horizontal="left" wrapText="1"/>
      <protection hidden="1"/>
    </xf>
    <xf numFmtId="0" fontId="2" fillId="10" borderId="4" xfId="0" applyFont="1" applyFill="1" applyBorder="1" applyAlignment="1" applyProtection="1">
      <alignment horizontal="left" wrapText="1"/>
      <protection hidden="1"/>
    </xf>
    <xf numFmtId="164" fontId="7" fillId="11" borderId="0" xfId="1" applyNumberFormat="1" applyFont="1" applyFill="1" applyBorder="1" applyAlignment="1" applyProtection="1">
      <alignment wrapText="1"/>
      <protection hidden="1"/>
    </xf>
    <xf numFmtId="164" fontId="4" fillId="11" borderId="0" xfId="1" applyNumberFormat="1" applyFont="1" applyFill="1" applyBorder="1" applyAlignment="1" applyProtection="1">
      <alignment wrapText="1"/>
      <protection hidden="1"/>
    </xf>
    <xf numFmtId="164" fontId="7" fillId="12" borderId="0" xfId="1" applyNumberFormat="1" applyFont="1" applyFill="1" applyBorder="1" applyAlignment="1" applyProtection="1">
      <alignment wrapText="1"/>
      <protection hidden="1"/>
    </xf>
    <xf numFmtId="164" fontId="4" fillId="12" borderId="0" xfId="1" applyNumberFormat="1" applyFont="1" applyFill="1" applyBorder="1" applyAlignment="1" applyProtection="1">
      <alignment wrapText="1"/>
      <protection hidden="1"/>
    </xf>
    <xf numFmtId="0" fontId="26" fillId="10" borderId="6" xfId="0" applyFont="1" applyFill="1" applyBorder="1" applyAlignment="1" applyProtection="1">
      <alignment horizontal="center"/>
      <protection hidden="1"/>
    </xf>
    <xf numFmtId="0" fontId="26" fillId="10" borderId="4" xfId="0" applyFont="1" applyFill="1" applyBorder="1" applyAlignment="1" applyProtection="1">
      <alignment horizontal="center"/>
      <protection hidden="1"/>
    </xf>
    <xf numFmtId="0" fontId="26" fillId="10" borderId="1" xfId="0" applyFont="1" applyFill="1" applyBorder="1" applyAlignment="1" applyProtection="1">
      <alignment horizontal="center"/>
      <protection hidden="1"/>
    </xf>
    <xf numFmtId="165" fontId="26" fillId="10" borderId="1" xfId="0" applyNumberFormat="1" applyFont="1" applyFill="1" applyBorder="1" applyAlignment="1" applyProtection="1">
      <alignment horizontal="center"/>
      <protection hidden="1"/>
    </xf>
    <xf numFmtId="165" fontId="0" fillId="13" borderId="1" xfId="0" applyNumberForma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165" fontId="0" fillId="13" borderId="1" xfId="0" applyNumberFormat="1" applyFill="1" applyBorder="1" applyAlignment="1" applyProtection="1">
      <alignment horizont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22" fillId="2" borderId="1" xfId="0" applyFont="1" applyFill="1" applyBorder="1" applyAlignment="1" applyProtection="1">
      <alignment wrapText="1"/>
      <protection locked="0"/>
    </xf>
    <xf numFmtId="0" fontId="8" fillId="2" borderId="1" xfId="0" applyFont="1" applyFill="1" applyBorder="1" applyProtection="1">
      <protection locked="0"/>
    </xf>
    <xf numFmtId="0" fontId="14" fillId="2" borderId="3" xfId="0" applyFont="1" applyFill="1" applyBorder="1" applyAlignment="1" applyProtection="1">
      <alignment wrapText="1"/>
      <protection locked="0"/>
    </xf>
    <xf numFmtId="0" fontId="8" fillId="12" borderId="0" xfId="0" applyFont="1" applyFill="1" applyAlignment="1" applyProtection="1">
      <alignment vertical="center" wrapText="1"/>
      <protection locked="0"/>
    </xf>
    <xf numFmtId="0" fontId="8" fillId="12" borderId="0" xfId="0" applyFont="1" applyFill="1" applyAlignment="1" applyProtection="1">
      <alignment wrapText="1"/>
      <protection locked="0"/>
    </xf>
    <xf numFmtId="0" fontId="8" fillId="12" borderId="0" xfId="0" applyFont="1" applyFill="1" applyBorder="1" applyAlignment="1" applyProtection="1">
      <alignment wrapText="1"/>
      <protection locked="0"/>
    </xf>
    <xf numFmtId="0" fontId="8" fillId="12" borderId="0" xfId="0" applyFont="1" applyFill="1" applyProtection="1">
      <protection locked="0"/>
    </xf>
    <xf numFmtId="0" fontId="5" fillId="12" borderId="0" xfId="0" applyFont="1" applyFill="1" applyAlignment="1" applyProtection="1">
      <alignment wrapText="1"/>
      <protection locked="0"/>
    </xf>
    <xf numFmtId="0" fontId="7" fillId="11" borderId="11" xfId="0" applyFont="1" applyFill="1" applyBorder="1" applyAlignment="1" applyProtection="1">
      <alignment vertical="center" wrapText="1"/>
      <protection hidden="1"/>
    </xf>
    <xf numFmtId="0" fontId="7" fillId="11" borderId="5" xfId="0" applyFont="1" applyFill="1" applyBorder="1" applyAlignment="1" applyProtection="1">
      <alignment vertical="center" wrapText="1"/>
      <protection hidden="1"/>
    </xf>
    <xf numFmtId="0" fontId="4" fillId="11" borderId="5" xfId="0" applyFont="1" applyFill="1" applyBorder="1" applyAlignment="1" applyProtection="1">
      <alignment vertical="center" wrapText="1"/>
      <protection hidden="1"/>
    </xf>
    <xf numFmtId="0" fontId="3" fillId="10" borderId="0" xfId="0" applyFont="1" applyFill="1" applyBorder="1" applyAlignment="1" applyProtection="1">
      <alignment vertical="center" wrapText="1"/>
      <protection locked="0"/>
    </xf>
    <xf numFmtId="0" fontId="8" fillId="10" borderId="0" xfId="0" applyFont="1" applyFill="1" applyBorder="1" applyAlignment="1" applyProtection="1">
      <alignment wrapText="1"/>
      <protection locked="0"/>
    </xf>
    <xf numFmtId="0" fontId="9" fillId="12" borderId="5" xfId="0" applyFont="1" applyFill="1" applyBorder="1" applyAlignment="1" applyProtection="1">
      <alignment vertical="center"/>
      <protection hidden="1"/>
    </xf>
    <xf numFmtId="0" fontId="9" fillId="12" borderId="6" xfId="0" applyFont="1" applyFill="1" applyBorder="1" applyAlignment="1" applyProtection="1">
      <alignment vertical="center"/>
      <protection hidden="1"/>
    </xf>
    <xf numFmtId="0" fontId="7" fillId="8" borderId="11" xfId="0" applyFont="1" applyFill="1" applyBorder="1" applyAlignment="1" applyProtection="1">
      <alignment vertical="center" wrapText="1"/>
      <protection hidden="1"/>
    </xf>
    <xf numFmtId="0" fontId="7" fillId="8" borderId="5" xfId="0" applyFont="1" applyFill="1" applyBorder="1" applyAlignment="1" applyProtection="1">
      <alignment vertical="center" wrapText="1"/>
      <protection hidden="1"/>
    </xf>
    <xf numFmtId="0" fontId="4" fillId="8" borderId="5" xfId="0" applyFont="1" applyFill="1" applyBorder="1" applyAlignment="1" applyProtection="1">
      <alignment vertical="center" wrapText="1"/>
      <protection hidden="1"/>
    </xf>
    <xf numFmtId="0" fontId="4" fillId="8" borderId="11" xfId="0" applyFont="1" applyFill="1" applyBorder="1" applyAlignment="1" applyProtection="1">
      <alignment vertical="center" wrapText="1"/>
      <protection hidden="1"/>
    </xf>
    <xf numFmtId="0" fontId="8" fillId="0" borderId="1" xfId="0" applyFont="1" applyBorder="1" applyAlignment="1" applyProtection="1">
      <alignment vertical="center"/>
      <protection locked="0"/>
    </xf>
    <xf numFmtId="0" fontId="8" fillId="0" borderId="1" xfId="0" applyFont="1" applyFill="1" applyBorder="1" applyAlignment="1" applyProtection="1">
      <alignment horizontal="left" wrapText="1"/>
      <protection locked="0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9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9" borderId="5" xfId="2" applyNumberFormat="1" applyFont="1" applyFill="1" applyBorder="1" applyAlignment="1" applyProtection="1">
      <alignment horizontal="center" vertical="center" wrapText="1"/>
    </xf>
    <xf numFmtId="0" fontId="21" fillId="10" borderId="0" xfId="0" applyFont="1" applyFill="1" applyBorder="1" applyAlignment="1">
      <alignment horizontal="left" vertical="center" wrapText="1"/>
    </xf>
    <xf numFmtId="0" fontId="21" fillId="10" borderId="0" xfId="0" applyFont="1" applyFill="1" applyBorder="1" applyAlignment="1" applyProtection="1">
      <alignment horizontal="center" vertical="center"/>
      <protection locked="0"/>
    </xf>
    <xf numFmtId="0" fontId="29" fillId="13" borderId="0" xfId="0" applyFont="1" applyFill="1" applyBorder="1" applyAlignment="1" applyProtection="1">
      <alignment horizontal="left" vertical="center"/>
    </xf>
    <xf numFmtId="0" fontId="9" fillId="13" borderId="0" xfId="0" applyFont="1" applyFill="1" applyAlignment="1" applyProtection="1">
      <alignment horizontal="left" vertical="center" wrapText="1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5" fillId="13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11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9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9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10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9" borderId="5" xfId="0" applyFont="1" applyFill="1" applyBorder="1" applyAlignment="1" applyProtection="1">
      <alignment horizontal="center" vertical="center"/>
      <protection locked="0"/>
    </xf>
    <xf numFmtId="0" fontId="9" fillId="9" borderId="6" xfId="0" applyFont="1" applyFill="1" applyBorder="1" applyAlignment="1" applyProtection="1">
      <alignment horizontal="center" vertical="center"/>
      <protection locked="0"/>
    </xf>
    <xf numFmtId="0" fontId="17" fillId="11" borderId="11" xfId="1" applyFont="1" applyFill="1" applyBorder="1" applyAlignment="1" applyProtection="1">
      <alignment horizontal="center" wrapText="1"/>
      <protection hidden="1"/>
    </xf>
    <xf numFmtId="0" fontId="17" fillId="11" borderId="5" xfId="1" applyFont="1" applyFill="1" applyBorder="1" applyAlignment="1" applyProtection="1">
      <alignment horizontal="center" wrapText="1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6" xfId="0" applyFont="1" applyFill="1" applyBorder="1" applyAlignment="1" applyProtection="1">
      <alignment horizontal="left" vertical="center" wrapText="1"/>
      <protection hidden="1"/>
    </xf>
    <xf numFmtId="0" fontId="3" fillId="13" borderId="4" xfId="0" applyFont="1" applyFill="1" applyBorder="1" applyAlignment="1" applyProtection="1">
      <alignment horizontal="left" vertical="center" wrapText="1"/>
      <protection hidden="1"/>
    </xf>
    <xf numFmtId="0" fontId="17" fillId="11" borderId="13" xfId="1" applyFont="1" applyFill="1" applyBorder="1" applyAlignment="1" applyProtection="1">
      <alignment horizontal="center" wrapText="1"/>
      <protection hidden="1"/>
    </xf>
    <xf numFmtId="0" fontId="17" fillId="11" borderId="0" xfId="1" applyFont="1" applyFill="1" applyBorder="1" applyAlignment="1" applyProtection="1">
      <alignment horizontal="center" wrapText="1"/>
      <protection hidden="1"/>
    </xf>
    <xf numFmtId="0" fontId="3" fillId="13" borderId="5" xfId="0" applyFont="1" applyFill="1" applyBorder="1" applyAlignment="1" applyProtection="1">
      <alignment horizontal="left" vertical="center" wrapText="1"/>
      <protection hidden="1"/>
    </xf>
    <xf numFmtId="0" fontId="3" fillId="13" borderId="12" xfId="0" applyFont="1" applyFill="1" applyBorder="1" applyAlignment="1" applyProtection="1">
      <alignment horizontal="left" vertical="center" wrapText="1"/>
      <protection hidden="1"/>
    </xf>
    <xf numFmtId="164" fontId="17" fillId="11" borderId="13" xfId="1" applyNumberFormat="1" applyFont="1" applyFill="1" applyBorder="1" applyAlignment="1" applyProtection="1">
      <alignment horizontal="center" wrapText="1"/>
      <protection hidden="1"/>
    </xf>
    <xf numFmtId="164" fontId="17" fillId="11" borderId="0" xfId="1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0" fontId="17" fillId="11" borderId="11" xfId="0" applyFont="1" applyFill="1" applyBorder="1" applyAlignment="1" applyProtection="1">
      <alignment horizontal="center" wrapText="1"/>
      <protection hidden="1"/>
    </xf>
    <xf numFmtId="0" fontId="17" fillId="11" borderId="5" xfId="0" applyFont="1" applyFill="1" applyBorder="1" applyAlignment="1" applyProtection="1">
      <alignment horizontal="center" wrapText="1"/>
      <protection hidden="1"/>
    </xf>
    <xf numFmtId="165" fontId="9" fillId="9" borderId="6" xfId="0" applyNumberFormat="1" applyFont="1" applyFill="1" applyBorder="1" applyAlignment="1" applyProtection="1">
      <alignment horizontal="center"/>
      <protection hidden="1"/>
    </xf>
    <xf numFmtId="14" fontId="9" fillId="9" borderId="6" xfId="0" applyNumberFormat="1" applyFont="1" applyFill="1" applyBorder="1" applyAlignment="1" applyProtection="1">
      <alignment horizontal="center"/>
    </xf>
    <xf numFmtId="0" fontId="21" fillId="10" borderId="0" xfId="0" applyFont="1" applyFill="1" applyBorder="1" applyAlignment="1">
      <alignment horizontal="center" vertical="center" wrapText="1"/>
    </xf>
    <xf numFmtId="0" fontId="9" fillId="9" borderId="5" xfId="0" applyNumberFormat="1" applyFont="1" applyFill="1" applyBorder="1" applyAlignment="1" applyProtection="1">
      <alignment horizontal="center"/>
    </xf>
    <xf numFmtId="0" fontId="9" fillId="9" borderId="6" xfId="0" applyNumberFormat="1" applyFont="1" applyFill="1" applyBorder="1" applyAlignment="1" applyProtection="1">
      <alignment horizontal="center"/>
    </xf>
    <xf numFmtId="0" fontId="8" fillId="13" borderId="5" xfId="0" applyFont="1" applyFill="1" applyBorder="1" applyAlignment="1" applyProtection="1">
      <alignment horizontal="center" vertical="center"/>
      <protection hidden="1"/>
    </xf>
    <xf numFmtId="165" fontId="9" fillId="11" borderId="6" xfId="0" applyNumberFormat="1" applyFont="1" applyFill="1" applyBorder="1" applyAlignment="1" applyProtection="1">
      <alignment horizontal="center"/>
      <protection hidden="1"/>
    </xf>
    <xf numFmtId="14" fontId="9" fillId="11" borderId="6" xfId="0" applyNumberFormat="1" applyFont="1" applyFill="1" applyBorder="1" applyAlignment="1" applyProtection="1">
      <alignment horizontal="center"/>
    </xf>
    <xf numFmtId="0" fontId="43" fillId="10" borderId="0" xfId="0" applyFont="1" applyFill="1" applyBorder="1" applyAlignment="1">
      <alignment horizontal="center" vertical="center" wrapText="1"/>
    </xf>
    <xf numFmtId="0" fontId="44" fillId="10" borderId="0" xfId="0" applyFont="1" applyFill="1" applyAlignment="1" applyProtection="1">
      <alignment horizontal="center" vertical="center"/>
      <protection locked="0"/>
    </xf>
    <xf numFmtId="0" fontId="9" fillId="11" borderId="5" xfId="0" applyNumberFormat="1" applyFont="1" applyFill="1" applyBorder="1" applyAlignment="1" applyProtection="1">
      <alignment horizontal="center"/>
    </xf>
    <xf numFmtId="0" fontId="9" fillId="11" borderId="6" xfId="0" applyNumberFormat="1" applyFont="1" applyFill="1" applyBorder="1" applyAlignment="1" applyProtection="1">
      <alignment horizontal="center"/>
    </xf>
    <xf numFmtId="165" fontId="9" fillId="11" borderId="5" xfId="0" applyNumberFormat="1" applyFont="1" applyFill="1" applyBorder="1" applyAlignment="1" applyProtection="1">
      <alignment horizontal="center"/>
      <protection hidden="1"/>
    </xf>
    <xf numFmtId="14" fontId="9" fillId="11" borderId="5" xfId="0" applyNumberFormat="1" applyFont="1" applyFill="1" applyBorder="1" applyAlignment="1" applyProtection="1">
      <alignment horizontal="center" vertical="center"/>
      <protection locked="0"/>
    </xf>
    <xf numFmtId="0" fontId="9" fillId="11" borderId="5" xfId="0" applyFont="1" applyFill="1" applyBorder="1" applyAlignment="1" applyProtection="1">
      <alignment horizontal="center" vertical="center"/>
      <protection locked="0"/>
    </xf>
    <xf numFmtId="0" fontId="9" fillId="11" borderId="6" xfId="0" applyFont="1" applyFill="1" applyBorder="1" applyAlignment="1" applyProtection="1">
      <alignment horizontal="center" vertical="center"/>
      <protection locked="0"/>
    </xf>
    <xf numFmtId="14" fontId="9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12" borderId="5" xfId="0" applyFont="1" applyFill="1" applyBorder="1" applyAlignment="1" applyProtection="1">
      <alignment horizontal="center" vertical="center"/>
      <protection locked="0"/>
    </xf>
    <xf numFmtId="0" fontId="9" fillId="12" borderId="6" xfId="0" applyFont="1" applyFill="1" applyBorder="1" applyAlignment="1" applyProtection="1">
      <alignment horizontal="center" vertical="center"/>
      <protection locked="0"/>
    </xf>
    <xf numFmtId="165" fontId="9" fillId="12" borderId="5" xfId="0" applyNumberFormat="1" applyFont="1" applyFill="1" applyBorder="1" applyAlignment="1" applyProtection="1">
      <alignment horizont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0.9285714285714286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80135440"/>
        <c:axId val="1680139792"/>
      </c:barChart>
      <c:catAx>
        <c:axId val="1680135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80139792"/>
        <c:crosses val="autoZero"/>
        <c:auto val="1"/>
        <c:lblAlgn val="ctr"/>
        <c:lblOffset val="100"/>
        <c:noMultiLvlLbl val="0"/>
      </c:catAx>
      <c:valAx>
        <c:axId val="16801397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80135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19167376"/>
        <c:axId val="1719166288"/>
      </c:barChart>
      <c:catAx>
        <c:axId val="1719167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19166288"/>
        <c:crosses val="autoZero"/>
        <c:auto val="1"/>
        <c:lblAlgn val="ctr"/>
        <c:lblOffset val="100"/>
        <c:noMultiLvlLbl val="0"/>
      </c:catAx>
      <c:valAx>
        <c:axId val="17191662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19167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19172272"/>
        <c:axId val="1719172816"/>
      </c:barChart>
      <c:catAx>
        <c:axId val="1719172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19172816"/>
        <c:crosses val="autoZero"/>
        <c:auto val="1"/>
        <c:lblAlgn val="ctr"/>
        <c:lblOffset val="100"/>
        <c:noMultiLvlLbl val="0"/>
      </c:catAx>
      <c:valAx>
        <c:axId val="1719172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19172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19175536"/>
        <c:axId val="1719176080"/>
      </c:barChart>
      <c:catAx>
        <c:axId val="1719175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19176080"/>
        <c:crosses val="autoZero"/>
        <c:auto val="1"/>
        <c:lblAlgn val="ctr"/>
        <c:lblOffset val="100"/>
        <c:noMultiLvlLbl val="0"/>
      </c:catAx>
      <c:valAx>
        <c:axId val="17191760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19175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20188080"/>
        <c:axId val="1720185360"/>
      </c:barChart>
      <c:catAx>
        <c:axId val="1720188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20185360"/>
        <c:crosses val="autoZero"/>
        <c:auto val="1"/>
        <c:lblAlgn val="ctr"/>
        <c:lblOffset val="100"/>
        <c:noMultiLvlLbl val="0"/>
      </c:catAx>
      <c:valAx>
        <c:axId val="17201853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20188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20191888"/>
        <c:axId val="1720192432"/>
      </c:barChart>
      <c:catAx>
        <c:axId val="1720191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20192432"/>
        <c:crosses val="autoZero"/>
        <c:auto val="1"/>
        <c:lblAlgn val="ctr"/>
        <c:lblOffset val="100"/>
        <c:noMultiLvlLbl val="0"/>
      </c:catAx>
      <c:valAx>
        <c:axId val="1720192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20191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0.8783783783783784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20189712"/>
        <c:axId val="1720195152"/>
      </c:barChart>
      <c:catAx>
        <c:axId val="1720189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20195152"/>
        <c:crosses val="autoZero"/>
        <c:auto val="1"/>
        <c:lblAlgn val="ctr"/>
        <c:lblOffset val="100"/>
        <c:noMultiLvlLbl val="0"/>
      </c:catAx>
      <c:valAx>
        <c:axId val="17201951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20189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0.83950617283950613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20194608"/>
        <c:axId val="1720197328"/>
      </c:barChart>
      <c:catAx>
        <c:axId val="1720194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20197328"/>
        <c:crosses val="autoZero"/>
        <c:auto val="1"/>
        <c:lblAlgn val="ctr"/>
        <c:lblOffset val="100"/>
        <c:noMultiLvlLbl val="0"/>
      </c:catAx>
      <c:valAx>
        <c:axId val="1720197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20194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>
        <c:manualLayout>
          <c:xMode val="edge"/>
          <c:yMode val="edge"/>
          <c:x val="0.23543653010455046"/>
          <c:y val="6.657752530158930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0.85894227560894221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720185904"/>
        <c:axId val="1720195696"/>
        <c:extLst xmlns:c16r2="http://schemas.microsoft.com/office/drawing/2015/06/chart"/>
      </c:barChart>
      <c:catAx>
        <c:axId val="172018590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20195696"/>
        <c:crosses val="autoZero"/>
        <c:auto val="1"/>
        <c:lblAlgn val="ctr"/>
        <c:lblOffset val="100"/>
        <c:noMultiLvlLbl val="0"/>
      </c:catAx>
      <c:valAx>
        <c:axId val="172019569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20185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720186992"/>
        <c:axId val="1720187536"/>
        <c:extLst xmlns:c16r2="http://schemas.microsoft.com/office/drawing/2015/06/chart"/>
      </c:barChart>
      <c:catAx>
        <c:axId val="1720186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20187536"/>
        <c:crosses val="autoZero"/>
        <c:auto val="1"/>
        <c:lblAlgn val="ctr"/>
        <c:lblOffset val="100"/>
        <c:noMultiLvlLbl val="0"/>
      </c:catAx>
      <c:valAx>
        <c:axId val="17201875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20186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80146320"/>
        <c:axId val="1680134896"/>
      </c:barChart>
      <c:catAx>
        <c:axId val="1680146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80134896"/>
        <c:crosses val="autoZero"/>
        <c:auto val="1"/>
        <c:lblAlgn val="ctr"/>
        <c:lblOffset val="100"/>
        <c:noMultiLvlLbl val="0"/>
      </c:catAx>
      <c:valAx>
        <c:axId val="16801348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80146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80135984"/>
        <c:axId val="1680141968"/>
      </c:barChart>
      <c:catAx>
        <c:axId val="1680135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80141968"/>
        <c:crosses val="autoZero"/>
        <c:auto val="1"/>
        <c:lblAlgn val="ctr"/>
        <c:lblOffset val="100"/>
        <c:noMultiLvlLbl val="0"/>
      </c:catAx>
      <c:valAx>
        <c:axId val="16801419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80135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80141424"/>
        <c:axId val="1680147952"/>
      </c:barChart>
      <c:catAx>
        <c:axId val="1680141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80147952"/>
        <c:crosses val="autoZero"/>
        <c:auto val="1"/>
        <c:lblAlgn val="ctr"/>
        <c:lblOffset val="100"/>
        <c:noMultiLvlLbl val="0"/>
      </c:catAx>
      <c:valAx>
        <c:axId val="16801479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80141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54085648"/>
        <c:axId val="1719178256"/>
      </c:barChart>
      <c:catAx>
        <c:axId val="1554085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19178256"/>
        <c:crosses val="autoZero"/>
        <c:auto val="1"/>
        <c:lblAlgn val="ctr"/>
        <c:lblOffset val="100"/>
        <c:noMultiLvlLbl val="0"/>
      </c:catAx>
      <c:valAx>
        <c:axId val="17191782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54085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19178800"/>
        <c:axId val="1719177168"/>
      </c:barChart>
      <c:catAx>
        <c:axId val="1719178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19177168"/>
        <c:crosses val="autoZero"/>
        <c:auto val="1"/>
        <c:lblAlgn val="ctr"/>
        <c:lblOffset val="100"/>
        <c:noMultiLvlLbl val="0"/>
      </c:catAx>
      <c:valAx>
        <c:axId val="17191771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19178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19168464"/>
        <c:axId val="1719165200"/>
      </c:barChart>
      <c:catAx>
        <c:axId val="1719168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19165200"/>
        <c:crosses val="autoZero"/>
        <c:auto val="1"/>
        <c:lblAlgn val="ctr"/>
        <c:lblOffset val="100"/>
        <c:noMultiLvlLbl val="0"/>
      </c:catAx>
      <c:valAx>
        <c:axId val="1719165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19168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0.88235294117647056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19177712"/>
        <c:axId val="1719165744"/>
      </c:barChart>
      <c:catAx>
        <c:axId val="1719177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19165744"/>
        <c:crosses val="autoZero"/>
        <c:auto val="1"/>
        <c:lblAlgn val="ctr"/>
        <c:lblOffset val="100"/>
        <c:noMultiLvlLbl val="0"/>
      </c:catAx>
      <c:valAx>
        <c:axId val="17191657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19177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0.6785714285714286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19166832"/>
        <c:axId val="1719179888"/>
      </c:barChart>
      <c:catAx>
        <c:axId val="1719166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19179888"/>
        <c:crosses val="autoZero"/>
        <c:auto val="1"/>
        <c:lblAlgn val="ctr"/>
        <c:lblOffset val="100"/>
        <c:noMultiLvlLbl val="0"/>
      </c:catAx>
      <c:valAx>
        <c:axId val="1719179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19166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118608</xdr:colOff>
      <xdr:row>0</xdr:row>
      <xdr:rowOff>0</xdr:rowOff>
    </xdr:from>
    <xdr:to>
      <xdr:col>7</xdr:col>
      <xdr:colOff>57149</xdr:colOff>
      <xdr:row>6</xdr:row>
      <xdr:rowOff>65161</xdr:rowOff>
    </xdr:to>
    <xdr:pic>
      <xdr:nvPicPr>
        <xdr:cNvPr id="23" name="Image 22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576183" y="0"/>
          <a:ext cx="2224541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4845064</xdr:colOff>
      <xdr:row>1</xdr:row>
      <xdr:rowOff>176892</xdr:rowOff>
    </xdr:from>
    <xdr:to>
      <xdr:col>3</xdr:col>
      <xdr:colOff>925286</xdr:colOff>
      <xdr:row>5</xdr:row>
      <xdr:rowOff>187624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845064" y="476249"/>
          <a:ext cx="2598043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4668106</xdr:colOff>
      <xdr:row>0</xdr:row>
      <xdr:rowOff>57535</xdr:rowOff>
    </xdr:from>
    <xdr:to>
      <xdr:col>3</xdr:col>
      <xdr:colOff>857250</xdr:colOff>
      <xdr:row>4</xdr:row>
      <xdr:rowOff>200410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68106" y="57535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456037</xdr:colOff>
      <xdr:row>1</xdr:row>
      <xdr:rowOff>34637</xdr:rowOff>
    </xdr:from>
    <xdr:to>
      <xdr:col>3</xdr:col>
      <xdr:colOff>1749136</xdr:colOff>
      <xdr:row>5</xdr:row>
      <xdr:rowOff>45369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xmlns="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56537" y="346364"/>
          <a:ext cx="2834417" cy="12576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4541106</xdr:colOff>
      <xdr:row>0</xdr:row>
      <xdr:rowOff>25785</xdr:rowOff>
    </xdr:from>
    <xdr:to>
      <xdr:col>3</xdr:col>
      <xdr:colOff>571500</xdr:colOff>
      <xdr:row>4</xdr:row>
      <xdr:rowOff>168660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41106" y="25785"/>
          <a:ext cx="222164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689197</xdr:colOff>
      <xdr:row>1</xdr:row>
      <xdr:rowOff>95250</xdr:rowOff>
    </xdr:from>
    <xdr:to>
      <xdr:col>3</xdr:col>
      <xdr:colOff>1714500</xdr:colOff>
      <xdr:row>5</xdr:row>
      <xdr:rowOff>105982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xmlns="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99197" y="396875"/>
          <a:ext cx="2565178" cy="12172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25785</xdr:rowOff>
    </xdr:from>
    <xdr:to>
      <xdr:col>3</xdr:col>
      <xdr:colOff>762000</xdr:colOff>
      <xdr:row>4</xdr:row>
      <xdr:rowOff>168660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25785"/>
          <a:ext cx="2396269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844564</xdr:colOff>
      <xdr:row>1</xdr:row>
      <xdr:rowOff>136071</xdr:rowOff>
    </xdr:from>
    <xdr:to>
      <xdr:col>3</xdr:col>
      <xdr:colOff>1537608</xdr:colOff>
      <xdr:row>5</xdr:row>
      <xdr:rowOff>146803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xmlns="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54564" y="435428"/>
          <a:ext cx="224425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41660</xdr:rowOff>
    </xdr:from>
    <xdr:to>
      <xdr:col>3</xdr:col>
      <xdr:colOff>746125</xdr:colOff>
      <xdr:row>4</xdr:row>
      <xdr:rowOff>184535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41660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0" zoomScaleSheetLayoutView="100" workbookViewId="0">
      <selection activeCell="D18" sqref="D18:K18"/>
    </sheetView>
  </sheetViews>
  <sheetFormatPr baseColWidth="10" defaultColWidth="11.42578125" defaultRowHeight="15" x14ac:dyDescent="0.25"/>
  <cols>
    <col min="1" max="1" width="11.42578125" style="71"/>
    <col min="2" max="2" width="15" style="60" customWidth="1"/>
    <col min="3" max="3" width="14" style="60" customWidth="1"/>
    <col min="4" max="11" width="11.42578125" style="60"/>
    <col min="12" max="14" width="11.42578125" style="60" customWidth="1"/>
    <col min="15" max="16384" width="11.42578125" style="60"/>
  </cols>
  <sheetData>
    <row r="18" spans="1:11" ht="21" x14ac:dyDescent="0.25">
      <c r="A18" s="319" t="s">
        <v>407</v>
      </c>
      <c r="B18" s="319"/>
      <c r="C18" s="319"/>
      <c r="D18" s="320" t="s">
        <v>411</v>
      </c>
      <c r="E18" s="320"/>
      <c r="F18" s="320"/>
      <c r="G18" s="320"/>
      <c r="H18" s="320"/>
      <c r="I18" s="320"/>
      <c r="J18" s="320"/>
      <c r="K18" s="320"/>
    </row>
    <row r="20" spans="1:11" ht="16.5" x14ac:dyDescent="0.3">
      <c r="A20" s="66"/>
      <c r="B20" s="61"/>
      <c r="C20" s="61"/>
      <c r="D20" s="61"/>
      <c r="E20" s="61"/>
      <c r="F20" s="61"/>
      <c r="G20" s="61"/>
      <c r="H20" s="61"/>
      <c r="I20" s="61"/>
    </row>
    <row r="21" spans="1:11" x14ac:dyDescent="0.25">
      <c r="A21" s="321" t="s">
        <v>324</v>
      </c>
      <c r="B21" s="321"/>
      <c r="C21" s="321"/>
      <c r="D21" s="321"/>
      <c r="E21" s="321"/>
      <c r="F21" s="321"/>
      <c r="G21" s="321"/>
      <c r="H21" s="321"/>
      <c r="I21" s="321"/>
      <c r="J21" s="321"/>
      <c r="K21" s="321"/>
    </row>
    <row r="22" spans="1:11" x14ac:dyDescent="0.25">
      <c r="A22" s="67"/>
      <c r="B22" s="62"/>
      <c r="C22" s="62"/>
      <c r="D22" s="61"/>
      <c r="E22" s="61"/>
      <c r="F22" s="61"/>
      <c r="G22" s="61"/>
      <c r="H22" s="61"/>
      <c r="I22" s="61"/>
    </row>
    <row r="23" spans="1:11" ht="42" customHeight="1" x14ac:dyDescent="0.25">
      <c r="A23" s="241" t="s">
        <v>325</v>
      </c>
      <c r="B23" s="315" t="s">
        <v>326</v>
      </c>
      <c r="C23" s="315"/>
      <c r="D23" s="61"/>
      <c r="E23" s="61"/>
      <c r="F23" s="61"/>
      <c r="G23" s="61"/>
      <c r="H23" s="61"/>
      <c r="I23" s="61"/>
      <c r="J23" s="60" t="str">
        <f>D18</f>
        <v>Zaghouan</v>
      </c>
    </row>
    <row r="24" spans="1:11" ht="33" customHeight="1" x14ac:dyDescent="0.25">
      <c r="A24" s="242" t="s">
        <v>327</v>
      </c>
      <c r="B24" s="314">
        <f>AVERAGE('A1 Exploitation'!D549,'A1 Technique'!D199)</f>
        <v>0.85894227560894221</v>
      </c>
      <c r="C24" s="314"/>
      <c r="D24" s="61"/>
      <c r="E24" s="61"/>
      <c r="F24" s="61"/>
      <c r="G24" s="61"/>
      <c r="H24" s="61"/>
      <c r="I24" s="61"/>
    </row>
    <row r="25" spans="1:11" ht="33" customHeight="1" x14ac:dyDescent="0.25">
      <c r="A25" s="241" t="s">
        <v>328</v>
      </c>
      <c r="B25" s="314">
        <f>AVERAGE('A2 Exploitation'!D549,'A2 Technique'!D199)</f>
        <v>0</v>
      </c>
      <c r="C25" s="314"/>
      <c r="D25" s="61"/>
      <c r="E25" s="61"/>
      <c r="F25" s="61"/>
      <c r="G25" s="61"/>
      <c r="H25" s="61"/>
      <c r="I25" s="61"/>
    </row>
    <row r="26" spans="1:11" ht="33" customHeight="1" x14ac:dyDescent="0.25">
      <c r="A26" s="242" t="s">
        <v>329</v>
      </c>
      <c r="B26" s="314">
        <f>AVERAGE('A3 Exploitation'!D549,'A3 Technique'!D199)</f>
        <v>0</v>
      </c>
      <c r="C26" s="314"/>
      <c r="D26" s="61"/>
      <c r="E26" s="61"/>
      <c r="F26" s="61"/>
      <c r="G26" s="61"/>
      <c r="H26" s="61"/>
      <c r="I26" s="61"/>
    </row>
    <row r="27" spans="1:11" ht="33" customHeight="1" x14ac:dyDescent="0.25">
      <c r="A27" s="242" t="s">
        <v>330</v>
      </c>
      <c r="B27" s="314">
        <f>AVERAGE('A4 Exploitation'!D549,'A4 Technique'!D199)</f>
        <v>0</v>
      </c>
      <c r="C27" s="314"/>
      <c r="D27" s="61"/>
      <c r="E27" s="61"/>
      <c r="F27" s="61"/>
      <c r="G27" s="61"/>
      <c r="H27" s="61"/>
      <c r="I27" s="61"/>
    </row>
    <row r="28" spans="1:11" ht="33" customHeight="1" x14ac:dyDescent="0.25">
      <c r="A28" s="241" t="s">
        <v>331</v>
      </c>
      <c r="B28" s="314"/>
      <c r="C28" s="314"/>
      <c r="D28" s="61"/>
      <c r="E28" s="61"/>
      <c r="F28" s="61"/>
      <c r="G28" s="61"/>
      <c r="H28" s="61"/>
      <c r="I28" s="61"/>
    </row>
    <row r="29" spans="1:11" ht="33" customHeight="1" x14ac:dyDescent="0.25">
      <c r="A29" s="241" t="s">
        <v>332</v>
      </c>
      <c r="B29" s="314"/>
      <c r="C29" s="314"/>
      <c r="D29" s="61"/>
      <c r="E29" s="61"/>
      <c r="F29" s="61"/>
      <c r="G29" s="61"/>
      <c r="H29" s="61"/>
      <c r="I29" s="61"/>
    </row>
    <row r="30" spans="1:11" x14ac:dyDescent="0.25">
      <c r="A30" s="67"/>
      <c r="B30" s="62"/>
      <c r="C30" s="62"/>
      <c r="D30" s="61"/>
      <c r="E30" s="61"/>
      <c r="F30" s="61"/>
      <c r="G30" s="61"/>
      <c r="H30" s="61"/>
      <c r="I30" s="61"/>
    </row>
    <row r="31" spans="1:11" x14ac:dyDescent="0.25">
      <c r="A31" s="67"/>
      <c r="B31" s="62"/>
      <c r="C31" s="62"/>
      <c r="D31" s="61"/>
      <c r="E31" s="61"/>
      <c r="F31" s="61"/>
      <c r="G31" s="61"/>
      <c r="H31" s="61"/>
      <c r="I31" s="61"/>
    </row>
    <row r="32" spans="1:11" x14ac:dyDescent="0.25">
      <c r="A32" s="67"/>
      <c r="B32" s="62"/>
      <c r="C32" s="62"/>
      <c r="D32" s="61"/>
      <c r="E32" s="61"/>
      <c r="F32" s="61"/>
      <c r="G32" s="61"/>
      <c r="H32" s="61"/>
      <c r="I32" s="61"/>
    </row>
    <row r="33" spans="1:10" ht="33" customHeight="1" x14ac:dyDescent="0.25">
      <c r="A33" s="241" t="s">
        <v>325</v>
      </c>
      <c r="B33" s="315" t="s">
        <v>333</v>
      </c>
      <c r="C33" s="315"/>
      <c r="D33" s="61"/>
      <c r="E33" s="61"/>
      <c r="F33" s="61"/>
      <c r="G33" s="61"/>
      <c r="H33" s="61"/>
      <c r="I33" s="61"/>
      <c r="J33" s="60" t="str">
        <f>D18</f>
        <v>Zaghouan</v>
      </c>
    </row>
    <row r="34" spans="1:10" ht="33" customHeight="1" x14ac:dyDescent="0.25">
      <c r="A34" s="242" t="s">
        <v>327</v>
      </c>
      <c r="B34" s="314">
        <f>'A1 Exploitation'!D549</f>
        <v>0.83950617283950613</v>
      </c>
      <c r="C34" s="314"/>
      <c r="D34" s="61"/>
      <c r="E34" s="61"/>
      <c r="F34" s="61"/>
      <c r="G34" s="61"/>
      <c r="H34" s="61"/>
      <c r="I34" s="61"/>
    </row>
    <row r="35" spans="1:10" ht="33" customHeight="1" x14ac:dyDescent="0.25">
      <c r="A35" s="241" t="s">
        <v>328</v>
      </c>
      <c r="B35" s="314">
        <f>'A2 Exploitation'!D549</f>
        <v>0</v>
      </c>
      <c r="C35" s="314"/>
      <c r="D35" s="61"/>
      <c r="E35" s="61"/>
      <c r="F35" s="61"/>
      <c r="G35" s="61"/>
      <c r="H35" s="61"/>
      <c r="I35" s="61"/>
    </row>
    <row r="36" spans="1:10" ht="33" customHeight="1" x14ac:dyDescent="0.25">
      <c r="A36" s="242" t="s">
        <v>329</v>
      </c>
      <c r="B36" s="314">
        <f>'A3 Exploitation'!D549</f>
        <v>0</v>
      </c>
      <c r="C36" s="314"/>
      <c r="D36" s="61"/>
      <c r="E36" s="61"/>
      <c r="F36" s="61"/>
      <c r="G36" s="61"/>
      <c r="H36" s="61"/>
      <c r="I36" s="61"/>
    </row>
    <row r="37" spans="1:10" ht="33" customHeight="1" x14ac:dyDescent="0.25">
      <c r="A37" s="242" t="s">
        <v>330</v>
      </c>
      <c r="B37" s="314">
        <f>'A4 Exploitation'!D549</f>
        <v>0</v>
      </c>
      <c r="C37" s="314"/>
      <c r="D37" s="61"/>
      <c r="E37" s="61"/>
      <c r="F37" s="61"/>
      <c r="G37" s="61"/>
      <c r="H37" s="61"/>
      <c r="I37" s="61"/>
    </row>
    <row r="38" spans="1:10" ht="33" customHeight="1" x14ac:dyDescent="0.25">
      <c r="A38" s="241" t="s">
        <v>331</v>
      </c>
      <c r="B38" s="314"/>
      <c r="C38" s="314"/>
      <c r="D38" s="61"/>
      <c r="E38" s="61"/>
      <c r="F38" s="61"/>
      <c r="G38" s="61"/>
      <c r="H38" s="61"/>
      <c r="I38" s="61"/>
    </row>
    <row r="39" spans="1:10" ht="33" customHeight="1" x14ac:dyDescent="0.25">
      <c r="A39" s="241" t="s">
        <v>332</v>
      </c>
      <c r="B39" s="314"/>
      <c r="C39" s="314"/>
      <c r="D39" s="61"/>
      <c r="E39" s="61"/>
      <c r="F39" s="61"/>
      <c r="G39" s="61"/>
      <c r="H39" s="61"/>
      <c r="I39" s="61"/>
    </row>
    <row r="40" spans="1:10" ht="18" x14ac:dyDescent="0.25">
      <c r="A40" s="68"/>
      <c r="B40" s="63"/>
      <c r="C40" s="63"/>
      <c r="D40" s="61"/>
      <c r="E40" s="61"/>
      <c r="F40" s="61"/>
      <c r="G40" s="61"/>
      <c r="H40" s="61"/>
      <c r="I40" s="61"/>
    </row>
    <row r="41" spans="1:10" ht="18" x14ac:dyDescent="0.25">
      <c r="A41" s="68"/>
      <c r="B41" s="63"/>
      <c r="C41" s="63"/>
      <c r="D41" s="61"/>
      <c r="E41" s="61"/>
      <c r="F41" s="61"/>
      <c r="G41" s="61"/>
      <c r="H41" s="61"/>
      <c r="I41" s="61"/>
    </row>
    <row r="42" spans="1:10" ht="45" customHeight="1" x14ac:dyDescent="0.25">
      <c r="A42" s="241" t="s">
        <v>325</v>
      </c>
      <c r="B42" s="318" t="s">
        <v>334</v>
      </c>
      <c r="C42" s="318"/>
      <c r="D42" s="61"/>
      <c r="E42" s="61"/>
      <c r="F42" s="61"/>
      <c r="G42" s="61"/>
      <c r="H42" s="61"/>
      <c r="I42" s="61"/>
      <c r="J42" s="60" t="str">
        <f>D18</f>
        <v>Zaghouan</v>
      </c>
    </row>
    <row r="43" spans="1:10" ht="33" customHeight="1" x14ac:dyDescent="0.25">
      <c r="A43" s="242" t="s">
        <v>327</v>
      </c>
      <c r="B43" s="314">
        <f>AVERAGE('A1 Exploitation'!D547, 'A1 Technique'!D197)</f>
        <v>1</v>
      </c>
      <c r="C43" s="314"/>
      <c r="D43" s="61"/>
      <c r="E43" s="61"/>
      <c r="F43" s="61"/>
      <c r="G43" s="61"/>
      <c r="H43" s="61"/>
      <c r="I43" s="61"/>
    </row>
    <row r="44" spans="1:10" ht="33" customHeight="1" x14ac:dyDescent="0.25">
      <c r="A44" s="241" t="s">
        <v>328</v>
      </c>
      <c r="B44" s="314" t="e">
        <f>AVERAGE('A2 Exploitation'!D547, 'A2 Technique'!D197)</f>
        <v>#DIV/0!</v>
      </c>
      <c r="C44" s="314"/>
      <c r="D44" s="61"/>
      <c r="E44" s="61"/>
      <c r="F44" s="61"/>
      <c r="G44" s="61"/>
      <c r="H44" s="61"/>
      <c r="I44" s="61"/>
    </row>
    <row r="45" spans="1:10" ht="33" customHeight="1" x14ac:dyDescent="0.25">
      <c r="A45" s="242" t="s">
        <v>329</v>
      </c>
      <c r="B45" s="314" t="e">
        <f>AVERAGE('A3 Exploitation'!D547, 'A3 Technique'!D197)</f>
        <v>#DIV/0!</v>
      </c>
      <c r="C45" s="314"/>
      <c r="D45" s="61"/>
      <c r="E45" s="61"/>
      <c r="F45" s="61"/>
      <c r="G45" s="61"/>
      <c r="H45" s="61"/>
      <c r="I45" s="61"/>
    </row>
    <row r="46" spans="1:10" ht="33" customHeight="1" x14ac:dyDescent="0.25">
      <c r="A46" s="242" t="s">
        <v>330</v>
      </c>
      <c r="B46" s="314" t="e">
        <f>AVERAGE('A4 Exploitation'!D547, 'A4 Technique'!D197)</f>
        <v>#DIV/0!</v>
      </c>
      <c r="C46" s="314"/>
      <c r="D46" s="61"/>
      <c r="E46" s="61"/>
      <c r="F46" s="61"/>
      <c r="G46" s="61"/>
      <c r="H46" s="61"/>
      <c r="I46" s="61"/>
    </row>
    <row r="47" spans="1:10" ht="33" customHeight="1" x14ac:dyDescent="0.25">
      <c r="A47" s="241" t="s">
        <v>331</v>
      </c>
      <c r="B47" s="314"/>
      <c r="C47" s="314"/>
      <c r="D47" s="61"/>
      <c r="E47" s="61"/>
      <c r="F47" s="61"/>
      <c r="G47" s="61"/>
      <c r="H47" s="61"/>
      <c r="I47" s="61"/>
    </row>
    <row r="48" spans="1:10" ht="33" customHeight="1" x14ac:dyDescent="0.25">
      <c r="A48" s="241" t="s">
        <v>332</v>
      </c>
      <c r="B48" s="314"/>
      <c r="C48" s="314"/>
      <c r="D48" s="61"/>
      <c r="E48" s="61"/>
      <c r="F48" s="61"/>
      <c r="G48" s="61"/>
      <c r="H48" s="61"/>
      <c r="I48" s="61"/>
    </row>
    <row r="49" spans="1:10" ht="18" x14ac:dyDescent="0.25">
      <c r="A49" s="68"/>
      <c r="B49" s="63"/>
      <c r="C49" s="63"/>
      <c r="D49" s="61"/>
      <c r="E49" s="61"/>
      <c r="F49" s="61"/>
      <c r="G49" s="61"/>
      <c r="H49" s="61"/>
      <c r="I49" s="61"/>
    </row>
    <row r="50" spans="1:10" x14ac:dyDescent="0.25">
      <c r="A50" s="67"/>
      <c r="B50" s="62"/>
      <c r="C50" s="62"/>
      <c r="D50" s="61"/>
      <c r="E50" s="61"/>
      <c r="F50" s="61"/>
      <c r="G50" s="61"/>
      <c r="H50" s="61"/>
      <c r="I50" s="61"/>
    </row>
    <row r="51" spans="1:10" ht="33" customHeight="1" x14ac:dyDescent="0.25">
      <c r="A51" s="241" t="s">
        <v>325</v>
      </c>
      <c r="B51" s="315" t="s">
        <v>335</v>
      </c>
      <c r="C51" s="315"/>
      <c r="D51" s="61"/>
      <c r="E51" s="61"/>
      <c r="F51" s="61"/>
      <c r="G51" s="61"/>
      <c r="H51" s="61"/>
      <c r="I51" s="61"/>
      <c r="J51" s="60" t="str">
        <f>D18</f>
        <v>Zaghouan</v>
      </c>
    </row>
    <row r="52" spans="1:10" ht="33" customHeight="1" x14ac:dyDescent="0.25">
      <c r="A52" s="242" t="s">
        <v>327</v>
      </c>
      <c r="B52" s="317">
        <f>'A1 Exploitation'!D46</f>
        <v>0.9285714285714286</v>
      </c>
      <c r="C52" s="317"/>
      <c r="D52" s="61"/>
      <c r="E52" s="61"/>
      <c r="F52" s="61"/>
      <c r="G52" s="61"/>
      <c r="H52" s="61"/>
      <c r="I52" s="61"/>
    </row>
    <row r="53" spans="1:10" ht="33" customHeight="1" x14ac:dyDescent="0.25">
      <c r="A53" s="241" t="s">
        <v>328</v>
      </c>
      <c r="B53" s="317">
        <f>'A2 Exploitation'!D46</f>
        <v>0</v>
      </c>
      <c r="C53" s="317"/>
      <c r="D53" s="61"/>
      <c r="E53" s="61"/>
      <c r="F53" s="61"/>
      <c r="G53" s="61"/>
      <c r="H53" s="61"/>
      <c r="I53" s="61"/>
    </row>
    <row r="54" spans="1:10" ht="33" customHeight="1" x14ac:dyDescent="0.25">
      <c r="A54" s="242" t="s">
        <v>329</v>
      </c>
      <c r="B54" s="317">
        <f>'A3 Exploitation'!D46</f>
        <v>0</v>
      </c>
      <c r="C54" s="317"/>
      <c r="D54" s="61"/>
      <c r="E54" s="61"/>
      <c r="F54" s="61"/>
      <c r="G54" s="61"/>
      <c r="H54" s="61"/>
      <c r="I54" s="61"/>
    </row>
    <row r="55" spans="1:10" ht="33" customHeight="1" x14ac:dyDescent="0.25">
      <c r="A55" s="242" t="s">
        <v>330</v>
      </c>
      <c r="B55" s="317">
        <f>'A4 Exploitation'!D46</f>
        <v>0</v>
      </c>
      <c r="C55" s="317"/>
      <c r="D55" s="61"/>
      <c r="E55" s="61"/>
      <c r="F55" s="61"/>
      <c r="G55" s="61"/>
      <c r="H55" s="61"/>
      <c r="I55" s="61"/>
    </row>
    <row r="56" spans="1:10" ht="33" customHeight="1" x14ac:dyDescent="0.25">
      <c r="A56" s="241" t="s">
        <v>331</v>
      </c>
      <c r="B56" s="317"/>
      <c r="C56" s="317"/>
      <c r="D56" s="61"/>
      <c r="E56" s="61"/>
      <c r="F56" s="61"/>
      <c r="G56" s="61"/>
      <c r="H56" s="61"/>
      <c r="I56" s="61"/>
    </row>
    <row r="57" spans="1:10" ht="33" customHeight="1" x14ac:dyDescent="0.25">
      <c r="A57" s="241" t="s">
        <v>332</v>
      </c>
      <c r="B57" s="317"/>
      <c r="C57" s="317"/>
      <c r="D57" s="61"/>
      <c r="E57" s="61"/>
      <c r="F57" s="61"/>
      <c r="G57" s="61"/>
      <c r="H57" s="61"/>
      <c r="I57" s="61"/>
    </row>
    <row r="58" spans="1:10" ht="18" x14ac:dyDescent="0.25">
      <c r="A58" s="69"/>
      <c r="B58" s="64"/>
      <c r="C58" s="64"/>
      <c r="D58" s="61"/>
      <c r="E58" s="61"/>
      <c r="F58" s="61"/>
      <c r="G58" s="61"/>
      <c r="H58" s="61"/>
      <c r="I58" s="61"/>
    </row>
    <row r="59" spans="1:10" ht="18" x14ac:dyDescent="0.25">
      <c r="A59" s="69"/>
      <c r="B59" s="64"/>
      <c r="C59" s="64"/>
      <c r="D59" s="61"/>
      <c r="E59" s="61"/>
      <c r="F59" s="61"/>
      <c r="G59" s="61"/>
      <c r="H59" s="61"/>
      <c r="I59" s="61"/>
    </row>
    <row r="60" spans="1:10" ht="33" customHeight="1" x14ac:dyDescent="0.25">
      <c r="A60" s="241" t="s">
        <v>325</v>
      </c>
      <c r="B60" s="315" t="s">
        <v>336</v>
      </c>
      <c r="C60" s="315"/>
      <c r="D60" s="61"/>
      <c r="E60" s="61"/>
      <c r="F60" s="61"/>
      <c r="G60" s="61"/>
      <c r="H60" s="61"/>
      <c r="I60" s="61"/>
      <c r="J60" s="60" t="str">
        <f>D18</f>
        <v>Zaghouan</v>
      </c>
    </row>
    <row r="61" spans="1:10" ht="33" customHeight="1" x14ac:dyDescent="0.25">
      <c r="A61" s="242" t="s">
        <v>327</v>
      </c>
      <c r="B61" s="314" t="e">
        <f>'A1 Exploitation'!D103</f>
        <v>#DIV/0!</v>
      </c>
      <c r="C61" s="314"/>
      <c r="D61" s="61"/>
      <c r="E61" s="61"/>
      <c r="F61" s="61"/>
      <c r="G61" s="61"/>
      <c r="H61" s="61"/>
      <c r="I61" s="61"/>
    </row>
    <row r="62" spans="1:10" ht="33" customHeight="1" x14ac:dyDescent="0.25">
      <c r="A62" s="241" t="s">
        <v>328</v>
      </c>
      <c r="B62" s="314">
        <f>'A2 Exploitation'!D103</f>
        <v>0</v>
      </c>
      <c r="C62" s="314"/>
      <c r="D62" s="61"/>
      <c r="E62" s="61"/>
      <c r="F62" s="61"/>
      <c r="G62" s="61"/>
      <c r="H62" s="61"/>
      <c r="I62" s="61"/>
    </row>
    <row r="63" spans="1:10" ht="33" customHeight="1" x14ac:dyDescent="0.25">
      <c r="A63" s="242" t="s">
        <v>329</v>
      </c>
      <c r="B63" s="314">
        <f>'A3 Exploitation'!D103</f>
        <v>0</v>
      </c>
      <c r="C63" s="314"/>
      <c r="D63" s="61"/>
      <c r="E63" s="61"/>
      <c r="F63" s="61"/>
      <c r="G63" s="61"/>
      <c r="H63" s="61"/>
      <c r="I63" s="61"/>
    </row>
    <row r="64" spans="1:10" ht="33" customHeight="1" x14ac:dyDescent="0.25">
      <c r="A64" s="242" t="s">
        <v>330</v>
      </c>
      <c r="B64" s="314">
        <f>'A4 Exploitation'!D103</f>
        <v>0</v>
      </c>
      <c r="C64" s="314"/>
      <c r="D64" s="61"/>
      <c r="E64" s="61"/>
      <c r="F64" s="61"/>
      <c r="G64" s="61"/>
      <c r="H64" s="61"/>
      <c r="I64" s="61"/>
    </row>
    <row r="65" spans="1:10" ht="33" customHeight="1" x14ac:dyDescent="0.25">
      <c r="A65" s="241" t="s">
        <v>331</v>
      </c>
      <c r="B65" s="314" t="e">
        <f>#REF!</f>
        <v>#REF!</v>
      </c>
      <c r="C65" s="314"/>
      <c r="D65" s="61"/>
      <c r="E65" s="61"/>
      <c r="F65" s="61"/>
      <c r="G65" s="61"/>
      <c r="H65" s="61"/>
      <c r="I65" s="61"/>
    </row>
    <row r="66" spans="1:10" ht="33" customHeight="1" x14ac:dyDescent="0.25">
      <c r="A66" s="241" t="s">
        <v>332</v>
      </c>
      <c r="B66" s="314" t="e">
        <f>#REF!</f>
        <v>#REF!</v>
      </c>
      <c r="C66" s="314"/>
      <c r="D66" s="61"/>
      <c r="E66" s="61"/>
      <c r="F66" s="61"/>
      <c r="G66" s="61"/>
      <c r="H66" s="61"/>
      <c r="I66" s="61"/>
    </row>
    <row r="67" spans="1:10" ht="18" x14ac:dyDescent="0.25">
      <c r="A67" s="69"/>
      <c r="B67" s="64"/>
      <c r="C67" s="64"/>
      <c r="D67" s="61"/>
      <c r="E67" s="61"/>
      <c r="F67" s="61"/>
      <c r="G67" s="61"/>
      <c r="H67" s="61"/>
      <c r="I67" s="61"/>
    </row>
    <row r="68" spans="1:10" ht="18" x14ac:dyDescent="0.25">
      <c r="A68" s="69"/>
      <c r="B68" s="64"/>
      <c r="C68" s="64"/>
      <c r="D68" s="61"/>
      <c r="E68" s="61"/>
      <c r="F68" s="61"/>
      <c r="G68" s="61"/>
      <c r="H68" s="61"/>
      <c r="I68" s="61"/>
    </row>
    <row r="69" spans="1:10" ht="33" customHeight="1" x14ac:dyDescent="0.25">
      <c r="A69" s="241" t="s">
        <v>325</v>
      </c>
      <c r="B69" s="315" t="s">
        <v>337</v>
      </c>
      <c r="C69" s="315"/>
      <c r="D69" s="61"/>
      <c r="E69" s="61"/>
      <c r="F69" s="61"/>
      <c r="G69" s="61"/>
      <c r="H69" s="61"/>
      <c r="I69" s="61"/>
      <c r="J69" s="60" t="str">
        <f>D18</f>
        <v>Zaghouan</v>
      </c>
    </row>
    <row r="70" spans="1:10" ht="33" customHeight="1" x14ac:dyDescent="0.25">
      <c r="A70" s="242" t="s">
        <v>327</v>
      </c>
      <c r="B70" s="314" t="e">
        <f>'A1 Exploitation'!D158</f>
        <v>#DIV/0!</v>
      </c>
      <c r="C70" s="314"/>
      <c r="D70" s="61"/>
      <c r="E70" s="61"/>
      <c r="F70" s="61"/>
      <c r="G70" s="61"/>
      <c r="H70" s="61"/>
      <c r="I70" s="61"/>
    </row>
    <row r="71" spans="1:10" ht="33" customHeight="1" x14ac:dyDescent="0.25">
      <c r="A71" s="241" t="s">
        <v>328</v>
      </c>
      <c r="B71" s="314">
        <f>'A2 Exploitation'!D158</f>
        <v>0</v>
      </c>
      <c r="C71" s="314"/>
      <c r="D71" s="61"/>
      <c r="E71" s="61"/>
      <c r="F71" s="61"/>
      <c r="G71" s="61"/>
      <c r="H71" s="61"/>
      <c r="I71" s="61"/>
    </row>
    <row r="72" spans="1:10" ht="33" customHeight="1" x14ac:dyDescent="0.25">
      <c r="A72" s="242" t="s">
        <v>329</v>
      </c>
      <c r="B72" s="314">
        <f>'A3 Exploitation'!D158</f>
        <v>0</v>
      </c>
      <c r="C72" s="314"/>
      <c r="D72" s="61"/>
      <c r="E72" s="61"/>
      <c r="F72" s="61"/>
      <c r="G72" s="61"/>
      <c r="H72" s="61"/>
      <c r="I72" s="61"/>
    </row>
    <row r="73" spans="1:10" ht="33" customHeight="1" x14ac:dyDescent="0.25">
      <c r="A73" s="242" t="s">
        <v>330</v>
      </c>
      <c r="B73" s="314">
        <f>'A4 Exploitation'!D158</f>
        <v>0</v>
      </c>
      <c r="C73" s="314"/>
      <c r="D73" s="61"/>
      <c r="E73" s="61"/>
      <c r="F73" s="61"/>
      <c r="G73" s="61"/>
      <c r="H73" s="61"/>
      <c r="I73" s="61"/>
    </row>
    <row r="74" spans="1:10" ht="33" customHeight="1" x14ac:dyDescent="0.25">
      <c r="A74" s="241" t="s">
        <v>331</v>
      </c>
      <c r="B74" s="314"/>
      <c r="C74" s="314"/>
      <c r="D74" s="61"/>
      <c r="E74" s="61"/>
      <c r="F74" s="61"/>
      <c r="G74" s="61"/>
      <c r="H74" s="61"/>
      <c r="I74" s="61"/>
    </row>
    <row r="75" spans="1:10" ht="33" customHeight="1" x14ac:dyDescent="0.25">
      <c r="A75" s="241" t="s">
        <v>332</v>
      </c>
      <c r="B75" s="314"/>
      <c r="C75" s="314"/>
      <c r="D75" s="61"/>
      <c r="E75" s="61"/>
      <c r="F75" s="61"/>
      <c r="G75" s="61"/>
      <c r="H75" s="61"/>
      <c r="I75" s="61"/>
    </row>
    <row r="76" spans="1:10" ht="18" x14ac:dyDescent="0.25">
      <c r="A76" s="69"/>
      <c r="B76" s="64"/>
      <c r="C76" s="64"/>
      <c r="D76" s="61"/>
      <c r="E76" s="61"/>
      <c r="F76" s="61"/>
      <c r="G76" s="61"/>
      <c r="H76" s="61"/>
      <c r="I76" s="61"/>
    </row>
    <row r="77" spans="1:10" ht="18" x14ac:dyDescent="0.25">
      <c r="A77" s="69"/>
      <c r="B77" s="64"/>
      <c r="C77" s="64"/>
      <c r="D77" s="61"/>
      <c r="E77" s="61"/>
      <c r="F77" s="61"/>
      <c r="G77" s="61"/>
      <c r="H77" s="61"/>
      <c r="I77" s="61"/>
    </row>
    <row r="78" spans="1:10" ht="33" customHeight="1" x14ac:dyDescent="0.25">
      <c r="A78" s="241" t="s">
        <v>325</v>
      </c>
      <c r="B78" s="315" t="s">
        <v>338</v>
      </c>
      <c r="C78" s="315"/>
      <c r="D78" s="61"/>
      <c r="E78" s="61"/>
      <c r="F78" s="61"/>
      <c r="G78" s="61"/>
      <c r="H78" s="61"/>
      <c r="I78" s="61"/>
      <c r="J78" s="60" t="str">
        <f>D18</f>
        <v>Zaghouan</v>
      </c>
    </row>
    <row r="79" spans="1:10" ht="33" customHeight="1" x14ac:dyDescent="0.25">
      <c r="A79" s="242" t="s">
        <v>327</v>
      </c>
      <c r="B79" s="314" t="e">
        <f>'A1 Exploitation'!D205</f>
        <v>#DIV/0!</v>
      </c>
      <c r="C79" s="314"/>
      <c r="D79" s="61"/>
      <c r="E79" s="61"/>
      <c r="F79" s="61"/>
      <c r="G79" s="61"/>
      <c r="H79" s="61"/>
      <c r="I79" s="61"/>
    </row>
    <row r="80" spans="1:10" ht="33" customHeight="1" x14ac:dyDescent="0.25">
      <c r="A80" s="241" t="s">
        <v>328</v>
      </c>
      <c r="B80" s="314">
        <f>'A2 Exploitation'!D205</f>
        <v>0</v>
      </c>
      <c r="C80" s="314"/>
      <c r="D80" s="61"/>
      <c r="E80" s="61"/>
      <c r="F80" s="61"/>
      <c r="G80" s="61"/>
      <c r="H80" s="61"/>
      <c r="I80" s="61"/>
    </row>
    <row r="81" spans="1:10" ht="33" customHeight="1" x14ac:dyDescent="0.25">
      <c r="A81" s="242" t="s">
        <v>329</v>
      </c>
      <c r="B81" s="314">
        <f>'A3 Exploitation'!D205</f>
        <v>0</v>
      </c>
      <c r="C81" s="314"/>
      <c r="D81" s="61"/>
      <c r="E81" s="61"/>
      <c r="F81" s="61"/>
      <c r="G81" s="61"/>
      <c r="H81" s="61"/>
      <c r="I81" s="61"/>
    </row>
    <row r="82" spans="1:10" ht="33" customHeight="1" x14ac:dyDescent="0.25">
      <c r="A82" s="242" t="s">
        <v>330</v>
      </c>
      <c r="B82" s="314">
        <f>'A4 Exploitation'!D205</f>
        <v>0</v>
      </c>
      <c r="C82" s="314"/>
      <c r="D82" s="61"/>
      <c r="E82" s="61"/>
      <c r="F82" s="61"/>
      <c r="G82" s="61"/>
      <c r="H82" s="61"/>
      <c r="I82" s="61"/>
    </row>
    <row r="83" spans="1:10" ht="33" customHeight="1" x14ac:dyDescent="0.25">
      <c r="A83" s="241" t="s">
        <v>331</v>
      </c>
      <c r="B83" s="314"/>
      <c r="C83" s="314"/>
      <c r="D83" s="61"/>
      <c r="E83" s="61"/>
      <c r="F83" s="61"/>
      <c r="G83" s="61"/>
      <c r="H83" s="61"/>
      <c r="I83" s="61"/>
    </row>
    <row r="84" spans="1:10" ht="33" customHeight="1" x14ac:dyDescent="0.25">
      <c r="A84" s="241" t="s">
        <v>332</v>
      </c>
      <c r="B84" s="314"/>
      <c r="C84" s="314"/>
      <c r="D84" s="61"/>
      <c r="E84" s="61"/>
      <c r="F84" s="61"/>
      <c r="G84" s="61"/>
      <c r="H84" s="61"/>
      <c r="I84" s="61"/>
    </row>
    <row r="85" spans="1:10" ht="18" x14ac:dyDescent="0.25">
      <c r="A85" s="69"/>
      <c r="B85" s="64"/>
      <c r="C85" s="64"/>
      <c r="D85" s="61"/>
      <c r="E85" s="61"/>
      <c r="F85" s="61"/>
      <c r="G85" s="61"/>
      <c r="H85" s="61"/>
      <c r="I85" s="61"/>
    </row>
    <row r="86" spans="1:10" ht="18" x14ac:dyDescent="0.25">
      <c r="A86" s="69"/>
      <c r="B86" s="64"/>
      <c r="C86" s="64"/>
      <c r="D86" s="61"/>
      <c r="E86" s="61"/>
      <c r="F86" s="61"/>
      <c r="G86" s="61"/>
      <c r="H86" s="61"/>
      <c r="I86" s="61"/>
    </row>
    <row r="87" spans="1:10" ht="33" customHeight="1" x14ac:dyDescent="0.25">
      <c r="A87" s="241" t="s">
        <v>325</v>
      </c>
      <c r="B87" s="315" t="s">
        <v>339</v>
      </c>
      <c r="C87" s="315"/>
      <c r="D87" s="61"/>
      <c r="E87" s="61"/>
      <c r="F87" s="61"/>
      <c r="G87" s="61"/>
      <c r="H87" s="61"/>
      <c r="I87" s="61"/>
      <c r="J87" s="60" t="str">
        <f>D18</f>
        <v>Zaghouan</v>
      </c>
    </row>
    <row r="88" spans="1:10" ht="33" customHeight="1" x14ac:dyDescent="0.25">
      <c r="A88" s="242" t="s">
        <v>327</v>
      </c>
      <c r="B88" s="314" t="e">
        <f>'A1 Exploitation'!D266</f>
        <v>#DIV/0!</v>
      </c>
      <c r="C88" s="314"/>
      <c r="D88" s="61"/>
      <c r="E88" s="61"/>
      <c r="F88" s="61"/>
      <c r="G88" s="61"/>
      <c r="H88" s="61"/>
      <c r="I88" s="61"/>
    </row>
    <row r="89" spans="1:10" ht="33" customHeight="1" x14ac:dyDescent="0.25">
      <c r="A89" s="241" t="s">
        <v>328</v>
      </c>
      <c r="B89" s="314">
        <f>'A2 Exploitation'!D266</f>
        <v>0</v>
      </c>
      <c r="C89" s="314"/>
      <c r="D89" s="61"/>
      <c r="E89" s="61"/>
      <c r="F89" s="61"/>
      <c r="G89" s="61"/>
      <c r="H89" s="61"/>
      <c r="I89" s="61"/>
    </row>
    <row r="90" spans="1:10" ht="33" customHeight="1" x14ac:dyDescent="0.25">
      <c r="A90" s="242" t="s">
        <v>329</v>
      </c>
      <c r="B90" s="314">
        <f>'A3 Exploitation'!D266</f>
        <v>0</v>
      </c>
      <c r="C90" s="314"/>
      <c r="D90" s="61"/>
      <c r="E90" s="61"/>
      <c r="F90" s="61"/>
      <c r="G90" s="61"/>
      <c r="H90" s="61"/>
      <c r="I90" s="61"/>
    </row>
    <row r="91" spans="1:10" ht="33" customHeight="1" x14ac:dyDescent="0.25">
      <c r="A91" s="242" t="s">
        <v>330</v>
      </c>
      <c r="B91" s="314">
        <f>'A4 Exploitation'!D266</f>
        <v>0</v>
      </c>
      <c r="C91" s="314"/>
      <c r="D91" s="61"/>
      <c r="E91" s="61"/>
      <c r="F91" s="61"/>
      <c r="G91" s="61"/>
      <c r="H91" s="61"/>
      <c r="I91" s="61"/>
    </row>
    <row r="92" spans="1:10" ht="33" customHeight="1" x14ac:dyDescent="0.25">
      <c r="A92" s="241" t="s">
        <v>331</v>
      </c>
      <c r="B92" s="314"/>
      <c r="C92" s="314"/>
      <c r="D92" s="61"/>
      <c r="E92" s="61"/>
      <c r="F92" s="61"/>
      <c r="G92" s="61"/>
      <c r="H92" s="61"/>
      <c r="I92" s="61"/>
    </row>
    <row r="93" spans="1:10" ht="33" customHeight="1" x14ac:dyDescent="0.25">
      <c r="A93" s="241" t="s">
        <v>332</v>
      </c>
      <c r="B93" s="314"/>
      <c r="C93" s="314"/>
      <c r="D93" s="61"/>
      <c r="E93" s="61"/>
      <c r="F93" s="61"/>
      <c r="G93" s="61"/>
      <c r="H93" s="61"/>
      <c r="I93" s="61"/>
    </row>
    <row r="94" spans="1:10" ht="18" x14ac:dyDescent="0.25">
      <c r="A94" s="69"/>
      <c r="B94" s="64"/>
      <c r="C94" s="64"/>
      <c r="D94" s="61"/>
      <c r="E94" s="61"/>
      <c r="F94" s="61"/>
      <c r="G94" s="61"/>
      <c r="H94" s="61"/>
      <c r="I94" s="61"/>
    </row>
    <row r="95" spans="1:10" ht="18" x14ac:dyDescent="0.25">
      <c r="A95" s="69"/>
      <c r="B95" s="64"/>
      <c r="C95" s="64"/>
      <c r="D95" s="61"/>
      <c r="E95" s="61"/>
      <c r="F95" s="61"/>
      <c r="G95" s="61"/>
      <c r="H95" s="61"/>
      <c r="I95" s="61"/>
    </row>
    <row r="96" spans="1:10" ht="33" customHeight="1" x14ac:dyDescent="0.25">
      <c r="A96" s="241" t="s">
        <v>325</v>
      </c>
      <c r="B96" s="315" t="s">
        <v>340</v>
      </c>
      <c r="C96" s="315"/>
      <c r="D96" s="61"/>
      <c r="E96" s="61"/>
      <c r="F96" s="61"/>
      <c r="G96" s="61"/>
      <c r="H96" s="61"/>
      <c r="I96" s="61"/>
      <c r="J96" s="60" t="str">
        <f>D18</f>
        <v>Zaghouan</v>
      </c>
    </row>
    <row r="97" spans="1:10" ht="33" customHeight="1" x14ac:dyDescent="0.25">
      <c r="A97" s="242" t="s">
        <v>327</v>
      </c>
      <c r="B97" s="314" t="e">
        <f>'A1 Exploitation'!D318</f>
        <v>#DIV/0!</v>
      </c>
      <c r="C97" s="314"/>
      <c r="D97" s="61"/>
      <c r="E97" s="61"/>
      <c r="F97" s="61"/>
      <c r="G97" s="61"/>
      <c r="H97" s="61"/>
      <c r="I97" s="61"/>
    </row>
    <row r="98" spans="1:10" ht="33" customHeight="1" x14ac:dyDescent="0.25">
      <c r="A98" s="241" t="s">
        <v>328</v>
      </c>
      <c r="B98" s="314">
        <f>'A2 Exploitation'!D318</f>
        <v>0</v>
      </c>
      <c r="C98" s="314"/>
      <c r="D98" s="61"/>
      <c r="E98" s="61"/>
      <c r="F98" s="61"/>
      <c r="G98" s="61"/>
      <c r="H98" s="61"/>
      <c r="I98" s="61"/>
    </row>
    <row r="99" spans="1:10" ht="33" customHeight="1" x14ac:dyDescent="0.25">
      <c r="A99" s="242" t="s">
        <v>329</v>
      </c>
      <c r="B99" s="314">
        <f>'A3 Exploitation'!D318</f>
        <v>0</v>
      </c>
      <c r="C99" s="314"/>
      <c r="D99" s="61"/>
      <c r="E99" s="61"/>
      <c r="F99" s="61"/>
      <c r="G99" s="61"/>
      <c r="H99" s="61"/>
      <c r="I99" s="61"/>
    </row>
    <row r="100" spans="1:10" ht="33" customHeight="1" x14ac:dyDescent="0.25">
      <c r="A100" s="242" t="s">
        <v>330</v>
      </c>
      <c r="B100" s="314">
        <f>'A4 Exploitation'!D318</f>
        <v>0</v>
      </c>
      <c r="C100" s="314"/>
      <c r="D100" s="61"/>
      <c r="E100" s="61"/>
      <c r="F100" s="61"/>
      <c r="G100" s="61"/>
      <c r="H100" s="61"/>
      <c r="I100" s="61"/>
    </row>
    <row r="101" spans="1:10" ht="33" customHeight="1" x14ac:dyDescent="0.25">
      <c r="A101" s="241" t="s">
        <v>331</v>
      </c>
      <c r="B101" s="314"/>
      <c r="C101" s="314"/>
      <c r="D101" s="61"/>
      <c r="E101" s="61"/>
      <c r="F101" s="61"/>
      <c r="G101" s="61"/>
      <c r="H101" s="61"/>
      <c r="I101" s="61"/>
    </row>
    <row r="102" spans="1:10" ht="33" customHeight="1" x14ac:dyDescent="0.25">
      <c r="A102" s="241" t="s">
        <v>332</v>
      </c>
      <c r="B102" s="314"/>
      <c r="C102" s="314"/>
      <c r="D102" s="61"/>
      <c r="E102" s="61"/>
      <c r="F102" s="61"/>
      <c r="G102" s="61"/>
      <c r="H102" s="61"/>
      <c r="I102" s="61"/>
    </row>
    <row r="103" spans="1:10" ht="18" x14ac:dyDescent="0.25">
      <c r="A103" s="69"/>
      <c r="B103" s="64"/>
      <c r="C103" s="64"/>
      <c r="D103" s="61"/>
      <c r="E103" s="61"/>
      <c r="F103" s="61"/>
      <c r="G103" s="61"/>
      <c r="H103" s="61"/>
      <c r="I103" s="61"/>
    </row>
    <row r="104" spans="1:10" ht="18" x14ac:dyDescent="0.25">
      <c r="A104" s="69"/>
      <c r="B104" s="64"/>
      <c r="C104" s="64"/>
      <c r="D104" s="61"/>
      <c r="E104" s="61"/>
      <c r="F104" s="61"/>
      <c r="G104" s="61"/>
      <c r="H104" s="61"/>
      <c r="I104" s="61"/>
    </row>
    <row r="105" spans="1:10" ht="33" customHeight="1" x14ac:dyDescent="0.25">
      <c r="A105" s="241" t="s">
        <v>325</v>
      </c>
      <c r="B105" s="315" t="s">
        <v>341</v>
      </c>
      <c r="C105" s="315"/>
      <c r="D105" s="61"/>
      <c r="E105" s="61"/>
      <c r="F105" s="61"/>
      <c r="G105" s="61"/>
      <c r="H105" s="61"/>
      <c r="I105" s="61"/>
      <c r="J105" s="60" t="str">
        <f>D18</f>
        <v>Zaghouan</v>
      </c>
    </row>
    <row r="106" spans="1:10" ht="33" customHeight="1" x14ac:dyDescent="0.25">
      <c r="A106" s="242" t="s">
        <v>327</v>
      </c>
      <c r="B106" s="314">
        <f>'A1 Exploitation'!D358</f>
        <v>0</v>
      </c>
      <c r="C106" s="314"/>
      <c r="D106" s="61"/>
      <c r="E106" s="61"/>
      <c r="F106" s="61"/>
      <c r="G106" s="61"/>
      <c r="H106" s="61"/>
      <c r="I106" s="61"/>
    </row>
    <row r="107" spans="1:10" ht="33" customHeight="1" x14ac:dyDescent="0.25">
      <c r="A107" s="241" t="s">
        <v>328</v>
      </c>
      <c r="B107" s="314">
        <f>'A2 Exploitation'!D358</f>
        <v>0</v>
      </c>
      <c r="C107" s="314"/>
      <c r="D107" s="61"/>
      <c r="E107" s="61"/>
      <c r="F107" s="61"/>
      <c r="G107" s="61"/>
      <c r="H107" s="61"/>
      <c r="I107" s="61"/>
    </row>
    <row r="108" spans="1:10" ht="33" customHeight="1" x14ac:dyDescent="0.25">
      <c r="A108" s="242" t="s">
        <v>329</v>
      </c>
      <c r="B108" s="314">
        <f>'A3 Exploitation'!D358</f>
        <v>0</v>
      </c>
      <c r="C108" s="314"/>
      <c r="D108" s="61"/>
      <c r="E108" s="61"/>
      <c r="F108" s="61"/>
      <c r="G108" s="61"/>
      <c r="H108" s="61"/>
      <c r="I108" s="61"/>
    </row>
    <row r="109" spans="1:10" ht="33" customHeight="1" x14ac:dyDescent="0.25">
      <c r="A109" s="242" t="s">
        <v>330</v>
      </c>
      <c r="B109" s="314">
        <f>'A4 Exploitation'!D358</f>
        <v>0</v>
      </c>
      <c r="C109" s="314"/>
      <c r="D109" s="61"/>
      <c r="E109" s="61"/>
      <c r="F109" s="61"/>
      <c r="G109" s="61"/>
      <c r="H109" s="61"/>
      <c r="I109" s="61"/>
    </row>
    <row r="110" spans="1:10" ht="33" customHeight="1" x14ac:dyDescent="0.25">
      <c r="A110" s="241" t="s">
        <v>331</v>
      </c>
      <c r="B110" s="314"/>
      <c r="C110" s="314"/>
      <c r="D110" s="61"/>
      <c r="E110" s="61"/>
      <c r="F110" s="61"/>
      <c r="G110" s="61"/>
      <c r="H110" s="61"/>
      <c r="I110" s="61"/>
    </row>
    <row r="111" spans="1:10" ht="33" customHeight="1" x14ac:dyDescent="0.25">
      <c r="A111" s="241" t="s">
        <v>332</v>
      </c>
      <c r="B111" s="314"/>
      <c r="C111" s="314"/>
      <c r="D111" s="61"/>
      <c r="E111" s="61"/>
      <c r="F111" s="61"/>
      <c r="G111" s="61"/>
      <c r="H111" s="61"/>
      <c r="I111" s="61"/>
    </row>
    <row r="112" spans="1:10" ht="18" x14ac:dyDescent="0.25">
      <c r="A112" s="69"/>
      <c r="B112" s="64"/>
      <c r="C112" s="64"/>
      <c r="D112" s="61"/>
      <c r="E112" s="61"/>
      <c r="F112" s="61"/>
      <c r="G112" s="61"/>
      <c r="H112" s="61"/>
      <c r="I112" s="61"/>
    </row>
    <row r="113" spans="1:10" ht="18" x14ac:dyDescent="0.25">
      <c r="A113" s="69"/>
      <c r="B113" s="64"/>
      <c r="C113" s="64"/>
      <c r="D113" s="61"/>
      <c r="E113" s="61"/>
      <c r="F113" s="61"/>
      <c r="G113" s="61"/>
      <c r="H113" s="61"/>
      <c r="I113" s="61"/>
    </row>
    <row r="114" spans="1:10" ht="33" customHeight="1" x14ac:dyDescent="0.25">
      <c r="A114" s="241" t="s">
        <v>325</v>
      </c>
      <c r="B114" s="315" t="s">
        <v>342</v>
      </c>
      <c r="C114" s="315"/>
      <c r="D114" s="61"/>
      <c r="E114" s="61"/>
      <c r="F114" s="61"/>
      <c r="G114" s="61"/>
      <c r="H114" s="61"/>
      <c r="I114" s="61"/>
      <c r="J114" s="60" t="str">
        <f>D18</f>
        <v>Zaghouan</v>
      </c>
    </row>
    <row r="115" spans="1:10" ht="33" customHeight="1" x14ac:dyDescent="0.25">
      <c r="A115" s="242" t="s">
        <v>327</v>
      </c>
      <c r="B115" s="314">
        <f>'A1 Exploitation'!D391</f>
        <v>0.88235294117647056</v>
      </c>
      <c r="C115" s="314"/>
      <c r="D115" s="61"/>
      <c r="E115" s="61"/>
      <c r="F115" s="61"/>
      <c r="G115" s="61"/>
      <c r="H115" s="61"/>
      <c r="I115" s="61"/>
    </row>
    <row r="116" spans="1:10" ht="33" customHeight="1" x14ac:dyDescent="0.25">
      <c r="A116" s="241" t="s">
        <v>328</v>
      </c>
      <c r="B116" s="314">
        <f>'A2 Exploitation'!D391</f>
        <v>0</v>
      </c>
      <c r="C116" s="314"/>
      <c r="D116" s="61"/>
      <c r="E116" s="61"/>
      <c r="F116" s="61"/>
      <c r="G116" s="61"/>
      <c r="H116" s="61"/>
      <c r="I116" s="61"/>
    </row>
    <row r="117" spans="1:10" ht="33" customHeight="1" x14ac:dyDescent="0.25">
      <c r="A117" s="242" t="s">
        <v>329</v>
      </c>
      <c r="B117" s="314">
        <f>'A3 Exploitation'!D391</f>
        <v>0</v>
      </c>
      <c r="C117" s="314"/>
      <c r="D117" s="61"/>
      <c r="E117" s="61"/>
      <c r="F117" s="61"/>
      <c r="G117" s="61"/>
      <c r="H117" s="61"/>
      <c r="I117" s="61"/>
    </row>
    <row r="118" spans="1:10" ht="33" customHeight="1" x14ac:dyDescent="0.25">
      <c r="A118" s="242" t="s">
        <v>330</v>
      </c>
      <c r="B118" s="314">
        <f>'A4 Exploitation'!D391</f>
        <v>0</v>
      </c>
      <c r="C118" s="314"/>
      <c r="D118" s="61"/>
      <c r="E118" s="61"/>
      <c r="F118" s="61"/>
      <c r="G118" s="61"/>
      <c r="H118" s="61"/>
      <c r="I118" s="61"/>
    </row>
    <row r="119" spans="1:10" ht="33" customHeight="1" x14ac:dyDescent="0.25">
      <c r="A119" s="241" t="s">
        <v>331</v>
      </c>
      <c r="B119" s="314"/>
      <c r="C119" s="314"/>
      <c r="D119" s="61"/>
      <c r="E119" s="61"/>
      <c r="F119" s="61"/>
      <c r="G119" s="61"/>
      <c r="H119" s="61"/>
      <c r="I119" s="61"/>
    </row>
    <row r="120" spans="1:10" ht="33" customHeight="1" x14ac:dyDescent="0.25">
      <c r="A120" s="241" t="s">
        <v>332</v>
      </c>
      <c r="B120" s="314"/>
      <c r="C120" s="314"/>
      <c r="D120" s="61"/>
      <c r="E120" s="61"/>
      <c r="F120" s="61"/>
      <c r="G120" s="61"/>
      <c r="H120" s="61"/>
      <c r="I120" s="61"/>
    </row>
    <row r="121" spans="1:10" ht="18" x14ac:dyDescent="0.25">
      <c r="A121" s="69"/>
      <c r="B121" s="64"/>
      <c r="C121" s="64"/>
      <c r="D121" s="61"/>
      <c r="E121" s="61"/>
      <c r="F121" s="61"/>
      <c r="G121" s="61"/>
      <c r="H121" s="61"/>
      <c r="I121" s="61"/>
    </row>
    <row r="122" spans="1:10" ht="18" x14ac:dyDescent="0.25">
      <c r="A122" s="69"/>
      <c r="B122" s="64"/>
      <c r="C122" s="64"/>
      <c r="D122" s="61"/>
      <c r="E122" s="61"/>
      <c r="F122" s="61"/>
      <c r="G122" s="61"/>
      <c r="H122" s="61"/>
      <c r="I122" s="61"/>
    </row>
    <row r="123" spans="1:10" ht="33" customHeight="1" x14ac:dyDescent="0.25">
      <c r="A123" s="241" t="s">
        <v>325</v>
      </c>
      <c r="B123" s="315" t="s">
        <v>343</v>
      </c>
      <c r="C123" s="315"/>
      <c r="D123" s="61"/>
      <c r="E123" s="61"/>
      <c r="F123" s="61"/>
      <c r="G123" s="61"/>
      <c r="H123" s="61"/>
      <c r="I123" s="61"/>
      <c r="J123" s="60" t="str">
        <f>D18</f>
        <v>Zaghouan</v>
      </c>
    </row>
    <row r="124" spans="1:10" ht="33" customHeight="1" x14ac:dyDescent="0.25">
      <c r="A124" s="242" t="s">
        <v>327</v>
      </c>
      <c r="B124" s="314">
        <f>'A1 Exploitation'!D444</f>
        <v>0.6785714285714286</v>
      </c>
      <c r="C124" s="314"/>
      <c r="D124" s="61"/>
      <c r="E124" s="61"/>
      <c r="F124" s="61"/>
      <c r="G124" s="61"/>
      <c r="H124" s="61"/>
      <c r="I124" s="61"/>
    </row>
    <row r="125" spans="1:10" ht="33" customHeight="1" x14ac:dyDescent="0.25">
      <c r="A125" s="241" t="s">
        <v>328</v>
      </c>
      <c r="B125" s="314">
        <f>'A2 Exploitation'!D444</f>
        <v>0</v>
      </c>
      <c r="C125" s="314"/>
      <c r="D125" s="61"/>
      <c r="E125" s="61"/>
      <c r="F125" s="61"/>
      <c r="G125" s="61"/>
      <c r="H125" s="61"/>
      <c r="I125" s="61"/>
    </row>
    <row r="126" spans="1:10" ht="33" customHeight="1" x14ac:dyDescent="0.25">
      <c r="A126" s="242" t="s">
        <v>329</v>
      </c>
      <c r="B126" s="314">
        <f>'A3 Exploitation'!D444</f>
        <v>0</v>
      </c>
      <c r="C126" s="314"/>
      <c r="D126" s="61"/>
      <c r="E126" s="61"/>
      <c r="F126" s="61"/>
      <c r="G126" s="61"/>
      <c r="H126" s="61"/>
      <c r="I126" s="61"/>
    </row>
    <row r="127" spans="1:10" ht="33" customHeight="1" x14ac:dyDescent="0.25">
      <c r="A127" s="242" t="s">
        <v>330</v>
      </c>
      <c r="B127" s="314">
        <f>'A4 Exploitation'!D444</f>
        <v>0</v>
      </c>
      <c r="C127" s="314"/>
      <c r="D127" s="61"/>
      <c r="E127" s="61"/>
      <c r="F127" s="61"/>
      <c r="G127" s="61"/>
      <c r="H127" s="61"/>
      <c r="I127" s="61"/>
    </row>
    <row r="128" spans="1:10" ht="33" customHeight="1" x14ac:dyDescent="0.25">
      <c r="A128" s="241" t="s">
        <v>331</v>
      </c>
      <c r="B128" s="314"/>
      <c r="C128" s="314"/>
      <c r="D128" s="61"/>
      <c r="E128" s="61"/>
      <c r="F128" s="61"/>
      <c r="G128" s="61"/>
      <c r="H128" s="61"/>
      <c r="I128" s="61"/>
    </row>
    <row r="129" spans="1:10" ht="33" customHeight="1" x14ac:dyDescent="0.25">
      <c r="A129" s="241" t="s">
        <v>332</v>
      </c>
      <c r="B129" s="314"/>
      <c r="C129" s="314"/>
      <c r="D129" s="61"/>
      <c r="E129" s="61"/>
      <c r="F129" s="61"/>
      <c r="G129" s="61"/>
      <c r="H129" s="61"/>
      <c r="I129" s="61"/>
    </row>
    <row r="130" spans="1:10" ht="18" x14ac:dyDescent="0.25">
      <c r="A130" s="69"/>
      <c r="B130" s="64"/>
      <c r="C130" s="64"/>
      <c r="D130" s="61"/>
      <c r="E130" s="61"/>
      <c r="F130" s="61"/>
      <c r="G130" s="61"/>
      <c r="H130" s="61"/>
      <c r="I130" s="61"/>
    </row>
    <row r="131" spans="1:10" ht="18" x14ac:dyDescent="0.25">
      <c r="A131" s="69"/>
      <c r="B131" s="64"/>
      <c r="C131" s="64"/>
      <c r="D131" s="61"/>
      <c r="E131" s="61"/>
      <c r="F131" s="61"/>
      <c r="G131" s="61"/>
      <c r="H131" s="61"/>
      <c r="I131" s="61"/>
    </row>
    <row r="132" spans="1:10" ht="33" customHeight="1" x14ac:dyDescent="0.25">
      <c r="A132" s="241" t="s">
        <v>325</v>
      </c>
      <c r="B132" s="315" t="s">
        <v>344</v>
      </c>
      <c r="C132" s="315"/>
      <c r="D132" s="61"/>
      <c r="E132" s="61"/>
      <c r="F132" s="61"/>
      <c r="G132" s="61"/>
      <c r="H132" s="61"/>
      <c r="I132" s="61"/>
      <c r="J132" s="60" t="str">
        <f>D18</f>
        <v>Zaghouan</v>
      </c>
    </row>
    <row r="133" spans="1:10" ht="33" customHeight="1" x14ac:dyDescent="0.25">
      <c r="A133" s="242" t="s">
        <v>327</v>
      </c>
      <c r="B133" s="314" t="e">
        <f>'A1 Exploitation'!D481</f>
        <v>#DIV/0!</v>
      </c>
      <c r="C133" s="314"/>
      <c r="D133" s="61"/>
      <c r="E133" s="61"/>
      <c r="F133" s="61"/>
      <c r="G133" s="61"/>
      <c r="H133" s="61"/>
      <c r="I133" s="61"/>
    </row>
    <row r="134" spans="1:10" ht="33" customHeight="1" x14ac:dyDescent="0.25">
      <c r="A134" s="241" t="s">
        <v>328</v>
      </c>
      <c r="B134" s="314">
        <f>'A2 Exploitation'!D481</f>
        <v>0</v>
      </c>
      <c r="C134" s="314"/>
      <c r="D134" s="61"/>
      <c r="E134" s="61"/>
      <c r="F134" s="61"/>
      <c r="G134" s="61"/>
      <c r="H134" s="61"/>
      <c r="I134" s="61"/>
    </row>
    <row r="135" spans="1:10" ht="33" customHeight="1" x14ac:dyDescent="0.25">
      <c r="A135" s="242" t="s">
        <v>329</v>
      </c>
      <c r="B135" s="314">
        <f>'A3 Exploitation'!D481</f>
        <v>0</v>
      </c>
      <c r="C135" s="314"/>
      <c r="D135" s="61"/>
      <c r="E135" s="61"/>
      <c r="F135" s="61"/>
      <c r="G135" s="61"/>
      <c r="H135" s="61"/>
      <c r="I135" s="61"/>
    </row>
    <row r="136" spans="1:10" ht="33" customHeight="1" x14ac:dyDescent="0.25">
      <c r="A136" s="242" t="s">
        <v>330</v>
      </c>
      <c r="B136" s="314">
        <f>'A4 Exploitation'!D481</f>
        <v>0</v>
      </c>
      <c r="C136" s="314"/>
      <c r="D136" s="61"/>
      <c r="E136" s="61"/>
      <c r="F136" s="61"/>
      <c r="G136" s="61"/>
      <c r="H136" s="61"/>
      <c r="I136" s="61"/>
    </row>
    <row r="137" spans="1:10" ht="33" customHeight="1" x14ac:dyDescent="0.25">
      <c r="A137" s="241" t="s">
        <v>331</v>
      </c>
      <c r="B137" s="314"/>
      <c r="C137" s="314"/>
      <c r="D137" s="61"/>
      <c r="E137" s="61"/>
      <c r="F137" s="61"/>
      <c r="G137" s="61"/>
      <c r="H137" s="61"/>
      <c r="I137" s="61"/>
    </row>
    <row r="138" spans="1:10" ht="33" customHeight="1" x14ac:dyDescent="0.25">
      <c r="A138" s="241" t="s">
        <v>332</v>
      </c>
      <c r="B138" s="314"/>
      <c r="C138" s="314"/>
      <c r="D138" s="61"/>
      <c r="E138" s="61"/>
      <c r="F138" s="61"/>
      <c r="G138" s="61"/>
      <c r="H138" s="61"/>
      <c r="I138" s="61"/>
    </row>
    <row r="139" spans="1:10" ht="18" x14ac:dyDescent="0.25">
      <c r="A139" s="69"/>
      <c r="B139" s="64"/>
      <c r="C139" s="64"/>
      <c r="D139" s="61"/>
      <c r="E139" s="61"/>
      <c r="F139" s="61"/>
      <c r="G139" s="61"/>
      <c r="H139" s="61"/>
      <c r="I139" s="61"/>
    </row>
    <row r="140" spans="1:10" ht="18" x14ac:dyDescent="0.25">
      <c r="A140" s="69"/>
      <c r="B140" s="64"/>
      <c r="C140" s="64"/>
      <c r="D140" s="61"/>
      <c r="E140" s="61"/>
      <c r="F140" s="61"/>
      <c r="G140" s="61"/>
      <c r="H140" s="61"/>
      <c r="I140" s="61"/>
    </row>
    <row r="141" spans="1:10" ht="33" customHeight="1" x14ac:dyDescent="0.25">
      <c r="A141" s="241" t="s">
        <v>325</v>
      </c>
      <c r="B141" s="315" t="s">
        <v>345</v>
      </c>
      <c r="C141" s="315"/>
      <c r="D141" s="61"/>
      <c r="E141" s="61"/>
      <c r="F141" s="61"/>
      <c r="G141" s="61"/>
      <c r="H141" s="61"/>
      <c r="I141" s="61"/>
      <c r="J141" s="60" t="str">
        <f>D18</f>
        <v>Zaghouan</v>
      </c>
    </row>
    <row r="142" spans="1:10" ht="33" customHeight="1" x14ac:dyDescent="0.25">
      <c r="A142" s="242" t="s">
        <v>327</v>
      </c>
      <c r="B142" s="314">
        <f>'A1 Exploitation'!D503</f>
        <v>1</v>
      </c>
      <c r="C142" s="314"/>
      <c r="D142" s="61"/>
      <c r="E142" s="61"/>
      <c r="F142" s="61"/>
      <c r="G142" s="61"/>
      <c r="H142" s="61"/>
      <c r="I142" s="61"/>
    </row>
    <row r="143" spans="1:10" ht="33" customHeight="1" x14ac:dyDescent="0.25">
      <c r="A143" s="241" t="s">
        <v>328</v>
      </c>
      <c r="B143" s="314">
        <f>'A2 Exploitation'!D503</f>
        <v>0</v>
      </c>
      <c r="C143" s="314"/>
      <c r="D143" s="61"/>
      <c r="E143" s="61"/>
      <c r="F143" s="61"/>
      <c r="G143" s="61"/>
      <c r="H143" s="61"/>
      <c r="I143" s="61"/>
    </row>
    <row r="144" spans="1:10" ht="33" customHeight="1" x14ac:dyDescent="0.25">
      <c r="A144" s="242" t="s">
        <v>329</v>
      </c>
      <c r="B144" s="314">
        <f>'A3 Exploitation'!D503</f>
        <v>0</v>
      </c>
      <c r="C144" s="314"/>
      <c r="D144" s="61"/>
      <c r="E144" s="61"/>
      <c r="F144" s="61"/>
      <c r="G144" s="61"/>
      <c r="H144" s="61"/>
      <c r="I144" s="61"/>
    </row>
    <row r="145" spans="1:10" ht="33" customHeight="1" x14ac:dyDescent="0.25">
      <c r="A145" s="242" t="s">
        <v>330</v>
      </c>
      <c r="B145" s="314">
        <f>'A4 Exploitation'!D503</f>
        <v>0</v>
      </c>
      <c r="C145" s="314"/>
      <c r="D145" s="61"/>
      <c r="E145" s="61"/>
      <c r="F145" s="61"/>
      <c r="G145" s="61"/>
      <c r="H145" s="61"/>
      <c r="I145" s="61"/>
    </row>
    <row r="146" spans="1:10" ht="33" customHeight="1" x14ac:dyDescent="0.25">
      <c r="A146" s="241" t="s">
        <v>331</v>
      </c>
      <c r="B146" s="314"/>
      <c r="C146" s="314"/>
      <c r="D146" s="61"/>
      <c r="E146" s="61"/>
      <c r="F146" s="61"/>
      <c r="G146" s="61"/>
      <c r="H146" s="61"/>
      <c r="I146" s="61"/>
    </row>
    <row r="147" spans="1:10" ht="33" customHeight="1" x14ac:dyDescent="0.25">
      <c r="A147" s="241" t="s">
        <v>332</v>
      </c>
      <c r="B147" s="314"/>
      <c r="C147" s="314"/>
      <c r="D147" s="61"/>
      <c r="E147" s="61"/>
      <c r="F147" s="61"/>
      <c r="G147" s="61"/>
      <c r="H147" s="61"/>
      <c r="I147" s="61"/>
    </row>
    <row r="148" spans="1:10" ht="18" x14ac:dyDescent="0.25">
      <c r="A148" s="69"/>
      <c r="B148" s="64"/>
      <c r="C148" s="64"/>
      <c r="D148" s="61"/>
      <c r="E148" s="61"/>
      <c r="F148" s="61"/>
      <c r="G148" s="61"/>
      <c r="H148" s="61"/>
      <c r="I148" s="61"/>
    </row>
    <row r="149" spans="1:10" ht="18" x14ac:dyDescent="0.25">
      <c r="A149" s="69"/>
      <c r="B149" s="64"/>
      <c r="C149" s="64"/>
      <c r="D149" s="61"/>
      <c r="E149" s="61"/>
      <c r="F149" s="61"/>
      <c r="G149" s="61"/>
      <c r="H149" s="61"/>
      <c r="I149" s="61"/>
    </row>
    <row r="150" spans="1:10" ht="33" customHeight="1" x14ac:dyDescent="0.25">
      <c r="A150" s="241" t="s">
        <v>325</v>
      </c>
      <c r="B150" s="315" t="s">
        <v>346</v>
      </c>
      <c r="C150" s="315"/>
      <c r="D150" s="61"/>
      <c r="E150" s="61"/>
      <c r="F150" s="61"/>
      <c r="G150" s="61"/>
      <c r="H150" s="61"/>
      <c r="I150" s="61"/>
      <c r="J150" s="60" t="str">
        <f>D18</f>
        <v>Zaghouan</v>
      </c>
    </row>
    <row r="151" spans="1:10" ht="33" customHeight="1" x14ac:dyDescent="0.25">
      <c r="A151" s="242" t="s">
        <v>327</v>
      </c>
      <c r="B151" s="314">
        <f>'A1 Exploitation'!D514</f>
        <v>1</v>
      </c>
      <c r="C151" s="314"/>
      <c r="D151" s="61"/>
      <c r="E151" s="61"/>
      <c r="F151" s="61"/>
      <c r="G151" s="61"/>
      <c r="H151" s="61"/>
      <c r="I151" s="61"/>
    </row>
    <row r="152" spans="1:10" ht="33" customHeight="1" x14ac:dyDescent="0.25">
      <c r="A152" s="241" t="s">
        <v>328</v>
      </c>
      <c r="B152" s="314">
        <f>'A2 Exploitation'!D514</f>
        <v>0</v>
      </c>
      <c r="C152" s="314"/>
      <c r="D152" s="61"/>
      <c r="E152" s="61"/>
      <c r="F152" s="61"/>
      <c r="G152" s="61"/>
      <c r="H152" s="61"/>
      <c r="I152" s="61"/>
    </row>
    <row r="153" spans="1:10" ht="33" customHeight="1" x14ac:dyDescent="0.25">
      <c r="A153" s="242" t="s">
        <v>329</v>
      </c>
      <c r="B153" s="314">
        <f>'A3 Exploitation'!D514</f>
        <v>0</v>
      </c>
      <c r="C153" s="314"/>
      <c r="D153" s="61"/>
      <c r="E153" s="61"/>
      <c r="F153" s="61"/>
      <c r="G153" s="61"/>
      <c r="H153" s="61"/>
      <c r="I153" s="61"/>
    </row>
    <row r="154" spans="1:10" ht="33" customHeight="1" x14ac:dyDescent="0.25">
      <c r="A154" s="242" t="s">
        <v>330</v>
      </c>
      <c r="B154" s="314">
        <f>'A4 Exploitation'!D514</f>
        <v>0</v>
      </c>
      <c r="C154" s="314"/>
      <c r="D154" s="61"/>
      <c r="E154" s="61"/>
      <c r="F154" s="61"/>
      <c r="G154" s="61"/>
      <c r="H154" s="61"/>
      <c r="I154" s="61"/>
    </row>
    <row r="155" spans="1:10" ht="33" customHeight="1" x14ac:dyDescent="0.25">
      <c r="A155" s="241" t="s">
        <v>331</v>
      </c>
      <c r="B155" s="314"/>
      <c r="C155" s="314"/>
      <c r="D155" s="61"/>
      <c r="E155" s="61"/>
      <c r="F155" s="61"/>
      <c r="G155" s="61"/>
      <c r="H155" s="61"/>
      <c r="I155" s="61"/>
    </row>
    <row r="156" spans="1:10" ht="33" customHeight="1" x14ac:dyDescent="0.25">
      <c r="A156" s="241" t="s">
        <v>332</v>
      </c>
      <c r="B156" s="314"/>
      <c r="C156" s="314"/>
      <c r="D156" s="61"/>
      <c r="E156" s="61"/>
      <c r="F156" s="61"/>
      <c r="G156" s="61"/>
      <c r="H156" s="61"/>
      <c r="I156" s="61"/>
    </row>
    <row r="157" spans="1:10" ht="18" x14ac:dyDescent="0.25">
      <c r="A157" s="69"/>
      <c r="B157" s="64"/>
      <c r="C157" s="64"/>
      <c r="D157" s="61"/>
      <c r="E157" s="61"/>
      <c r="F157" s="61"/>
      <c r="G157" s="61"/>
      <c r="H157" s="61"/>
      <c r="I157" s="61"/>
    </row>
    <row r="158" spans="1:10" ht="18" x14ac:dyDescent="0.25">
      <c r="A158" s="69"/>
      <c r="B158" s="64"/>
      <c r="C158" s="64"/>
      <c r="D158" s="61"/>
      <c r="E158" s="61"/>
      <c r="F158" s="61"/>
      <c r="G158" s="61"/>
      <c r="H158" s="61"/>
      <c r="I158" s="61"/>
    </row>
    <row r="159" spans="1:10" ht="33" customHeight="1" x14ac:dyDescent="0.25">
      <c r="A159" s="69"/>
      <c r="B159" s="316"/>
      <c r="C159" s="316"/>
      <c r="D159" s="61"/>
      <c r="E159" s="61"/>
      <c r="F159" s="61"/>
      <c r="G159" s="61"/>
      <c r="H159" s="61"/>
      <c r="I159" s="61"/>
    </row>
    <row r="160" spans="1:10" ht="33" customHeight="1" x14ac:dyDescent="0.25">
      <c r="A160" s="241" t="s">
        <v>325</v>
      </c>
      <c r="B160" s="315" t="s">
        <v>347</v>
      </c>
      <c r="C160" s="315"/>
      <c r="D160" s="61"/>
      <c r="E160" s="61"/>
      <c r="F160" s="61"/>
      <c r="G160" s="61"/>
      <c r="H160" s="61"/>
      <c r="I160" s="61"/>
      <c r="J160" s="60" t="str">
        <f>D18</f>
        <v>Zaghouan</v>
      </c>
    </row>
    <row r="161" spans="1:10" ht="33" customHeight="1" x14ac:dyDescent="0.25">
      <c r="A161" s="242" t="s">
        <v>327</v>
      </c>
      <c r="B161" s="314">
        <f>'A1 Exploitation'!D534</f>
        <v>1</v>
      </c>
      <c r="C161" s="314"/>
      <c r="D161" s="61"/>
      <c r="E161" s="61"/>
      <c r="F161" s="61"/>
      <c r="G161" s="61"/>
      <c r="H161" s="61"/>
      <c r="I161" s="61"/>
    </row>
    <row r="162" spans="1:10" ht="33" customHeight="1" x14ac:dyDescent="0.25">
      <c r="A162" s="241" t="s">
        <v>328</v>
      </c>
      <c r="B162" s="314">
        <f>'A2 Exploitation'!D534</f>
        <v>0</v>
      </c>
      <c r="C162" s="314"/>
      <c r="D162" s="61"/>
      <c r="E162" s="61"/>
      <c r="F162" s="61"/>
      <c r="G162" s="61"/>
      <c r="H162" s="61"/>
      <c r="I162" s="61"/>
    </row>
    <row r="163" spans="1:10" ht="33" customHeight="1" x14ac:dyDescent="0.25">
      <c r="A163" s="242" t="s">
        <v>329</v>
      </c>
      <c r="B163" s="314">
        <f>'A3 Exploitation'!D534</f>
        <v>0</v>
      </c>
      <c r="C163" s="314"/>
      <c r="D163" s="61"/>
      <c r="E163" s="61"/>
      <c r="F163" s="61"/>
      <c r="G163" s="61"/>
      <c r="H163" s="61"/>
      <c r="I163" s="61"/>
    </row>
    <row r="164" spans="1:10" ht="33" customHeight="1" x14ac:dyDescent="0.25">
      <c r="A164" s="242" t="s">
        <v>330</v>
      </c>
      <c r="B164" s="314">
        <f>'A4 Exploitation'!D534</f>
        <v>0</v>
      </c>
      <c r="C164" s="314"/>
    </row>
    <row r="165" spans="1:10" ht="33" customHeight="1" x14ac:dyDescent="0.25">
      <c r="A165" s="241" t="s">
        <v>331</v>
      </c>
      <c r="B165" s="314"/>
      <c r="C165" s="314"/>
    </row>
    <row r="166" spans="1:10" ht="18" x14ac:dyDescent="0.25">
      <c r="A166" s="241" t="s">
        <v>332</v>
      </c>
      <c r="B166" s="314"/>
      <c r="C166" s="314"/>
    </row>
    <row r="167" spans="1:10" ht="18.75" x14ac:dyDescent="0.25">
      <c r="A167" s="70"/>
      <c r="B167" s="65"/>
      <c r="C167" s="65"/>
    </row>
    <row r="168" spans="1:10" ht="33" customHeight="1" x14ac:dyDescent="0.25">
      <c r="A168" s="70"/>
      <c r="B168" s="65"/>
      <c r="C168" s="65"/>
    </row>
    <row r="169" spans="1:10" ht="33" customHeight="1" x14ac:dyDescent="0.25">
      <c r="A169" s="241" t="s">
        <v>325</v>
      </c>
      <c r="B169" s="315" t="s">
        <v>348</v>
      </c>
      <c r="C169" s="315"/>
      <c r="J169" s="60" t="str">
        <f>D18</f>
        <v>Zaghouan</v>
      </c>
    </row>
    <row r="170" spans="1:10" ht="33" customHeight="1" x14ac:dyDescent="0.25">
      <c r="A170" s="242" t="s">
        <v>327</v>
      </c>
      <c r="B170" s="314">
        <f>'A1 Exploitation'!D545</f>
        <v>1</v>
      </c>
      <c r="C170" s="314"/>
    </row>
    <row r="171" spans="1:10" ht="33" customHeight="1" x14ac:dyDescent="0.25">
      <c r="A171" s="241" t="s">
        <v>328</v>
      </c>
      <c r="B171" s="314">
        <f>'A2 Exploitation'!D545</f>
        <v>0</v>
      </c>
      <c r="C171" s="314"/>
    </row>
    <row r="172" spans="1:10" ht="33" customHeight="1" x14ac:dyDescent="0.25">
      <c r="A172" s="242" t="s">
        <v>329</v>
      </c>
      <c r="B172" s="314">
        <f>'A3 Exploitation'!D545</f>
        <v>0</v>
      </c>
      <c r="C172" s="314"/>
    </row>
    <row r="173" spans="1:10" ht="33" customHeight="1" x14ac:dyDescent="0.25">
      <c r="A173" s="242" t="s">
        <v>330</v>
      </c>
      <c r="B173" s="314">
        <f>'A4 Exploitation'!D545</f>
        <v>0</v>
      </c>
      <c r="C173" s="314"/>
    </row>
    <row r="174" spans="1:10" ht="33" customHeight="1" x14ac:dyDescent="0.25">
      <c r="A174" s="241" t="s">
        <v>331</v>
      </c>
      <c r="B174" s="314"/>
      <c r="C174" s="314"/>
    </row>
    <row r="175" spans="1:10" ht="18" x14ac:dyDescent="0.25">
      <c r="A175" s="241" t="s">
        <v>332</v>
      </c>
      <c r="B175" s="314"/>
      <c r="C175" s="314"/>
    </row>
    <row r="176" spans="1:10" ht="18.75" x14ac:dyDescent="0.25">
      <c r="A176" s="70"/>
      <c r="B176" s="65"/>
      <c r="C176" s="65"/>
    </row>
    <row r="177" spans="1:10" ht="33" customHeight="1" x14ac:dyDescent="0.25">
      <c r="A177" s="70"/>
      <c r="B177" s="65"/>
      <c r="C177" s="65"/>
    </row>
    <row r="178" spans="1:10" ht="33" customHeight="1" x14ac:dyDescent="0.25">
      <c r="A178" s="241" t="s">
        <v>325</v>
      </c>
      <c r="B178" s="315" t="s">
        <v>349</v>
      </c>
      <c r="C178" s="315"/>
      <c r="J178" s="60" t="str">
        <f>D18</f>
        <v>Zaghouan</v>
      </c>
    </row>
    <row r="179" spans="1:10" ht="33" customHeight="1" x14ac:dyDescent="0.25">
      <c r="A179" s="242" t="s">
        <v>327</v>
      </c>
      <c r="B179" s="314">
        <f>'A1 Technique'!D199</f>
        <v>0.8783783783783784</v>
      </c>
      <c r="C179" s="314"/>
    </row>
    <row r="180" spans="1:10" ht="33" customHeight="1" x14ac:dyDescent="0.25">
      <c r="A180" s="241" t="s">
        <v>328</v>
      </c>
      <c r="B180" s="314">
        <f>'A2 Technique'!D199</f>
        <v>0</v>
      </c>
      <c r="C180" s="314"/>
    </row>
    <row r="181" spans="1:10" ht="33" customHeight="1" x14ac:dyDescent="0.25">
      <c r="A181" s="242" t="s">
        <v>329</v>
      </c>
      <c r="B181" s="314">
        <f>'A3 Technique'!D199</f>
        <v>0</v>
      </c>
      <c r="C181" s="314"/>
    </row>
    <row r="182" spans="1:10" ht="33" customHeight="1" x14ac:dyDescent="0.25">
      <c r="A182" s="242" t="s">
        <v>330</v>
      </c>
      <c r="B182" s="314">
        <f>'A4 Technique'!D199</f>
        <v>0</v>
      </c>
      <c r="C182" s="314"/>
    </row>
    <row r="183" spans="1:10" ht="33" customHeight="1" x14ac:dyDescent="0.25">
      <c r="A183" s="241" t="s">
        <v>331</v>
      </c>
      <c r="B183" s="314"/>
      <c r="C183" s="314"/>
    </row>
    <row r="184" spans="1:10" ht="18" x14ac:dyDescent="0.25">
      <c r="A184" s="241" t="s">
        <v>332</v>
      </c>
      <c r="B184" s="314"/>
      <c r="C184" s="314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VB24CIASsKYJkyyvmb4Z6Lzr8oKJuiQxkUpFbTIGYS8mVqmsaLT6s08ksu3YIUAa68cS5MlXycUyIMpMTgMz1A==" saltValue="WLUMVLi6x3bgbymy7o88kQ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530" zoomScale="86" zoomScaleSheetLayoutView="86" workbookViewId="0">
      <selection activeCell="E547" sqref="E547"/>
    </sheetView>
  </sheetViews>
  <sheetFormatPr baseColWidth="10" defaultColWidth="11.42578125" defaultRowHeight="16.5" x14ac:dyDescent="0.3"/>
  <cols>
    <col min="1" max="1" width="74.425781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1"/>
      <c r="E1" s="341"/>
      <c r="F1" s="341"/>
      <c r="G1" s="341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42" t="s">
        <v>179</v>
      </c>
      <c r="B7" s="342"/>
      <c r="C7" s="342"/>
      <c r="D7" s="342"/>
      <c r="E7" s="342"/>
      <c r="F7" s="342"/>
      <c r="G7" s="104"/>
    </row>
    <row r="8" spans="1:7" ht="29.25" x14ac:dyDescent="0.45">
      <c r="A8" s="343" t="s">
        <v>434</v>
      </c>
      <c r="B8" s="343"/>
      <c r="C8" s="343"/>
      <c r="D8" s="343"/>
      <c r="E8" s="343"/>
      <c r="F8" s="343"/>
      <c r="G8" s="104"/>
    </row>
    <row r="9" spans="1:7" ht="24" x14ac:dyDescent="0.45">
      <c r="A9" s="245" t="s">
        <v>42</v>
      </c>
      <c r="B9" s="344" t="s">
        <v>408</v>
      </c>
      <c r="C9" s="344"/>
      <c r="D9" s="344"/>
      <c r="E9" s="344"/>
      <c r="F9" s="344"/>
      <c r="G9" s="104"/>
    </row>
    <row r="10" spans="1:7" ht="24" x14ac:dyDescent="0.45">
      <c r="A10" s="246" t="s">
        <v>44</v>
      </c>
      <c r="B10" s="345" t="s">
        <v>412</v>
      </c>
      <c r="C10" s="345"/>
      <c r="D10" s="345"/>
      <c r="E10" s="345"/>
      <c r="F10" s="345"/>
      <c r="G10" s="104"/>
    </row>
    <row r="11" spans="1:7" ht="24" x14ac:dyDescent="0.45">
      <c r="A11" s="245" t="s">
        <v>43</v>
      </c>
      <c r="B11" s="340">
        <v>43263</v>
      </c>
      <c r="C11" s="340"/>
      <c r="D11" s="340"/>
      <c r="E11" s="340"/>
      <c r="F11" s="340"/>
      <c r="G11" s="104"/>
    </row>
    <row r="12" spans="1:7" ht="24" x14ac:dyDescent="0.45">
      <c r="A12" s="245" t="s">
        <v>239</v>
      </c>
      <c r="B12" s="338">
        <f>D549</f>
        <v>0.83950617283950613</v>
      </c>
      <c r="C12" s="338"/>
      <c r="D12" s="338"/>
      <c r="E12" s="338"/>
      <c r="F12" s="338"/>
      <c r="G12" s="104"/>
    </row>
    <row r="13" spans="1:7" ht="22.5" x14ac:dyDescent="0.45">
      <c r="D13" s="339"/>
      <c r="E13" s="339"/>
      <c r="F13" s="339"/>
      <c r="G13" s="339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43263</v>
      </c>
      <c r="B16" s="143"/>
      <c r="C16" s="143"/>
      <c r="D16" s="143"/>
      <c r="E16" s="143"/>
      <c r="F16" s="156"/>
    </row>
    <row r="17" spans="1:8" ht="16.5" customHeight="1" x14ac:dyDescent="0.3">
      <c r="A17" s="322" t="s">
        <v>30</v>
      </c>
      <c r="B17" s="323" t="s">
        <v>31</v>
      </c>
      <c r="C17" s="323"/>
      <c r="D17" s="323" t="s">
        <v>46</v>
      </c>
      <c r="E17" s="324" t="s">
        <v>310</v>
      </c>
      <c r="F17" s="324" t="s">
        <v>357</v>
      </c>
    </row>
    <row r="18" spans="1:8" ht="16.5" customHeight="1" x14ac:dyDescent="0.3">
      <c r="A18" s="322"/>
      <c r="B18" s="247" t="s">
        <v>34</v>
      </c>
      <c r="C18" s="247" t="s">
        <v>33</v>
      </c>
      <c r="D18" s="323"/>
      <c r="E18" s="324"/>
      <c r="F18" s="324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D24" s="106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6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>
        <v>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30" x14ac:dyDescent="0.3">
      <c r="A32" s="53" t="s">
        <v>152</v>
      </c>
      <c r="B32" s="109">
        <v>2</v>
      </c>
      <c r="C32" s="109"/>
      <c r="D32" s="113"/>
      <c r="E32" s="73"/>
      <c r="F32" s="158"/>
    </row>
    <row r="33" spans="1:7" ht="49.5" x14ac:dyDescent="0.3">
      <c r="A33" s="4" t="s">
        <v>51</v>
      </c>
      <c r="B33" s="109">
        <v>2</v>
      </c>
      <c r="C33" s="110"/>
      <c r="D33" s="192" t="s">
        <v>413</v>
      </c>
      <c r="E33" s="73"/>
      <c r="F33" s="158"/>
    </row>
    <row r="34" spans="1:7" ht="81.75" customHeight="1" x14ac:dyDescent="0.3">
      <c r="A34" s="170" t="s">
        <v>153</v>
      </c>
      <c r="B34" s="109">
        <v>2</v>
      </c>
      <c r="C34" s="235" t="str">
        <f>IF(B34=0, -5, "0")</f>
        <v>0</v>
      </c>
      <c r="D34" s="312"/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 t="s">
        <v>32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2" t="s">
        <v>378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360</v>
      </c>
      <c r="B39" s="109">
        <v>0</v>
      </c>
      <c r="C39" s="109"/>
      <c r="D39" s="92" t="s">
        <v>414</v>
      </c>
      <c r="E39" s="74" t="s">
        <v>435</v>
      </c>
      <c r="F39" s="158"/>
    </row>
    <row r="40" spans="1:7" ht="30.75" customHeight="1" x14ac:dyDescent="0.3">
      <c r="A40" s="53" t="s">
        <v>380</v>
      </c>
      <c r="B40" s="109">
        <v>2</v>
      </c>
      <c r="C40" s="109"/>
      <c r="D40" s="74"/>
      <c r="E40" s="73"/>
      <c r="F40" s="158"/>
    </row>
    <row r="41" spans="1:7" ht="45" x14ac:dyDescent="0.3">
      <c r="A41" s="4" t="s">
        <v>249</v>
      </c>
      <c r="B41" s="225">
        <f>IF(D41=1, 2, IF(AND(D41&lt;1,D41&gt;0), 1, "0"))</f>
        <v>2</v>
      </c>
      <c r="C41" s="109"/>
      <c r="D41" s="199">
        <v>1</v>
      </c>
      <c r="E41" s="200"/>
      <c r="F41" s="201"/>
    </row>
    <row r="42" spans="1:7" x14ac:dyDescent="0.3">
      <c r="A42" s="252" t="s">
        <v>36</v>
      </c>
      <c r="B42" s="252"/>
      <c r="C42" s="252"/>
      <c r="D42" s="252">
        <f>SUM(B29:C37,B39:C41)</f>
        <v>20</v>
      </c>
    </row>
    <row r="43" spans="1:7" x14ac:dyDescent="0.3">
      <c r="A43" s="248" t="s">
        <v>35</v>
      </c>
      <c r="B43" s="249"/>
      <c r="C43" s="250"/>
      <c r="D43" s="251">
        <f>D42/(COUNT(B29:C37,B39:C41)*2)</f>
        <v>0.90909090909090906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26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0.9285714285714286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43263</v>
      </c>
      <c r="B49" s="103"/>
      <c r="C49" s="111"/>
      <c r="D49" s="103"/>
    </row>
    <row r="50" spans="1:7" x14ac:dyDescent="0.3">
      <c r="A50" s="322" t="s">
        <v>30</v>
      </c>
      <c r="B50" s="323" t="s">
        <v>31</v>
      </c>
      <c r="C50" s="323"/>
      <c r="D50" s="323" t="s">
        <v>46</v>
      </c>
      <c r="E50" s="324" t="s">
        <v>310</v>
      </c>
      <c r="F50" s="324" t="s">
        <v>359</v>
      </c>
      <c r="G50" s="106"/>
    </row>
    <row r="51" spans="1:7" x14ac:dyDescent="0.3">
      <c r="A51" s="322"/>
      <c r="B51" s="247" t="s">
        <v>34</v>
      </c>
      <c r="C51" s="247" t="s">
        <v>33</v>
      </c>
      <c r="D51" s="323"/>
      <c r="E51" s="324"/>
      <c r="F51" s="324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234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234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234" t="str">
        <f>IF(B73=0, -5, "0")</f>
        <v>0</v>
      </c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16.5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2" t="s">
        <v>378</v>
      </c>
      <c r="B94" s="333"/>
      <c r="C94" s="333"/>
      <c r="D94" s="333"/>
      <c r="E94" s="333"/>
      <c r="F94" s="334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199"/>
      <c r="E99" s="200"/>
      <c r="F99" s="201"/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 t="e">
        <f>D100/(COUNT(B88:C93,B95:C99)*2)</f>
        <v>#DIV/0!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43263</v>
      </c>
      <c r="B106" s="103"/>
      <c r="C106" s="111"/>
      <c r="D106" s="103"/>
    </row>
    <row r="107" spans="1:7" x14ac:dyDescent="0.3">
      <c r="A107" s="322" t="s">
        <v>30</v>
      </c>
      <c r="B107" s="323" t="s">
        <v>31</v>
      </c>
      <c r="C107" s="323"/>
      <c r="D107" s="323" t="s">
        <v>46</v>
      </c>
      <c r="E107" s="324" t="s">
        <v>310</v>
      </c>
      <c r="F107" s="324" t="s">
        <v>359</v>
      </c>
    </row>
    <row r="108" spans="1:7" x14ac:dyDescent="0.3">
      <c r="A108" s="322"/>
      <c r="B108" s="247" t="s">
        <v>34</v>
      </c>
      <c r="C108" s="247" t="s">
        <v>33</v>
      </c>
      <c r="D108" s="323"/>
      <c r="E108" s="324"/>
      <c r="F108" s="324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225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427</v>
      </c>
      <c r="B129" s="109" t="s">
        <v>32</v>
      </c>
      <c r="C129" s="236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236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5" t="s">
        <v>378</v>
      </c>
      <c r="B148" s="336"/>
      <c r="C148" s="336"/>
      <c r="D148" s="337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x14ac:dyDescent="0.3">
      <c r="A151" s="173" t="s">
        <v>390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199"/>
      <c r="E153" s="200"/>
      <c r="F153" s="201"/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43263</v>
      </c>
      <c r="B161" s="103"/>
      <c r="C161" s="111"/>
      <c r="D161" s="106"/>
    </row>
    <row r="162" spans="1:7" x14ac:dyDescent="0.3">
      <c r="A162" s="322" t="s">
        <v>30</v>
      </c>
      <c r="B162" s="323" t="s">
        <v>31</v>
      </c>
      <c r="C162" s="323"/>
      <c r="D162" s="323" t="s">
        <v>46</v>
      </c>
      <c r="E162" s="324" t="s">
        <v>310</v>
      </c>
      <c r="F162" s="324" t="s">
        <v>359</v>
      </c>
      <c r="G162" s="106"/>
    </row>
    <row r="163" spans="1:7" x14ac:dyDescent="0.3">
      <c r="A163" s="322"/>
      <c r="B163" s="247" t="s">
        <v>34</v>
      </c>
      <c r="C163" s="247" t="s">
        <v>33</v>
      </c>
      <c r="D163" s="323"/>
      <c r="E163" s="324"/>
      <c r="F163" s="324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42.7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8" t="s">
        <v>378</v>
      </c>
      <c r="B195" s="328"/>
      <c r="C195" s="328"/>
      <c r="D195" s="328"/>
      <c r="E195" s="328"/>
      <c r="F195" s="328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199"/>
      <c r="E200" s="200"/>
      <c r="F200" s="201"/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43263</v>
      </c>
      <c r="B208" s="103"/>
      <c r="C208" s="111"/>
      <c r="D208" s="103"/>
    </row>
    <row r="209" spans="1:7" x14ac:dyDescent="0.3">
      <c r="A209" s="322" t="s">
        <v>30</v>
      </c>
      <c r="B209" s="323" t="s">
        <v>31</v>
      </c>
      <c r="C209" s="323"/>
      <c r="D209" s="323" t="s">
        <v>46</v>
      </c>
      <c r="E209" s="324" t="s">
        <v>310</v>
      </c>
      <c r="F209" s="324" t="s">
        <v>359</v>
      </c>
      <c r="G209" s="106"/>
    </row>
    <row r="210" spans="1:7" x14ac:dyDescent="0.3">
      <c r="A210" s="322"/>
      <c r="B210" s="247" t="s">
        <v>34</v>
      </c>
      <c r="C210" s="247" t="s">
        <v>33</v>
      </c>
      <c r="D210" s="323"/>
      <c r="E210" s="324"/>
      <c r="F210" s="324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30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16.5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28" t="s">
        <v>378</v>
      </c>
      <c r="B256" s="328"/>
      <c r="C256" s="328"/>
      <c r="D256" s="328"/>
      <c r="E256" s="328"/>
      <c r="F256" s="328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 t="s">
        <v>32</v>
      </c>
      <c r="C258" s="110"/>
      <c r="D258" s="119"/>
      <c r="E258" s="85"/>
      <c r="F258" s="158"/>
      <c r="G258" s="106"/>
    </row>
    <row r="259" spans="1:7" x14ac:dyDescent="0.3">
      <c r="A259" s="173" t="s">
        <v>390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199"/>
      <c r="E261" s="200"/>
      <c r="F261" s="201"/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43263</v>
      </c>
      <c r="B269" s="103"/>
      <c r="C269" s="111"/>
      <c r="D269" s="103"/>
      <c r="F269" s="160"/>
      <c r="G269" s="168"/>
    </row>
    <row r="270" spans="1:7" s="13" customFormat="1" x14ac:dyDescent="0.3">
      <c r="A270" s="322" t="s">
        <v>30</v>
      </c>
      <c r="B270" s="323" t="s">
        <v>31</v>
      </c>
      <c r="C270" s="323"/>
      <c r="D270" s="323" t="s">
        <v>46</v>
      </c>
      <c r="E270" s="324" t="s">
        <v>310</v>
      </c>
      <c r="F270" s="324" t="s">
        <v>359</v>
      </c>
      <c r="G270" s="168"/>
    </row>
    <row r="271" spans="1:7" s="13" customFormat="1" x14ac:dyDescent="0.3">
      <c r="A271" s="322"/>
      <c r="B271" s="247" t="s">
        <v>34</v>
      </c>
      <c r="C271" s="247" t="s">
        <v>33</v>
      </c>
      <c r="D271" s="323"/>
      <c r="E271" s="324"/>
      <c r="F271" s="324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29" t="s">
        <v>395</v>
      </c>
      <c r="B308" s="330"/>
      <c r="C308" s="330"/>
      <c r="D308" s="330"/>
      <c r="E308" s="330"/>
      <c r="F308" s="331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x14ac:dyDescent="0.3">
      <c r="A311" s="173" t="s">
        <v>390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199"/>
      <c r="E313" s="200"/>
      <c r="F313" s="201"/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43263</v>
      </c>
      <c r="B321" s="103"/>
      <c r="C321" s="111"/>
      <c r="D321" s="106"/>
    </row>
    <row r="322" spans="1:7" x14ac:dyDescent="0.3">
      <c r="A322" s="322" t="s">
        <v>30</v>
      </c>
      <c r="B322" s="323" t="s">
        <v>31</v>
      </c>
      <c r="C322" s="323"/>
      <c r="D322" s="323" t="s">
        <v>46</v>
      </c>
      <c r="E322" s="324" t="s">
        <v>310</v>
      </c>
      <c r="F322" s="324" t="s">
        <v>359</v>
      </c>
      <c r="G322" s="106"/>
    </row>
    <row r="323" spans="1:7" x14ac:dyDescent="0.3">
      <c r="A323" s="322"/>
      <c r="B323" s="247" t="s">
        <v>34</v>
      </c>
      <c r="C323" s="247" t="s">
        <v>33</v>
      </c>
      <c r="D323" s="323"/>
      <c r="E323" s="324"/>
      <c r="F323" s="324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 t="s">
        <v>32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 t="s">
        <v>32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 t="s">
        <v>32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 t="s">
        <v>32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 t="s">
        <v>32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 t="s">
        <v>32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 t="s">
        <v>32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 t="e">
        <f>D333/(COUNT(B325:C332)*2)</f>
        <v>#DIV/0!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 t="s">
        <v>32</v>
      </c>
      <c r="C337" s="110"/>
      <c r="D337" s="95"/>
      <c r="E337" s="85"/>
      <c r="F337" s="158"/>
    </row>
    <row r="338" spans="1:7" x14ac:dyDescent="0.3">
      <c r="A338" s="53" t="s">
        <v>320</v>
      </c>
      <c r="B338" s="109" t="s">
        <v>32</v>
      </c>
      <c r="C338" s="109"/>
      <c r="D338" s="74"/>
      <c r="E338" s="73"/>
      <c r="F338" s="158"/>
    </row>
    <row r="339" spans="1:7" x14ac:dyDescent="0.3">
      <c r="A339" s="4" t="s">
        <v>5</v>
      </c>
      <c r="B339" s="109" t="s">
        <v>32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 t="s">
        <v>32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 t="s">
        <v>32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 t="s">
        <v>32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 t="s">
        <v>32</v>
      </c>
      <c r="C346" s="109"/>
      <c r="D346" s="74"/>
      <c r="E346" s="73"/>
      <c r="F346" s="158"/>
    </row>
    <row r="347" spans="1:7" x14ac:dyDescent="0.3">
      <c r="A347" s="41" t="s">
        <v>382</v>
      </c>
      <c r="B347" s="109" t="s">
        <v>32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9" t="s">
        <v>378</v>
      </c>
      <c r="B349" s="330"/>
      <c r="C349" s="330"/>
      <c r="D349" s="330"/>
      <c r="E349" s="330"/>
      <c r="F349" s="330"/>
    </row>
    <row r="350" spans="1:7" s="91" customFormat="1" ht="27.75" customHeight="1" x14ac:dyDescent="0.3">
      <c r="A350" s="41" t="s">
        <v>360</v>
      </c>
      <c r="B350" s="109" t="s">
        <v>32</v>
      </c>
      <c r="C350" s="181"/>
      <c r="D350" s="233"/>
      <c r="E350" s="233"/>
      <c r="F350" s="158"/>
      <c r="G350" s="106"/>
    </row>
    <row r="351" spans="1:7" s="91" customFormat="1" x14ac:dyDescent="0.3">
      <c r="A351" s="173" t="s">
        <v>390</v>
      </c>
      <c r="B351" s="109" t="s">
        <v>32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 t="s">
        <v>32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>
        <v>0</v>
      </c>
      <c r="C353" s="109"/>
      <c r="D353" s="199"/>
      <c r="E353" s="200"/>
      <c r="F353" s="201"/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43263</v>
      </c>
      <c r="B361" s="103"/>
      <c r="C361" s="111"/>
      <c r="D361" s="103"/>
    </row>
    <row r="362" spans="1:7" x14ac:dyDescent="0.3">
      <c r="A362" s="322" t="s">
        <v>30</v>
      </c>
      <c r="B362" s="323" t="s">
        <v>31</v>
      </c>
      <c r="C362" s="323"/>
      <c r="D362" s="323" t="s">
        <v>46</v>
      </c>
      <c r="E362" s="324" t="s">
        <v>310</v>
      </c>
      <c r="F362" s="324" t="s">
        <v>359</v>
      </c>
      <c r="G362" s="106"/>
    </row>
    <row r="363" spans="1:7" x14ac:dyDescent="0.3">
      <c r="A363" s="322"/>
      <c r="B363" s="247" t="s">
        <v>34</v>
      </c>
      <c r="C363" s="247" t="s">
        <v>33</v>
      </c>
      <c r="D363" s="323"/>
      <c r="E363" s="324"/>
      <c r="F363" s="324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2</v>
      </c>
      <c r="C365" s="109"/>
      <c r="D365" s="92"/>
      <c r="E365" s="73"/>
      <c r="F365" s="158"/>
    </row>
    <row r="366" spans="1:7" ht="66" x14ac:dyDescent="0.3">
      <c r="A366" s="53" t="s">
        <v>49</v>
      </c>
      <c r="B366" s="109">
        <v>1</v>
      </c>
      <c r="C366" s="109"/>
      <c r="D366" s="103" t="s">
        <v>428</v>
      </c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x14ac:dyDescent="0.3">
      <c r="A372" s="53" t="s">
        <v>262</v>
      </c>
      <c r="B372" s="109">
        <v>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15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0.9375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ht="49.5" x14ac:dyDescent="0.3">
      <c r="A377" s="53" t="s">
        <v>100</v>
      </c>
      <c r="B377" s="109">
        <v>1</v>
      </c>
      <c r="C377" s="109"/>
      <c r="D377" s="74" t="s">
        <v>429</v>
      </c>
      <c r="E377" s="74"/>
      <c r="F377" s="158"/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x14ac:dyDescent="0.3">
      <c r="A381" s="237" t="s">
        <v>101</v>
      </c>
      <c r="B381" s="109">
        <v>2</v>
      </c>
      <c r="C381" s="225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28" t="s">
        <v>378</v>
      </c>
      <c r="B383" s="328"/>
      <c r="C383" s="328"/>
      <c r="D383" s="328"/>
      <c r="E383" s="328"/>
      <c r="F383" s="328"/>
      <c r="G383" s="106"/>
    </row>
    <row r="384" spans="1:7" ht="50.25" customHeight="1" x14ac:dyDescent="0.3">
      <c r="A384" s="53" t="s">
        <v>360</v>
      </c>
      <c r="B384" s="109">
        <v>0</v>
      </c>
      <c r="C384" s="109"/>
      <c r="D384" s="121" t="s">
        <v>415</v>
      </c>
      <c r="E384" s="74" t="s">
        <v>436</v>
      </c>
      <c r="F384" s="158"/>
      <c r="G384" s="106"/>
    </row>
    <row r="385" spans="1:7" ht="27" customHeight="1" x14ac:dyDescent="0.3">
      <c r="A385" s="9" t="s">
        <v>390</v>
      </c>
      <c r="B385" s="109">
        <v>2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>
        <f>IF(D386=1, 2, IF(AND(D386&lt;1,D386&gt;0), 1, "0"))</f>
        <v>2</v>
      </c>
      <c r="C386" s="109"/>
      <c r="D386" s="199">
        <v>1</v>
      </c>
      <c r="E386" s="200"/>
      <c r="F386" s="201"/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15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0.83333333333333337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30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0.88235294117647056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43263</v>
      </c>
      <c r="B394" s="103"/>
      <c r="C394" s="111"/>
      <c r="D394" s="106"/>
      <c r="G394" s="106"/>
    </row>
    <row r="395" spans="1:7" x14ac:dyDescent="0.3">
      <c r="A395" s="322" t="s">
        <v>30</v>
      </c>
      <c r="B395" s="323" t="s">
        <v>31</v>
      </c>
      <c r="C395" s="323"/>
      <c r="D395" s="323" t="s">
        <v>46</v>
      </c>
      <c r="E395" s="324" t="s">
        <v>310</v>
      </c>
      <c r="F395" s="324" t="s">
        <v>359</v>
      </c>
      <c r="G395" s="106"/>
    </row>
    <row r="396" spans="1:7" x14ac:dyDescent="0.3">
      <c r="A396" s="322"/>
      <c r="B396" s="247" t="s">
        <v>34</v>
      </c>
      <c r="C396" s="247" t="s">
        <v>33</v>
      </c>
      <c r="D396" s="323"/>
      <c r="E396" s="324"/>
      <c r="F396" s="324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 t="s">
        <v>32</v>
      </c>
      <c r="C398" s="109"/>
      <c r="D398" s="74" t="s">
        <v>416</v>
      </c>
      <c r="E398" s="73"/>
      <c r="F398" s="158"/>
      <c r="G398" s="106"/>
    </row>
    <row r="399" spans="1:7" x14ac:dyDescent="0.3">
      <c r="A399" s="15" t="s">
        <v>265</v>
      </c>
      <c r="B399" s="109" t="s">
        <v>32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2</v>
      </c>
      <c r="C404" s="109"/>
      <c r="D404" s="74"/>
      <c r="E404" s="73"/>
      <c r="F404" s="158"/>
      <c r="G404" s="106"/>
    </row>
    <row r="405" spans="1:7" ht="132" x14ac:dyDescent="0.3">
      <c r="A405" s="217" t="s">
        <v>405</v>
      </c>
      <c r="B405" s="109">
        <v>0</v>
      </c>
      <c r="C405" s="112">
        <f>IF(B405=0, -10, "0")</f>
        <v>-10</v>
      </c>
      <c r="D405" s="95" t="s">
        <v>430</v>
      </c>
      <c r="E405" s="74" t="s">
        <v>437</v>
      </c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ht="66" x14ac:dyDescent="0.3">
      <c r="A410" s="4" t="s">
        <v>96</v>
      </c>
      <c r="B410" s="109">
        <v>0</v>
      </c>
      <c r="C410" s="109"/>
      <c r="D410" s="92" t="s">
        <v>425</v>
      </c>
      <c r="E410" s="92" t="s">
        <v>417</v>
      </c>
      <c r="F410" s="158"/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ht="49.5" x14ac:dyDescent="0.3">
      <c r="A412" s="4" t="s">
        <v>225</v>
      </c>
      <c r="B412" s="109">
        <v>1</v>
      </c>
      <c r="C412" s="109"/>
      <c r="D412" s="74" t="s">
        <v>418</v>
      </c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>
        <v>2</v>
      </c>
      <c r="C415" s="112" t="str">
        <f>IF(B415=0, -5, "0")</f>
        <v>0</v>
      </c>
      <c r="D415" s="313"/>
      <c r="E415" s="73"/>
      <c r="F415" s="158"/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11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0.7857142857142857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2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28" t="s">
        <v>378</v>
      </c>
      <c r="B435" s="328"/>
      <c r="C435" s="328"/>
      <c r="D435" s="328"/>
      <c r="E435" s="328"/>
      <c r="F435" s="328"/>
      <c r="G435" s="11"/>
    </row>
    <row r="436" spans="1:7" ht="26.25" customHeight="1" x14ac:dyDescent="0.3">
      <c r="A436" s="53" t="s">
        <v>360</v>
      </c>
      <c r="B436" s="109">
        <v>2</v>
      </c>
      <c r="C436" s="109"/>
      <c r="D436" s="108"/>
      <c r="E436" s="73"/>
      <c r="F436" s="158"/>
      <c r="G436" s="186"/>
    </row>
    <row r="437" spans="1:7" x14ac:dyDescent="0.3">
      <c r="A437" s="9" t="s">
        <v>390</v>
      </c>
      <c r="B437" s="109">
        <v>2</v>
      </c>
      <c r="C437" s="109"/>
      <c r="D437" s="108"/>
      <c r="E437" s="73"/>
      <c r="F437" s="158"/>
      <c r="G437" s="11"/>
    </row>
    <row r="438" spans="1:7" ht="49.5" x14ac:dyDescent="0.3">
      <c r="A438" s="240" t="s">
        <v>391</v>
      </c>
      <c r="B438" s="109">
        <v>1</v>
      </c>
      <c r="C438" s="122" t="str">
        <f>IF(B438=0, -5, "0")</f>
        <v>0</v>
      </c>
      <c r="D438" s="108" t="s">
        <v>420</v>
      </c>
      <c r="E438" s="73"/>
      <c r="F438" s="158"/>
      <c r="G438" s="11"/>
    </row>
    <row r="439" spans="1:7" ht="45" x14ac:dyDescent="0.3">
      <c r="A439" s="4" t="s">
        <v>249</v>
      </c>
      <c r="B439" s="225">
        <f>IF(D439=1, 2, IF(AND(D439&lt;1,D439&gt;0), 1, "0"))</f>
        <v>2</v>
      </c>
      <c r="C439" s="109"/>
      <c r="D439" s="199">
        <v>1</v>
      </c>
      <c r="E439" s="200"/>
      <c r="F439" s="201"/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17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0.94444444444444442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38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0.6785714285714286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43263</v>
      </c>
      <c r="B447" s="103"/>
      <c r="C447" s="111"/>
      <c r="D447" s="103"/>
    </row>
    <row r="448" spans="1:7" x14ac:dyDescent="0.3">
      <c r="A448" s="322" t="s">
        <v>30</v>
      </c>
      <c r="B448" s="323" t="s">
        <v>31</v>
      </c>
      <c r="C448" s="323"/>
      <c r="D448" s="323" t="s">
        <v>46</v>
      </c>
      <c r="E448" s="324" t="s">
        <v>310</v>
      </c>
      <c r="F448" s="324" t="s">
        <v>359</v>
      </c>
      <c r="G448" s="106"/>
    </row>
    <row r="449" spans="1:6" x14ac:dyDescent="0.3">
      <c r="A449" s="322"/>
      <c r="B449" s="247" t="s">
        <v>34</v>
      </c>
      <c r="C449" s="247" t="s">
        <v>33</v>
      </c>
      <c r="D449" s="323"/>
      <c r="E449" s="324"/>
      <c r="F449" s="324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 t="s">
        <v>32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 t="s">
        <v>32</v>
      </c>
      <c r="C452" s="109"/>
      <c r="D452" s="124"/>
      <c r="E452" s="73"/>
      <c r="F452" s="158"/>
    </row>
    <row r="453" spans="1:6" x14ac:dyDescent="0.3">
      <c r="A453" s="5" t="s">
        <v>113</v>
      </c>
      <c r="B453" s="109" t="s">
        <v>32</v>
      </c>
      <c r="C453" s="109"/>
      <c r="D453" s="74"/>
      <c r="E453" s="73"/>
      <c r="F453" s="158"/>
    </row>
    <row r="454" spans="1:6" x14ac:dyDescent="0.3">
      <c r="A454" s="8" t="s">
        <v>175</v>
      </c>
      <c r="B454" s="109" t="s">
        <v>32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 t="s">
        <v>32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 t="e">
        <f>D457/(COUNT(B451:C456)*2)</f>
        <v>#DIV/0!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x14ac:dyDescent="0.3">
      <c r="A462" s="53" t="s">
        <v>243</v>
      </c>
      <c r="B462" s="109" t="s">
        <v>32</v>
      </c>
      <c r="C462" s="109"/>
      <c r="D462" s="74"/>
      <c r="E462" s="73"/>
      <c r="F462" s="158"/>
    </row>
    <row r="463" spans="1:6" x14ac:dyDescent="0.3">
      <c r="A463" s="53" t="s">
        <v>350</v>
      </c>
      <c r="B463" s="109" t="s">
        <v>32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 t="s">
        <v>32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 t="s">
        <v>32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 t="s">
        <v>32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 t="s">
        <v>32</v>
      </c>
      <c r="C470" s="109"/>
      <c r="D470" s="74"/>
      <c r="E470" s="73"/>
      <c r="F470" s="158"/>
    </row>
    <row r="471" spans="1:7" x14ac:dyDescent="0.3">
      <c r="A471" s="325" t="s">
        <v>378</v>
      </c>
      <c r="B471" s="326"/>
      <c r="C471" s="326"/>
      <c r="D471" s="326"/>
      <c r="E471" s="326"/>
      <c r="F471" s="326"/>
    </row>
    <row r="472" spans="1:7" s="91" customFormat="1" ht="27.75" customHeight="1" x14ac:dyDescent="0.3">
      <c r="A472" s="41" t="s">
        <v>360</v>
      </c>
      <c r="B472" s="109" t="s">
        <v>32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 t="s">
        <v>32</v>
      </c>
      <c r="C473" s="167"/>
      <c r="D473" s="95"/>
      <c r="E473" s="85"/>
      <c r="F473" s="158"/>
      <c r="G473" s="106"/>
    </row>
    <row r="474" spans="1:7" s="91" customFormat="1" x14ac:dyDescent="0.3">
      <c r="A474" s="173" t="s">
        <v>390</v>
      </c>
      <c r="B474" s="109" t="s">
        <v>32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 t="s">
        <v>32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199"/>
      <c r="E476" s="200"/>
      <c r="F476" s="201"/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 t="e">
        <f>D477/(COUNT(B461:C470,B472:C476)*2)</f>
        <v>#DIV/0!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 t="e">
        <f>D480/(COUNT(B461:C470,B451:C456,B472:C476)*2)</f>
        <v>#DIV/0!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7" t="s">
        <v>366</v>
      </c>
      <c r="B483" s="327"/>
      <c r="C483" s="327"/>
      <c r="D483" s="327"/>
      <c r="E483" s="280"/>
      <c r="F483" s="281"/>
    </row>
    <row r="484" spans="1:7" x14ac:dyDescent="0.3">
      <c r="A484" s="57">
        <f>B11</f>
        <v>43263</v>
      </c>
      <c r="B484" s="103"/>
      <c r="C484" s="111"/>
      <c r="D484" s="103"/>
    </row>
    <row r="485" spans="1:7" x14ac:dyDescent="0.3">
      <c r="A485" s="322" t="s">
        <v>30</v>
      </c>
      <c r="B485" s="323" t="s">
        <v>31</v>
      </c>
      <c r="C485" s="323"/>
      <c r="D485" s="323" t="s">
        <v>46</v>
      </c>
      <c r="E485" s="324" t="s">
        <v>310</v>
      </c>
      <c r="F485" s="324" t="s">
        <v>359</v>
      </c>
      <c r="G485" s="106"/>
    </row>
    <row r="486" spans="1:7" x14ac:dyDescent="0.3">
      <c r="A486" s="322"/>
      <c r="B486" s="247" t="s">
        <v>34</v>
      </c>
      <c r="C486" s="247" t="s">
        <v>33</v>
      </c>
      <c r="D486" s="323"/>
      <c r="E486" s="324"/>
      <c r="F486" s="324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2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ht="33" x14ac:dyDescent="0.3">
      <c r="A492" s="49" t="s">
        <v>399</v>
      </c>
      <c r="B492" s="109">
        <v>2</v>
      </c>
      <c r="C492" s="110"/>
      <c r="D492" s="95" t="s">
        <v>426</v>
      </c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10</v>
      </c>
    </row>
    <row r="494" spans="1:7" x14ac:dyDescent="0.3">
      <c r="A494" s="248" t="s">
        <v>35</v>
      </c>
      <c r="B494" s="249"/>
      <c r="C494" s="250"/>
      <c r="D494" s="251">
        <f>D493/(COUNT(B488:C492)*2)</f>
        <v>1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2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>
        <f>IF(D498=1, 2, IF(AND(D498&lt;1,D498&gt;0), 1, "0"))</f>
        <v>2</v>
      </c>
      <c r="C498" s="167"/>
      <c r="D498" s="199">
        <v>1</v>
      </c>
      <c r="E498" s="200"/>
      <c r="F498" s="201"/>
    </row>
    <row r="499" spans="1:7" x14ac:dyDescent="0.3">
      <c r="A499" s="248" t="s">
        <v>36</v>
      </c>
      <c r="B499" s="248"/>
      <c r="C499" s="248"/>
      <c r="D499" s="258">
        <f>SUM(B496:C498)</f>
        <v>6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16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1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43263</v>
      </c>
      <c r="B506" s="103"/>
      <c r="C506" s="111"/>
      <c r="D506" s="103"/>
    </row>
    <row r="507" spans="1:7" x14ac:dyDescent="0.3">
      <c r="A507" s="322" t="s">
        <v>30</v>
      </c>
      <c r="B507" s="323" t="s">
        <v>31</v>
      </c>
      <c r="C507" s="323"/>
      <c r="D507" s="323" t="s">
        <v>46</v>
      </c>
      <c r="E507" s="324" t="s">
        <v>310</v>
      </c>
      <c r="F507" s="324" t="s">
        <v>359</v>
      </c>
      <c r="G507" s="106"/>
    </row>
    <row r="508" spans="1:7" x14ac:dyDescent="0.3">
      <c r="A508" s="322"/>
      <c r="B508" s="247" t="s">
        <v>34</v>
      </c>
      <c r="C508" s="247" t="s">
        <v>33</v>
      </c>
      <c r="D508" s="323"/>
      <c r="E508" s="324"/>
      <c r="F508" s="324"/>
    </row>
    <row r="509" spans="1:7" x14ac:dyDescent="0.3">
      <c r="A509" s="5" t="s">
        <v>15</v>
      </c>
      <c r="B509" s="109">
        <v>2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f>IF(D512=1, 2, IF(AND(D512&lt;1,D512&gt;0), 1, "0"))</f>
        <v>2</v>
      </c>
      <c r="C512" s="116"/>
      <c r="D512" s="199">
        <v>1</v>
      </c>
      <c r="E512" s="202"/>
      <c r="F512" s="203"/>
    </row>
    <row r="513" spans="1:7" x14ac:dyDescent="0.3">
      <c r="A513" s="248" t="s">
        <v>36</v>
      </c>
      <c r="B513" s="248"/>
      <c r="C513" s="248"/>
      <c r="D513" s="252">
        <f>SUM(B509:C512)</f>
        <v>8</v>
      </c>
    </row>
    <row r="514" spans="1:7" x14ac:dyDescent="0.3">
      <c r="A514" s="248" t="s">
        <v>35</v>
      </c>
      <c r="B514" s="249"/>
      <c r="C514" s="250"/>
      <c r="D514" s="251">
        <f>D513/(COUNT(B509:C512)*2)</f>
        <v>1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43263</v>
      </c>
      <c r="B517" s="103"/>
      <c r="C517" s="111"/>
      <c r="D517" s="103"/>
    </row>
    <row r="518" spans="1:7" x14ac:dyDescent="0.3">
      <c r="A518" s="322" t="s">
        <v>30</v>
      </c>
      <c r="B518" s="323" t="s">
        <v>31</v>
      </c>
      <c r="C518" s="323"/>
      <c r="D518" s="323" t="s">
        <v>46</v>
      </c>
      <c r="E518" s="324" t="s">
        <v>310</v>
      </c>
      <c r="F518" s="324" t="s">
        <v>359</v>
      </c>
      <c r="G518" s="106"/>
    </row>
    <row r="519" spans="1:7" x14ac:dyDescent="0.3">
      <c r="A519" s="322"/>
      <c r="B519" s="247" t="s">
        <v>34</v>
      </c>
      <c r="C519" s="247" t="s">
        <v>33</v>
      </c>
      <c r="D519" s="323"/>
      <c r="E519" s="324"/>
      <c r="F519" s="324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 t="s">
        <v>32</v>
      </c>
      <c r="C521" s="109"/>
      <c r="D521" s="74"/>
      <c r="E521" s="73"/>
      <c r="F521" s="158"/>
    </row>
    <row r="522" spans="1:7" x14ac:dyDescent="0.3">
      <c r="A522" s="4" t="s">
        <v>47</v>
      </c>
      <c r="B522" s="109" t="s">
        <v>32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 t="s">
        <v>32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>
        <v>2</v>
      </c>
      <c r="C530" s="122" t="str">
        <f>IF(B530=0, -5, "0")</f>
        <v>0</v>
      </c>
      <c r="D530" s="188" t="s">
        <v>409</v>
      </c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 t="s">
        <v>32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>
        <f>IF(D532=1, 2, IF(AND(D532&lt;1,D532&gt;0), 1, "0"))</f>
        <v>2</v>
      </c>
      <c r="C532" s="116"/>
      <c r="D532" s="199">
        <v>1</v>
      </c>
      <c r="E532" s="200"/>
      <c r="F532" s="201"/>
    </row>
    <row r="533" spans="1:7" x14ac:dyDescent="0.3">
      <c r="A533" s="248" t="s">
        <v>36</v>
      </c>
      <c r="B533" s="248"/>
      <c r="C533" s="248"/>
      <c r="D533" s="248">
        <f>SUM(B520:C532)</f>
        <v>10</v>
      </c>
    </row>
    <row r="534" spans="1:7" x14ac:dyDescent="0.3">
      <c r="A534" s="248" t="s">
        <v>35</v>
      </c>
      <c r="B534" s="249"/>
      <c r="C534" s="250"/>
      <c r="D534" s="251">
        <f>D533/(COUNT(B520:C532)*2)</f>
        <v>1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43263</v>
      </c>
      <c r="B537" s="103"/>
      <c r="C537" s="111"/>
      <c r="D537" s="103"/>
      <c r="G537" s="106"/>
    </row>
    <row r="538" spans="1:7" x14ac:dyDescent="0.3">
      <c r="A538" s="322" t="s">
        <v>30</v>
      </c>
      <c r="B538" s="323" t="s">
        <v>31</v>
      </c>
      <c r="C538" s="323"/>
      <c r="D538" s="323" t="s">
        <v>46</v>
      </c>
      <c r="E538" s="324" t="s">
        <v>310</v>
      </c>
      <c r="F538" s="324" t="s">
        <v>359</v>
      </c>
      <c r="G538" s="106"/>
    </row>
    <row r="539" spans="1:7" x14ac:dyDescent="0.3">
      <c r="A539" s="322"/>
      <c r="B539" s="247" t="s">
        <v>34</v>
      </c>
      <c r="C539" s="247" t="s">
        <v>33</v>
      </c>
      <c r="D539" s="323"/>
      <c r="E539" s="324"/>
      <c r="F539" s="324"/>
      <c r="G539" s="106"/>
    </row>
    <row r="540" spans="1:7" ht="18" x14ac:dyDescent="0.3">
      <c r="A540" s="53" t="s">
        <v>372</v>
      </c>
      <c r="B540" s="109">
        <v>2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>
        <f>IF(D543=1, 2, IF(AND(D543&lt;1,D543&gt;0), 1, "0"))</f>
        <v>2</v>
      </c>
      <c r="C543" s="109"/>
      <c r="D543" s="199">
        <v>1</v>
      </c>
      <c r="E543" s="200"/>
      <c r="F543" s="201"/>
    </row>
    <row r="544" spans="1:7" x14ac:dyDescent="0.3">
      <c r="A544" s="248" t="s">
        <v>36</v>
      </c>
      <c r="B544" s="248"/>
      <c r="C544" s="260"/>
      <c r="D544" s="248">
        <f>SUM(B540:C543)</f>
        <v>8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1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136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0.83950617283950613</v>
      </c>
    </row>
  </sheetData>
  <sheetProtection algorithmName="SHA-512" hashValue="FLuyTlcWFdtPd31lnIY4oK4zfUazgqxBMjgxsFQTnpqibuNAYXQvYsKvPEmOBzf2GK9oaNHM2TttI4nbyFZEZQ==" saltValue="9fBFTIV9DiQqRDQVm8/qGg==" spinCount="100000" sheet="1" objects="1" scenarios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22" orientation="portrait" r:id="rId1"/>
  <rowBreaks count="4" manualBreakCount="4">
    <brk id="85" max="6" man="1"/>
    <brk id="202" max="6" man="1"/>
    <brk id="267" max="6" man="1"/>
    <brk id="391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96" zoomScaleNormal="90" zoomScaleSheetLayoutView="96" workbookViewId="0">
      <selection activeCell="B174" sqref="B174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1"/>
      <c r="E1" s="341"/>
      <c r="F1" s="341"/>
      <c r="G1" s="341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2" t="s">
        <v>50</v>
      </c>
      <c r="B6" s="362"/>
      <c r="C6" s="362"/>
      <c r="D6" s="362"/>
      <c r="E6" s="362"/>
      <c r="F6" s="362"/>
      <c r="G6" s="104"/>
    </row>
    <row r="7" spans="1:7" s="11" customFormat="1" ht="21.75" customHeight="1" x14ac:dyDescent="0.45">
      <c r="A7" s="343" t="str">
        <f>'A1 Exploitation'!A8:F8</f>
        <v xml:space="preserve"> Zaghouan </v>
      </c>
      <c r="B7" s="343"/>
      <c r="C7" s="343"/>
      <c r="D7" s="343"/>
      <c r="E7" s="343"/>
      <c r="F7" s="343"/>
      <c r="G7" s="104"/>
    </row>
    <row r="8" spans="1:7" s="11" customFormat="1" ht="24" x14ac:dyDescent="0.45">
      <c r="A8" s="245" t="s">
        <v>42</v>
      </c>
      <c r="B8" s="363" t="str">
        <f>'A1 Exploitation'!B9:F9</f>
        <v>Dr Raja Bouhalfaya</v>
      </c>
      <c r="C8" s="363"/>
      <c r="D8" s="363"/>
      <c r="E8" s="363"/>
      <c r="F8" s="363"/>
      <c r="G8" s="104"/>
    </row>
    <row r="9" spans="1:7" s="11" customFormat="1" ht="24" x14ac:dyDescent="0.45">
      <c r="A9" s="246" t="s">
        <v>44</v>
      </c>
      <c r="B9" s="364" t="str">
        <f>'A1 Exploitation'!B10:F10</f>
        <v>Directeur du magasin (Mr Youssef) et responsable rayon</v>
      </c>
      <c r="C9" s="364"/>
      <c r="D9" s="364"/>
      <c r="E9" s="364"/>
      <c r="F9" s="364"/>
      <c r="G9" s="104"/>
    </row>
    <row r="10" spans="1:7" s="11" customFormat="1" ht="24" x14ac:dyDescent="0.45">
      <c r="A10" s="245" t="s">
        <v>43</v>
      </c>
      <c r="B10" s="361">
        <f>'A1 Exploitation'!B11:F11</f>
        <v>43263</v>
      </c>
      <c r="C10" s="361"/>
      <c r="D10" s="361"/>
      <c r="E10" s="361"/>
      <c r="F10" s="361"/>
      <c r="G10" s="104"/>
    </row>
    <row r="11" spans="1:7" s="11" customFormat="1" ht="24" x14ac:dyDescent="0.45">
      <c r="A11" s="245" t="s">
        <v>294</v>
      </c>
      <c r="B11" s="360">
        <f>D199</f>
        <v>0.8783783783783784</v>
      </c>
      <c r="C11" s="360"/>
      <c r="D11" s="360"/>
      <c r="E11" s="360"/>
      <c r="F11" s="360"/>
      <c r="G11" s="104"/>
    </row>
    <row r="12" spans="1:7" s="11" customFormat="1" ht="22.5" x14ac:dyDescent="0.45">
      <c r="A12" s="10"/>
      <c r="D12" s="339"/>
      <c r="E12" s="339"/>
      <c r="F12" s="339"/>
      <c r="G12" s="339"/>
    </row>
    <row r="13" spans="1:7" s="11" customFormat="1" ht="11.25" customHeight="1" x14ac:dyDescent="0.3">
      <c r="A13" s="322" t="s">
        <v>30</v>
      </c>
      <c r="B13" s="323" t="s">
        <v>31</v>
      </c>
      <c r="C13" s="323"/>
      <c r="D13" s="323" t="s">
        <v>46</v>
      </c>
      <c r="E13" s="323" t="s">
        <v>190</v>
      </c>
      <c r="F13" s="323" t="s">
        <v>191</v>
      </c>
      <c r="G13" s="91"/>
    </row>
    <row r="14" spans="1:7" s="11" customFormat="1" ht="12.75" customHeight="1" x14ac:dyDescent="0.3">
      <c r="A14" s="322"/>
      <c r="B14" s="247" t="s">
        <v>34</v>
      </c>
      <c r="C14" s="247" t="s">
        <v>33</v>
      </c>
      <c r="D14" s="323"/>
      <c r="E14" s="323"/>
      <c r="F14" s="323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5" t="s">
        <v>0</v>
      </c>
      <c r="B16" s="356"/>
      <c r="C16" s="356"/>
      <c r="D16" s="356"/>
      <c r="E16" s="356"/>
      <c r="F16" s="356"/>
      <c r="G16" s="105" t="s">
        <v>355</v>
      </c>
    </row>
    <row r="17" spans="1:7" ht="33" x14ac:dyDescent="0.3">
      <c r="A17" s="14" t="s">
        <v>269</v>
      </c>
      <c r="B17" s="73">
        <v>1</v>
      </c>
      <c r="C17" s="73"/>
      <c r="D17" s="74" t="s">
        <v>419</v>
      </c>
      <c r="E17" s="73"/>
      <c r="F17" s="73"/>
      <c r="G17" s="105" t="s">
        <v>356</v>
      </c>
    </row>
    <row r="18" spans="1:7" x14ac:dyDescent="0.3">
      <c r="A18" s="17" t="s">
        <v>80</v>
      </c>
      <c r="B18" s="73" t="s">
        <v>32</v>
      </c>
      <c r="C18" s="73"/>
      <c r="D18" s="74"/>
      <c r="E18" s="73"/>
      <c r="F18" s="73"/>
    </row>
    <row r="19" spans="1:7" x14ac:dyDescent="0.3">
      <c r="A19" s="14" t="s">
        <v>81</v>
      </c>
      <c r="B19" s="73">
        <v>2</v>
      </c>
      <c r="C19" s="73"/>
      <c r="D19" s="74"/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7" t="s">
        <v>36</v>
      </c>
      <c r="B22" s="353"/>
      <c r="C22" s="354"/>
      <c r="D22" s="290">
        <f>SUM(B17:C21)</f>
        <v>7</v>
      </c>
    </row>
    <row r="23" spans="1:7" x14ac:dyDescent="0.3">
      <c r="A23" s="348" t="s">
        <v>295</v>
      </c>
      <c r="B23" s="349"/>
      <c r="C23" s="350"/>
      <c r="D23" s="288">
        <f>D22/(COUNT(B17:C21)*2)</f>
        <v>0.875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6" t="s">
        <v>4</v>
      </c>
      <c r="B25" s="347"/>
      <c r="C25" s="347"/>
      <c r="D25" s="347"/>
      <c r="E25" s="347"/>
      <c r="F25" s="347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 t="s">
        <v>32</v>
      </c>
      <c r="C27" s="73"/>
      <c r="D27" s="74"/>
      <c r="E27" s="73"/>
      <c r="F27" s="73"/>
    </row>
    <row r="28" spans="1:7" x14ac:dyDescent="0.3">
      <c r="A28" s="31" t="s">
        <v>369</v>
      </c>
      <c r="B28" s="73" t="s">
        <v>32</v>
      </c>
      <c r="C28" s="73"/>
      <c r="D28" s="74"/>
      <c r="E28" s="73"/>
      <c r="F28" s="73"/>
    </row>
    <row r="29" spans="1:7" x14ac:dyDescent="0.3">
      <c r="A29" s="14" t="s">
        <v>280</v>
      </c>
      <c r="B29" s="73" t="s">
        <v>32</v>
      </c>
      <c r="C29" s="73"/>
      <c r="D29" s="74"/>
      <c r="E29" s="73"/>
      <c r="F29" s="73"/>
    </row>
    <row r="30" spans="1:7" x14ac:dyDescent="0.3">
      <c r="A30" s="14" t="s">
        <v>288</v>
      </c>
      <c r="B30" s="73" t="s">
        <v>32</v>
      </c>
      <c r="C30" s="73"/>
      <c r="D30" s="77"/>
      <c r="E30" s="73"/>
      <c r="F30" s="73"/>
    </row>
    <row r="31" spans="1:7" x14ac:dyDescent="0.3">
      <c r="A31" s="14" t="s">
        <v>82</v>
      </c>
      <c r="B31" s="73" t="s">
        <v>32</v>
      </c>
      <c r="C31" s="73"/>
      <c r="D31" s="77"/>
      <c r="E31" s="73"/>
      <c r="F31" s="73"/>
    </row>
    <row r="32" spans="1:7" x14ac:dyDescent="0.3">
      <c r="A32" s="14" t="s">
        <v>293</v>
      </c>
      <c r="B32" s="73" t="s">
        <v>32</v>
      </c>
      <c r="C32" s="73"/>
      <c r="D32" s="77"/>
      <c r="E32" s="73"/>
      <c r="F32" s="73"/>
    </row>
    <row r="33" spans="1:7" x14ac:dyDescent="0.3">
      <c r="A33" s="348" t="s">
        <v>36</v>
      </c>
      <c r="B33" s="349"/>
      <c r="C33" s="350"/>
      <c r="D33" s="289">
        <f>SUM(B26:C32)</f>
        <v>0</v>
      </c>
    </row>
    <row r="34" spans="1:7" x14ac:dyDescent="0.3">
      <c r="A34" s="348" t="s">
        <v>295</v>
      </c>
      <c r="B34" s="349"/>
      <c r="C34" s="350"/>
      <c r="D34" s="288" t="e">
        <f>D33/(COUNT(B26:C32)*2)</f>
        <v>#DIV/0!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6" t="s">
        <v>219</v>
      </c>
      <c r="B36" s="347"/>
      <c r="C36" s="347"/>
      <c r="D36" s="347"/>
      <c r="E36" s="347"/>
      <c r="F36" s="347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 t="s">
        <v>32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 t="s">
        <v>32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 t="s">
        <v>32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 t="s">
        <v>32</v>
      </c>
      <c r="C41" s="73"/>
      <c r="D41" s="77"/>
      <c r="E41" s="73"/>
      <c r="F41" s="73"/>
      <c r="G41" s="105"/>
    </row>
    <row r="42" spans="1:7" s="19" customFormat="1" x14ac:dyDescent="0.3">
      <c r="A42" s="348" t="s">
        <v>36</v>
      </c>
      <c r="B42" s="349"/>
      <c r="C42" s="350"/>
      <c r="D42" s="289">
        <f>SUM(B37:C41)</f>
        <v>0</v>
      </c>
      <c r="E42" s="12"/>
      <c r="F42" s="12"/>
      <c r="G42" s="105"/>
    </row>
    <row r="43" spans="1:7" s="19" customFormat="1" x14ac:dyDescent="0.3">
      <c r="A43" s="348" t="s">
        <v>295</v>
      </c>
      <c r="B43" s="349"/>
      <c r="C43" s="350"/>
      <c r="D43" s="288" t="e">
        <f>D42/(COUNT(B37:C41)*2)</f>
        <v>#DIV/0!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8" t="s">
        <v>21</v>
      </c>
      <c r="B45" s="359"/>
      <c r="C45" s="359"/>
      <c r="D45" s="359"/>
      <c r="E45" s="359"/>
      <c r="F45" s="359"/>
    </row>
    <row r="46" spans="1:7" x14ac:dyDescent="0.3">
      <c r="A46" s="14" t="s">
        <v>270</v>
      </c>
      <c r="B46" s="73">
        <v>2</v>
      </c>
      <c r="C46" s="73"/>
      <c r="D46" s="77"/>
      <c r="E46" s="73"/>
      <c r="F46" s="73"/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ht="33" x14ac:dyDescent="0.3">
      <c r="A48" s="14" t="s">
        <v>231</v>
      </c>
      <c r="B48" s="73">
        <v>1</v>
      </c>
      <c r="C48" s="73"/>
      <c r="D48" s="74" t="s">
        <v>432</v>
      </c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x14ac:dyDescent="0.3">
      <c r="A50" s="14" t="s">
        <v>84</v>
      </c>
      <c r="B50" s="73">
        <v>2</v>
      </c>
      <c r="C50" s="73"/>
      <c r="D50" s="74"/>
      <c r="E50" s="73"/>
      <c r="F50" s="73"/>
    </row>
    <row r="51" spans="1:7" ht="18" x14ac:dyDescent="0.35">
      <c r="A51" s="29" t="s">
        <v>296</v>
      </c>
      <c r="B51" s="73">
        <v>2</v>
      </c>
      <c r="C51" s="99" t="str">
        <f>IF(B51=0, -5, "0")</f>
        <v>0</v>
      </c>
      <c r="D51" s="77"/>
      <c r="E51" s="73"/>
      <c r="F51" s="73"/>
    </row>
    <row r="52" spans="1:7" x14ac:dyDescent="0.3">
      <c r="A52" s="348" t="s">
        <v>36</v>
      </c>
      <c r="B52" s="349"/>
      <c r="C52" s="350"/>
      <c r="D52" s="289">
        <f>SUM(B46:C51)</f>
        <v>11</v>
      </c>
    </row>
    <row r="53" spans="1:7" x14ac:dyDescent="0.3">
      <c r="A53" s="348" t="s">
        <v>295</v>
      </c>
      <c r="B53" s="349"/>
      <c r="C53" s="350"/>
      <c r="D53" s="288">
        <f>D52/(COUNT(B46:C51)*2)</f>
        <v>0.91666666666666663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6" t="s">
        <v>8</v>
      </c>
      <c r="B55" s="347"/>
      <c r="C55" s="347"/>
      <c r="D55" s="347"/>
      <c r="E55" s="347"/>
      <c r="F55" s="347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4"/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x14ac:dyDescent="0.3">
      <c r="A58" s="20" t="s">
        <v>244</v>
      </c>
      <c r="B58" s="73">
        <v>2</v>
      </c>
      <c r="C58" s="73"/>
      <c r="D58" s="74"/>
      <c r="E58" s="74"/>
      <c r="F58" s="73"/>
    </row>
    <row r="59" spans="1:7" x14ac:dyDescent="0.3">
      <c r="A59" s="20" t="s">
        <v>92</v>
      </c>
      <c r="B59" s="73">
        <v>2</v>
      </c>
      <c r="C59" s="73"/>
      <c r="D59" s="77"/>
      <c r="E59" s="73"/>
      <c r="F59" s="73"/>
    </row>
    <row r="60" spans="1:7" ht="66.75" x14ac:dyDescent="0.35">
      <c r="A60" s="30" t="s">
        <v>221</v>
      </c>
      <c r="B60" s="73">
        <v>2</v>
      </c>
      <c r="C60" s="99" t="str">
        <f>IF(B60=0, -5, "0")</f>
        <v>0</v>
      </c>
      <c r="D60" s="74" t="s">
        <v>421</v>
      </c>
      <c r="E60" s="73"/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48" t="s">
        <v>36</v>
      </c>
      <c r="B63" s="349"/>
      <c r="C63" s="350"/>
      <c r="D63" s="289">
        <f>SUM(B56:C62)</f>
        <v>12</v>
      </c>
    </row>
    <row r="64" spans="1:7" x14ac:dyDescent="0.3">
      <c r="A64" s="348" t="s">
        <v>295</v>
      </c>
      <c r="B64" s="349"/>
      <c r="C64" s="350"/>
      <c r="D64" s="288">
        <f>D63/(COUNT(B56:C62)*2)</f>
        <v>1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6" t="s">
        <v>130</v>
      </c>
      <c r="B66" s="347"/>
      <c r="C66" s="347"/>
      <c r="D66" s="347"/>
      <c r="E66" s="347"/>
      <c r="F66" s="347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48" t="s">
        <v>36</v>
      </c>
      <c r="B84" s="349"/>
      <c r="C84" s="350"/>
      <c r="D84" s="289">
        <f>SUM(B67:C83)</f>
        <v>0</v>
      </c>
    </row>
    <row r="85" spans="1:7" x14ac:dyDescent="0.3">
      <c r="A85" s="348" t="s">
        <v>295</v>
      </c>
      <c r="B85" s="349"/>
      <c r="C85" s="350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6" t="s">
        <v>211</v>
      </c>
      <c r="B87" s="347"/>
      <c r="C87" s="347"/>
      <c r="D87" s="347"/>
      <c r="E87" s="347"/>
      <c r="F87" s="347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48" t="s">
        <v>36</v>
      </c>
      <c r="B102" s="349"/>
      <c r="C102" s="350"/>
      <c r="D102" s="289">
        <f>SUM(B88:C101)</f>
        <v>0</v>
      </c>
    </row>
    <row r="103" spans="1:7" x14ac:dyDescent="0.3">
      <c r="A103" s="348" t="s">
        <v>295</v>
      </c>
      <c r="B103" s="349"/>
      <c r="C103" s="350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6" t="s">
        <v>212</v>
      </c>
      <c r="B106" s="347"/>
      <c r="C106" s="347"/>
      <c r="D106" s="347"/>
      <c r="E106" s="347"/>
      <c r="F106" s="347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48" t="s">
        <v>36</v>
      </c>
      <c r="B118" s="349"/>
      <c r="C118" s="350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8" t="s">
        <v>295</v>
      </c>
      <c r="B119" s="349"/>
      <c r="C119" s="350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6" t="s">
        <v>185</v>
      </c>
      <c r="B121" s="347"/>
      <c r="C121" s="347"/>
      <c r="D121" s="347"/>
      <c r="E121" s="347"/>
      <c r="F121" s="347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8" t="s">
        <v>36</v>
      </c>
      <c r="B133" s="349"/>
      <c r="C133" s="350"/>
      <c r="D133" s="289">
        <f>SUM(B122:C132)</f>
        <v>0</v>
      </c>
    </row>
    <row r="134" spans="1:7" x14ac:dyDescent="0.3">
      <c r="A134" s="348" t="s">
        <v>295</v>
      </c>
      <c r="B134" s="349"/>
      <c r="C134" s="350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6" t="s">
        <v>71</v>
      </c>
      <c r="B136" s="347"/>
      <c r="C136" s="347"/>
      <c r="D136" s="347"/>
      <c r="E136" s="347"/>
      <c r="F136" s="347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48" t="s">
        <v>36</v>
      </c>
      <c r="B149" s="349"/>
      <c r="C149" s="350"/>
      <c r="D149" s="289">
        <f>SUM(B137:C148)</f>
        <v>0</v>
      </c>
    </row>
    <row r="150" spans="1:7" x14ac:dyDescent="0.3">
      <c r="A150" s="348" t="s">
        <v>295</v>
      </c>
      <c r="B150" s="349"/>
      <c r="C150" s="350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6" t="s">
        <v>217</v>
      </c>
      <c r="B152" s="347"/>
      <c r="C152" s="347"/>
      <c r="D152" s="347"/>
      <c r="E152" s="347"/>
      <c r="F152" s="347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>
        <v>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>
        <v>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2</v>
      </c>
      <c r="C159" s="73"/>
      <c r="D159" s="74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48" t="s">
        <v>36</v>
      </c>
      <c r="B161" s="353"/>
      <c r="C161" s="354"/>
      <c r="D161" s="290">
        <f>SUM(B153:C160)</f>
        <v>16</v>
      </c>
    </row>
    <row r="162" spans="1:7" x14ac:dyDescent="0.3">
      <c r="A162" s="348" t="s">
        <v>295</v>
      </c>
      <c r="B162" s="349"/>
      <c r="C162" s="350"/>
      <c r="D162" s="288">
        <f>D161/(COUNT(B153:C160)*2)</f>
        <v>1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6" t="s">
        <v>77</v>
      </c>
      <c r="B164" s="347"/>
      <c r="C164" s="347"/>
      <c r="D164" s="347"/>
      <c r="E164" s="347"/>
      <c r="F164" s="347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2</v>
      </c>
      <c r="C166" s="73"/>
      <c r="D166" s="74"/>
      <c r="E166" s="73"/>
      <c r="F166" s="73"/>
    </row>
    <row r="167" spans="1:7" ht="33" x14ac:dyDescent="0.3">
      <c r="A167" s="31" t="s">
        <v>215</v>
      </c>
      <c r="B167" s="73">
        <v>1</v>
      </c>
      <c r="C167" s="73"/>
      <c r="D167" s="74" t="s">
        <v>422</v>
      </c>
      <c r="E167" s="73"/>
      <c r="F167" s="73"/>
    </row>
    <row r="168" spans="1:7" x14ac:dyDescent="0.3">
      <c r="A168" s="14" t="s">
        <v>86</v>
      </c>
      <c r="B168" s="73" t="s">
        <v>32</v>
      </c>
      <c r="C168" s="73"/>
      <c r="D168" s="73"/>
      <c r="E168" s="74"/>
      <c r="F168" s="73"/>
    </row>
    <row r="169" spans="1:7" x14ac:dyDescent="0.3">
      <c r="A169" s="348" t="s">
        <v>36</v>
      </c>
      <c r="B169" s="349"/>
      <c r="C169" s="350"/>
      <c r="D169" s="289">
        <f>SUM(B165:C168)</f>
        <v>3</v>
      </c>
    </row>
    <row r="170" spans="1:7" x14ac:dyDescent="0.3">
      <c r="A170" s="348" t="s">
        <v>295</v>
      </c>
      <c r="B170" s="349"/>
      <c r="C170" s="350"/>
      <c r="D170" s="288">
        <f>D169/(COUNT(B165:C168)*2)</f>
        <v>0.75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1" t="s">
        <v>17</v>
      </c>
      <c r="B172" s="352"/>
      <c r="C172" s="352"/>
      <c r="D172" s="352"/>
      <c r="E172" s="352"/>
      <c r="F172" s="352"/>
    </row>
    <row r="173" spans="1:7" ht="82.5" x14ac:dyDescent="0.3">
      <c r="A173" s="17" t="s">
        <v>180</v>
      </c>
      <c r="B173" s="73">
        <v>1</v>
      </c>
      <c r="C173" s="73"/>
      <c r="D173" s="92" t="s">
        <v>423</v>
      </c>
      <c r="E173" s="73"/>
      <c r="F173" s="73"/>
    </row>
    <row r="174" spans="1:7" ht="66" x14ac:dyDescent="0.3">
      <c r="A174" s="14" t="s">
        <v>87</v>
      </c>
      <c r="B174" s="73">
        <v>1</v>
      </c>
      <c r="C174" s="73"/>
      <c r="D174" s="92" t="s">
        <v>433</v>
      </c>
      <c r="E174" s="74"/>
      <c r="F174" s="73"/>
    </row>
    <row r="175" spans="1:7" ht="33" x14ac:dyDescent="0.3">
      <c r="A175" s="31" t="s">
        <v>197</v>
      </c>
      <c r="B175" s="73">
        <v>1</v>
      </c>
      <c r="C175" s="73"/>
      <c r="D175" s="74" t="s">
        <v>424</v>
      </c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48" t="s">
        <v>36</v>
      </c>
      <c r="B177" s="349"/>
      <c r="C177" s="350"/>
      <c r="D177" s="289">
        <f>SUM(B173:C176)</f>
        <v>5</v>
      </c>
    </row>
    <row r="178" spans="1:7" x14ac:dyDescent="0.3">
      <c r="A178" s="348" t="s">
        <v>295</v>
      </c>
      <c r="B178" s="349"/>
      <c r="C178" s="350"/>
      <c r="D178" s="288">
        <f>D177/(COUNT(B173:C176)*2)</f>
        <v>0.625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6" t="s">
        <v>78</v>
      </c>
      <c r="B180" s="347"/>
      <c r="C180" s="347"/>
      <c r="D180" s="347"/>
      <c r="E180" s="347"/>
      <c r="F180" s="347"/>
    </row>
    <row r="181" spans="1:7" ht="33" x14ac:dyDescent="0.3">
      <c r="A181" s="31" t="s">
        <v>315</v>
      </c>
      <c r="B181" s="73">
        <v>0</v>
      </c>
      <c r="C181" s="73"/>
      <c r="D181" s="74" t="s">
        <v>409</v>
      </c>
      <c r="E181" s="74" t="s">
        <v>410</v>
      </c>
      <c r="F181" s="73"/>
    </row>
    <row r="182" spans="1:7" ht="49.5" x14ac:dyDescent="0.3">
      <c r="A182" s="39" t="s">
        <v>220</v>
      </c>
      <c r="B182" s="73">
        <v>1</v>
      </c>
      <c r="C182" s="73"/>
      <c r="D182" s="74" t="s">
        <v>431</v>
      </c>
      <c r="E182" s="52"/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48" t="s">
        <v>36</v>
      </c>
      <c r="B186" s="349"/>
      <c r="C186" s="350"/>
      <c r="D186" s="289">
        <f>SUM(B181:C185)</f>
        <v>7</v>
      </c>
    </row>
    <row r="187" spans="1:7" x14ac:dyDescent="0.3">
      <c r="A187" s="348" t="s">
        <v>295</v>
      </c>
      <c r="B187" s="349"/>
      <c r="C187" s="350"/>
      <c r="D187" s="288">
        <f>D186/(COUNT(B181:C185)*2)</f>
        <v>0.7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6" t="s">
        <v>216</v>
      </c>
      <c r="B189" s="347"/>
      <c r="C189" s="347"/>
      <c r="D189" s="347"/>
      <c r="E189" s="347"/>
      <c r="F189" s="347"/>
    </row>
    <row r="190" spans="1:7" x14ac:dyDescent="0.3">
      <c r="A190" s="31" t="s">
        <v>370</v>
      </c>
      <c r="B190" s="73">
        <v>2</v>
      </c>
      <c r="C190" s="73"/>
      <c r="D190" s="73"/>
      <c r="E190" s="73"/>
      <c r="F190" s="73"/>
      <c r="G190" s="12"/>
    </row>
    <row r="191" spans="1:7" ht="18" x14ac:dyDescent="0.35">
      <c r="A191" s="218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2</v>
      </c>
      <c r="C192" s="73"/>
      <c r="D192" s="73"/>
      <c r="E192" s="73"/>
      <c r="F192" s="73"/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48" t="s">
        <v>36</v>
      </c>
      <c r="B194" s="349"/>
      <c r="C194" s="350"/>
      <c r="D194" s="259">
        <f>SUM(B190:C193)</f>
        <v>4</v>
      </c>
    </row>
    <row r="195" spans="1:6" x14ac:dyDescent="0.3">
      <c r="A195" s="348" t="s">
        <v>295</v>
      </c>
      <c r="B195" s="349"/>
      <c r="C195" s="350"/>
      <c r="D195" s="288">
        <f>D194/(COUNT(B190:C193)*2)</f>
        <v>1</v>
      </c>
    </row>
    <row r="197" spans="1:6" ht="18" x14ac:dyDescent="0.35">
      <c r="A197" s="47" t="s">
        <v>246</v>
      </c>
      <c r="B197" s="46"/>
      <c r="C197" s="46"/>
      <c r="D197" s="238">
        <v>1</v>
      </c>
      <c r="E197" s="231"/>
      <c r="F197" s="232"/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65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0.8783783783783784</v>
      </c>
    </row>
  </sheetData>
  <sheetProtection algorithmName="SHA-512" hashValue="+FLdCligJ6AC3DQ4RM5sfiKO4kHSYcVuLa5KqMYBbxY2XC207bdA9+QzdkdXVdzHfua5QDVA7H1eoN4p57Z6AA==" saltValue="XozNCDWBVoTN61nd9W4LZQ==" spinCount="100000" sheet="1" objects="1" scenarios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44" orientation="portrait" r:id="rId1"/>
  <rowBreaks count="2" manualBreakCount="2">
    <brk id="85" max="5" man="1"/>
    <brk id="170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55" zoomScaleSheetLayoutView="55" workbookViewId="0">
      <selection activeCell="D4" sqref="D4"/>
    </sheetView>
  </sheetViews>
  <sheetFormatPr baseColWidth="10" defaultColWidth="11.42578125" defaultRowHeight="16.5" x14ac:dyDescent="0.3"/>
  <cols>
    <col min="1" max="1" width="60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1"/>
      <c r="E1" s="341"/>
      <c r="F1" s="341"/>
      <c r="G1" s="341"/>
    </row>
    <row r="2" spans="1:7" ht="24" x14ac:dyDescent="0.45">
      <c r="C2" s="21">
        <v>1</v>
      </c>
      <c r="D2" s="219"/>
      <c r="E2" s="204"/>
      <c r="F2" s="154"/>
      <c r="G2" s="104"/>
    </row>
    <row r="3" spans="1:7" ht="24" x14ac:dyDescent="0.45">
      <c r="C3" s="21">
        <v>2</v>
      </c>
      <c r="D3" s="219"/>
      <c r="E3" s="204"/>
      <c r="F3" s="154"/>
      <c r="G3" s="104"/>
    </row>
    <row r="4" spans="1:7" ht="24" x14ac:dyDescent="0.45">
      <c r="C4" s="21" t="s">
        <v>32</v>
      </c>
      <c r="D4" s="219"/>
      <c r="E4" s="204"/>
      <c r="F4" s="154"/>
      <c r="G4" s="104"/>
    </row>
    <row r="5" spans="1:7" ht="24" x14ac:dyDescent="0.45">
      <c r="D5" s="219"/>
      <c r="E5" s="204"/>
      <c r="F5" s="154"/>
      <c r="G5" s="104"/>
    </row>
    <row r="6" spans="1:7" ht="24" x14ac:dyDescent="0.45">
      <c r="D6" s="219"/>
      <c r="E6" s="204"/>
      <c r="F6" s="154"/>
      <c r="G6" s="104"/>
    </row>
    <row r="7" spans="1:7" ht="24.75" x14ac:dyDescent="0.45">
      <c r="A7" s="342" t="s">
        <v>179</v>
      </c>
      <c r="B7" s="342"/>
      <c r="C7" s="342"/>
      <c r="D7" s="342"/>
      <c r="E7" s="342"/>
      <c r="F7" s="342"/>
      <c r="G7" s="104"/>
    </row>
    <row r="8" spans="1:7" ht="29.25" x14ac:dyDescent="0.45">
      <c r="A8" s="343" t="str">
        <f>'Page de garde'!D18</f>
        <v>Zaghouan</v>
      </c>
      <c r="B8" s="343"/>
      <c r="C8" s="343"/>
      <c r="D8" s="343"/>
      <c r="E8" s="343"/>
      <c r="F8" s="343"/>
      <c r="G8" s="104"/>
    </row>
    <row r="9" spans="1:7" ht="24" x14ac:dyDescent="0.45">
      <c r="A9" s="245" t="s">
        <v>42</v>
      </c>
      <c r="B9" s="344"/>
      <c r="C9" s="344"/>
      <c r="D9" s="344"/>
      <c r="E9" s="344"/>
      <c r="F9" s="344"/>
      <c r="G9" s="104"/>
    </row>
    <row r="10" spans="1:7" ht="24" x14ac:dyDescent="0.45">
      <c r="A10" s="246" t="s">
        <v>44</v>
      </c>
      <c r="B10" s="345"/>
      <c r="C10" s="345"/>
      <c r="D10" s="345"/>
      <c r="E10" s="345"/>
      <c r="F10" s="345"/>
      <c r="G10" s="104"/>
    </row>
    <row r="11" spans="1:7" ht="24" x14ac:dyDescent="0.45">
      <c r="A11" s="245" t="s">
        <v>43</v>
      </c>
      <c r="B11" s="340"/>
      <c r="C11" s="340"/>
      <c r="D11" s="340"/>
      <c r="E11" s="340"/>
      <c r="F11" s="340"/>
      <c r="G11" s="104"/>
    </row>
    <row r="12" spans="1:7" ht="24" x14ac:dyDescent="0.45">
      <c r="A12" s="245" t="s">
        <v>239</v>
      </c>
      <c r="B12" s="338">
        <f>D549</f>
        <v>0</v>
      </c>
      <c r="C12" s="338"/>
      <c r="D12" s="338"/>
      <c r="E12" s="338"/>
      <c r="F12" s="338"/>
      <c r="G12" s="104"/>
    </row>
    <row r="13" spans="1:7" ht="22.5" x14ac:dyDescent="0.45">
      <c r="D13" s="339"/>
      <c r="E13" s="339"/>
      <c r="F13" s="339"/>
      <c r="G13" s="339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2" t="s">
        <v>30</v>
      </c>
      <c r="B17" s="323" t="s">
        <v>31</v>
      </c>
      <c r="C17" s="323"/>
      <c r="D17" s="323" t="s">
        <v>46</v>
      </c>
      <c r="E17" s="324" t="s">
        <v>310</v>
      </c>
      <c r="F17" s="324" t="s">
        <v>357</v>
      </c>
    </row>
    <row r="18" spans="1:8" ht="16.5" customHeight="1" x14ac:dyDescent="0.3">
      <c r="A18" s="322"/>
      <c r="B18" s="247" t="s">
        <v>34</v>
      </c>
      <c r="C18" s="247" t="s">
        <v>33</v>
      </c>
      <c r="D18" s="323"/>
      <c r="E18" s="324"/>
      <c r="F18" s="324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2" t="s">
        <v>378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COUNTIF('A1 Exploitation'!F21:F40,"ok")</f>
        <v>0</v>
      </c>
      <c r="F41" s="228">
        <f>COUNTA('A1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2" t="s">
        <v>30</v>
      </c>
      <c r="B50" s="323" t="s">
        <v>31</v>
      </c>
      <c r="C50" s="323"/>
      <c r="D50" s="323" t="s">
        <v>46</v>
      </c>
      <c r="E50" s="324" t="s">
        <v>310</v>
      </c>
      <c r="F50" s="324" t="s">
        <v>359</v>
      </c>
      <c r="G50" s="106"/>
    </row>
    <row r="51" spans="1:7" x14ac:dyDescent="0.3">
      <c r="A51" s="322"/>
      <c r="B51" s="247" t="s">
        <v>34</v>
      </c>
      <c r="C51" s="247" t="s">
        <v>33</v>
      </c>
      <c r="D51" s="323"/>
      <c r="E51" s="324"/>
      <c r="F51" s="324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customHeight="1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2" t="s">
        <v>378</v>
      </c>
      <c r="B94" s="333"/>
      <c r="C94" s="333"/>
      <c r="D94" s="333"/>
      <c r="E94" s="333"/>
      <c r="F94" s="334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COUNTIF('A1 Exploitation'!F53:F98,"ok")</f>
        <v>0</v>
      </c>
      <c r="F99" s="228">
        <f>COUNTA('A1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2" t="s">
        <v>30</v>
      </c>
      <c r="B107" s="323" t="s">
        <v>31</v>
      </c>
      <c r="C107" s="323"/>
      <c r="D107" s="323" t="s">
        <v>46</v>
      </c>
      <c r="E107" s="324" t="s">
        <v>310</v>
      </c>
      <c r="F107" s="324" t="s">
        <v>359</v>
      </c>
    </row>
    <row r="108" spans="1:7" x14ac:dyDescent="0.3">
      <c r="A108" s="322"/>
      <c r="B108" s="247" t="s">
        <v>34</v>
      </c>
      <c r="C108" s="247" t="s">
        <v>33</v>
      </c>
      <c r="D108" s="323"/>
      <c r="E108" s="324"/>
      <c r="F108" s="324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5" t="s">
        <v>378</v>
      </c>
      <c r="B148" s="336"/>
      <c r="C148" s="336"/>
      <c r="D148" s="337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COUNTIF('A1 Exploitation'!F110:F152,"ok")</f>
        <v>0</v>
      </c>
      <c r="F153" s="228">
        <f>COUNTA('A1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2" t="s">
        <v>30</v>
      </c>
      <c r="B162" s="323" t="s">
        <v>31</v>
      </c>
      <c r="C162" s="323"/>
      <c r="D162" s="323" t="s">
        <v>46</v>
      </c>
      <c r="E162" s="324" t="s">
        <v>310</v>
      </c>
      <c r="F162" s="324" t="s">
        <v>359</v>
      </c>
      <c r="G162" s="106"/>
    </row>
    <row r="163" spans="1:7" x14ac:dyDescent="0.3">
      <c r="A163" s="322"/>
      <c r="B163" s="247" t="s">
        <v>34</v>
      </c>
      <c r="C163" s="247" t="s">
        <v>33</v>
      </c>
      <c r="D163" s="323"/>
      <c r="E163" s="324"/>
      <c r="F163" s="324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61.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8" t="s">
        <v>378</v>
      </c>
      <c r="B195" s="328"/>
      <c r="C195" s="328"/>
      <c r="D195" s="328"/>
      <c r="E195" s="328"/>
      <c r="F195" s="328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COUNTIF('A1 Exploitation'!F165:F199,"ok")</f>
        <v>0</v>
      </c>
      <c r="F200" s="228">
        <f>COUNTA('A1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2" t="s">
        <v>30</v>
      </c>
      <c r="B209" s="323" t="s">
        <v>31</v>
      </c>
      <c r="C209" s="323"/>
      <c r="D209" s="323" t="s">
        <v>46</v>
      </c>
      <c r="E209" s="324" t="s">
        <v>310</v>
      </c>
      <c r="F209" s="324" t="s">
        <v>359</v>
      </c>
      <c r="G209" s="106"/>
    </row>
    <row r="210" spans="1:7" x14ac:dyDescent="0.3">
      <c r="A210" s="322"/>
      <c r="B210" s="247" t="s">
        <v>34</v>
      </c>
      <c r="C210" s="247" t="s">
        <v>33</v>
      </c>
      <c r="D210" s="323"/>
      <c r="E210" s="324"/>
      <c r="F210" s="324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292">
        <v>0</v>
      </c>
      <c r="C242" s="292"/>
      <c r="D242" s="293"/>
      <c r="E242" s="294"/>
      <c r="F242" s="158"/>
      <c r="G242" s="106"/>
    </row>
    <row r="243" spans="1:7" s="91" customFormat="1" x14ac:dyDescent="0.3">
      <c r="A243" s="41" t="s">
        <v>382</v>
      </c>
      <c r="B243" s="292">
        <v>0</v>
      </c>
      <c r="C243" s="292"/>
      <c r="D243" s="295"/>
      <c r="E243" s="294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28" t="s">
        <v>378</v>
      </c>
      <c r="B256" s="328"/>
      <c r="C256" s="328"/>
      <c r="D256" s="328"/>
      <c r="E256" s="328"/>
      <c r="F256" s="328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COUNTIF('A1 Exploitation'!F212:F260,"ok")</f>
        <v>0</v>
      </c>
      <c r="F261" s="228">
        <f>COUNTA('A1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2" t="s">
        <v>30</v>
      </c>
      <c r="B270" s="323" t="s">
        <v>31</v>
      </c>
      <c r="C270" s="323"/>
      <c r="D270" s="323" t="s">
        <v>46</v>
      </c>
      <c r="E270" s="324" t="s">
        <v>310</v>
      </c>
      <c r="F270" s="324" t="s">
        <v>359</v>
      </c>
      <c r="G270" s="168"/>
    </row>
    <row r="271" spans="1:7" s="13" customFormat="1" x14ac:dyDescent="0.3">
      <c r="A271" s="322"/>
      <c r="B271" s="247" t="s">
        <v>34</v>
      </c>
      <c r="C271" s="247" t="s">
        <v>33</v>
      </c>
      <c r="D271" s="323"/>
      <c r="E271" s="324"/>
      <c r="F271" s="324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29" t="s">
        <v>395</v>
      </c>
      <c r="B308" s="330"/>
      <c r="C308" s="330"/>
      <c r="D308" s="330"/>
      <c r="E308" s="330"/>
      <c r="F308" s="331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COUNTIF('A1 Exploitation'!F273:F312,"ok")</f>
        <v>0</v>
      </c>
      <c r="F313" s="228">
        <f>COUNTA('A1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2" t="s">
        <v>30</v>
      </c>
      <c r="B322" s="323" t="s">
        <v>31</v>
      </c>
      <c r="C322" s="323"/>
      <c r="D322" s="323" t="s">
        <v>46</v>
      </c>
      <c r="E322" s="324" t="s">
        <v>310</v>
      </c>
      <c r="F322" s="324" t="s">
        <v>359</v>
      </c>
      <c r="G322" s="106"/>
    </row>
    <row r="323" spans="1:7" x14ac:dyDescent="0.3">
      <c r="A323" s="322"/>
      <c r="B323" s="247" t="s">
        <v>34</v>
      </c>
      <c r="C323" s="247" t="s">
        <v>33</v>
      </c>
      <c r="D323" s="323"/>
      <c r="E323" s="324"/>
      <c r="F323" s="324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9" t="s">
        <v>378</v>
      </c>
      <c r="B349" s="330"/>
      <c r="C349" s="330"/>
      <c r="D349" s="330"/>
      <c r="E349" s="330"/>
      <c r="F349" s="330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COUNTIF('A1 Exploitation'!F325:F352,"ok")</f>
        <v>0</v>
      </c>
      <c r="F353" s="228">
        <f>COUNTA('A1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2" t="s">
        <v>30</v>
      </c>
      <c r="B362" s="323" t="s">
        <v>31</v>
      </c>
      <c r="C362" s="323"/>
      <c r="D362" s="323" t="s">
        <v>46</v>
      </c>
      <c r="E362" s="324" t="s">
        <v>310</v>
      </c>
      <c r="F362" s="324" t="s">
        <v>359</v>
      </c>
      <c r="G362" s="106"/>
    </row>
    <row r="363" spans="1:7" x14ac:dyDescent="0.3">
      <c r="A363" s="322"/>
      <c r="B363" s="247" t="s">
        <v>34</v>
      </c>
      <c r="C363" s="247" t="s">
        <v>33</v>
      </c>
      <c r="D363" s="323"/>
      <c r="E363" s="324"/>
      <c r="F363" s="324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8" t="s">
        <v>378</v>
      </c>
      <c r="B383" s="328"/>
      <c r="C383" s="328"/>
      <c r="D383" s="328"/>
      <c r="E383" s="328"/>
      <c r="F383" s="328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COUNTIF('A1 Exploitation'!F365:F385,"ok")</f>
        <v>0</v>
      </c>
      <c r="F386" s="228">
        <f>COUNTA('A1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2" t="s">
        <v>30</v>
      </c>
      <c r="B395" s="323" t="s">
        <v>31</v>
      </c>
      <c r="C395" s="323"/>
      <c r="D395" s="323" t="s">
        <v>46</v>
      </c>
      <c r="E395" s="324" t="s">
        <v>310</v>
      </c>
      <c r="F395" s="324" t="s">
        <v>359</v>
      </c>
      <c r="G395" s="106"/>
    </row>
    <row r="396" spans="1:7" x14ac:dyDescent="0.3">
      <c r="A396" s="322"/>
      <c r="B396" s="247" t="s">
        <v>34</v>
      </c>
      <c r="C396" s="247" t="s">
        <v>33</v>
      </c>
      <c r="D396" s="323"/>
      <c r="E396" s="324"/>
      <c r="F396" s="324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28" t="s">
        <v>378</v>
      </c>
      <c r="B435" s="328"/>
      <c r="C435" s="328"/>
      <c r="D435" s="328"/>
      <c r="E435" s="328"/>
      <c r="F435" s="328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COUNTIF('A1 Exploitation'!F398:F438,"ok")</f>
        <v>0</v>
      </c>
      <c r="F439" s="228">
        <f>COUNTA('A1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2" t="s">
        <v>30</v>
      </c>
      <c r="B448" s="323" t="s">
        <v>31</v>
      </c>
      <c r="C448" s="323"/>
      <c r="D448" s="323" t="s">
        <v>46</v>
      </c>
      <c r="E448" s="324" t="s">
        <v>310</v>
      </c>
      <c r="F448" s="324" t="s">
        <v>359</v>
      </c>
      <c r="G448" s="106"/>
    </row>
    <row r="449" spans="1:6" x14ac:dyDescent="0.3">
      <c r="A449" s="322"/>
      <c r="B449" s="247" t="s">
        <v>34</v>
      </c>
      <c r="C449" s="247" t="s">
        <v>33</v>
      </c>
      <c r="D449" s="323"/>
      <c r="E449" s="324"/>
      <c r="F449" s="324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5" t="s">
        <v>378</v>
      </c>
      <c r="B471" s="326"/>
      <c r="C471" s="326"/>
      <c r="D471" s="326"/>
      <c r="E471" s="326"/>
      <c r="F471" s="326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COUNTIF('A1 Exploitation'!F451:F475,"ok")</f>
        <v>0</v>
      </c>
      <c r="F476" s="228">
        <f>COUNTA('A1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7" t="s">
        <v>366</v>
      </c>
      <c r="B483" s="327"/>
      <c r="C483" s="327"/>
      <c r="D483" s="327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2" t="s">
        <v>30</v>
      </c>
      <c r="B485" s="323" t="s">
        <v>31</v>
      </c>
      <c r="C485" s="323"/>
      <c r="D485" s="323" t="s">
        <v>46</v>
      </c>
      <c r="E485" s="324" t="s">
        <v>310</v>
      </c>
      <c r="F485" s="324" t="s">
        <v>359</v>
      </c>
      <c r="G485" s="106"/>
    </row>
    <row r="486" spans="1:7" x14ac:dyDescent="0.3">
      <c r="A486" s="322"/>
      <c r="B486" s="247" t="s">
        <v>34</v>
      </c>
      <c r="C486" s="247" t="s">
        <v>33</v>
      </c>
      <c r="D486" s="323"/>
      <c r="E486" s="324"/>
      <c r="F486" s="324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COUNTIF('A1 Exploitation'!F488:F497,"ok")</f>
        <v>0</v>
      </c>
      <c r="F498" s="228">
        <f>COUNTA('A1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2" t="s">
        <v>30</v>
      </c>
      <c r="B507" s="323" t="s">
        <v>31</v>
      </c>
      <c r="C507" s="323"/>
      <c r="D507" s="323" t="s">
        <v>46</v>
      </c>
      <c r="E507" s="324" t="s">
        <v>310</v>
      </c>
      <c r="F507" s="324" t="s">
        <v>359</v>
      </c>
      <c r="G507" s="106"/>
    </row>
    <row r="508" spans="1:7" x14ac:dyDescent="0.3">
      <c r="A508" s="322"/>
      <c r="B508" s="247" t="s">
        <v>34</v>
      </c>
      <c r="C508" s="247" t="s">
        <v>33</v>
      </c>
      <c r="D508" s="365"/>
      <c r="E508" s="324"/>
      <c r="F508" s="324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COUNTIF('A1 Exploitation'!F509:F511,"ok")</f>
        <v>0</v>
      </c>
      <c r="F512" s="230">
        <f>COUNTA('A1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2" t="s">
        <v>30</v>
      </c>
      <c r="B518" s="323" t="s">
        <v>31</v>
      </c>
      <c r="C518" s="323"/>
      <c r="D518" s="323" t="s">
        <v>46</v>
      </c>
      <c r="E518" s="324" t="s">
        <v>310</v>
      </c>
      <c r="F518" s="324" t="s">
        <v>359</v>
      </c>
      <c r="G518" s="106"/>
    </row>
    <row r="519" spans="1:7" x14ac:dyDescent="0.3">
      <c r="A519" s="322"/>
      <c r="B519" s="247" t="s">
        <v>34</v>
      </c>
      <c r="C519" s="247" t="s">
        <v>33</v>
      </c>
      <c r="D519" s="365"/>
      <c r="E519" s="324"/>
      <c r="F519" s="324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COUNTIF('A1 Exploitation'!F520:F531,"ok")</f>
        <v>0</v>
      </c>
      <c r="F532" s="228">
        <f>COUNTIF('A1 Exploitation'!F520:F531,"ok")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2" t="s">
        <v>30</v>
      </c>
      <c r="B538" s="323" t="s">
        <v>31</v>
      </c>
      <c r="C538" s="323"/>
      <c r="D538" s="323" t="s">
        <v>46</v>
      </c>
      <c r="E538" s="324" t="s">
        <v>310</v>
      </c>
      <c r="F538" s="324" t="s">
        <v>359</v>
      </c>
      <c r="G538" s="106"/>
    </row>
    <row r="539" spans="1:7" x14ac:dyDescent="0.3">
      <c r="A539" s="322"/>
      <c r="B539" s="247" t="s">
        <v>34</v>
      </c>
      <c r="C539" s="247" t="s">
        <v>33</v>
      </c>
      <c r="D539" s="365"/>
      <c r="E539" s="324"/>
      <c r="F539" s="324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COUNTIF('A1 Exploitation'!F540:F542,"ok")</f>
        <v>0</v>
      </c>
      <c r="F543" s="228">
        <f>COUNTA('A2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8RqL43adpLl/grhBrkQuJ6VqSi7rzISsVebsqM4ln7iRSb/qvn4VK3qkQPugfPq3A+Mzbw8DqJPX9LHqYHzf4g==" saltValue="SHNmC/VBLmAeDrETxY2MG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17" sqref="D1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1"/>
      <c r="E1" s="341"/>
      <c r="F1" s="341"/>
      <c r="G1" s="341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8" t="s">
        <v>50</v>
      </c>
      <c r="B6" s="368"/>
      <c r="C6" s="368"/>
      <c r="D6" s="368"/>
      <c r="E6" s="368"/>
      <c r="F6" s="368"/>
      <c r="G6" s="104"/>
    </row>
    <row r="7" spans="1:7" s="11" customFormat="1" ht="21.75" customHeight="1" x14ac:dyDescent="0.45">
      <c r="A7" s="369" t="str">
        <f>'A2 Exploitation'!A8:F8</f>
        <v>Zaghouan</v>
      </c>
      <c r="B7" s="369"/>
      <c r="C7" s="369"/>
      <c r="D7" s="369"/>
      <c r="E7" s="369"/>
      <c r="F7" s="369"/>
      <c r="G7" s="104"/>
    </row>
    <row r="8" spans="1:7" s="11" customFormat="1" ht="24" x14ac:dyDescent="0.45">
      <c r="A8" s="243" t="s">
        <v>42</v>
      </c>
      <c r="B8" s="370">
        <f>'A2 Exploitation'!B9:F9</f>
        <v>0</v>
      </c>
      <c r="C8" s="370"/>
      <c r="D8" s="370"/>
      <c r="E8" s="370"/>
      <c r="F8" s="370"/>
      <c r="G8" s="104"/>
    </row>
    <row r="9" spans="1:7" s="11" customFormat="1" ht="24" x14ac:dyDescent="0.45">
      <c r="A9" s="244" t="s">
        <v>44</v>
      </c>
      <c r="B9" s="371">
        <f>'A2 Exploitation'!B10:F10</f>
        <v>0</v>
      </c>
      <c r="C9" s="371"/>
      <c r="D9" s="371"/>
      <c r="E9" s="371"/>
      <c r="F9" s="371"/>
      <c r="G9" s="104"/>
    </row>
    <row r="10" spans="1:7" s="11" customFormat="1" ht="24" x14ac:dyDescent="0.45">
      <c r="A10" s="243" t="s">
        <v>43</v>
      </c>
      <c r="B10" s="367">
        <f>'A2 Exploitation'!B11:F11</f>
        <v>0</v>
      </c>
      <c r="C10" s="367"/>
      <c r="D10" s="367"/>
      <c r="E10" s="367"/>
      <c r="F10" s="367"/>
      <c r="G10" s="104"/>
    </row>
    <row r="11" spans="1:7" s="11" customFormat="1" ht="24" x14ac:dyDescent="0.45">
      <c r="A11" s="243" t="s">
        <v>294</v>
      </c>
      <c r="B11" s="366">
        <f>D199</f>
        <v>0</v>
      </c>
      <c r="C11" s="366"/>
      <c r="D11" s="366"/>
      <c r="E11" s="366"/>
      <c r="F11" s="366"/>
      <c r="G11" s="104"/>
    </row>
    <row r="12" spans="1:7" s="11" customFormat="1" ht="22.5" x14ac:dyDescent="0.45">
      <c r="A12" s="10"/>
      <c r="D12" s="339"/>
      <c r="E12" s="339"/>
      <c r="F12" s="339"/>
      <c r="G12" s="339"/>
    </row>
    <row r="13" spans="1:7" s="11" customFormat="1" ht="11.25" customHeight="1" x14ac:dyDescent="0.3">
      <c r="A13" s="322" t="s">
        <v>30</v>
      </c>
      <c r="B13" s="323" t="s">
        <v>31</v>
      </c>
      <c r="C13" s="323"/>
      <c r="D13" s="323" t="s">
        <v>46</v>
      </c>
      <c r="E13" s="323" t="s">
        <v>190</v>
      </c>
      <c r="F13" s="323" t="s">
        <v>191</v>
      </c>
      <c r="G13" s="91"/>
    </row>
    <row r="14" spans="1:7" s="11" customFormat="1" ht="12.75" customHeight="1" x14ac:dyDescent="0.3">
      <c r="A14" s="322"/>
      <c r="B14" s="247" t="s">
        <v>34</v>
      </c>
      <c r="C14" s="247" t="s">
        <v>33</v>
      </c>
      <c r="D14" s="323"/>
      <c r="E14" s="323"/>
      <c r="F14" s="323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5" t="s">
        <v>0</v>
      </c>
      <c r="B16" s="356"/>
      <c r="C16" s="356"/>
      <c r="D16" s="356"/>
      <c r="E16" s="356"/>
      <c r="F16" s="356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7" t="s">
        <v>36</v>
      </c>
      <c r="B22" s="353"/>
      <c r="C22" s="354"/>
      <c r="D22" s="290">
        <f>SUM(B17:C21)</f>
        <v>0</v>
      </c>
    </row>
    <row r="23" spans="1:7" x14ac:dyDescent="0.3">
      <c r="A23" s="348" t="s">
        <v>295</v>
      </c>
      <c r="B23" s="349"/>
      <c r="C23" s="350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6" t="s">
        <v>4</v>
      </c>
      <c r="B25" s="347"/>
      <c r="C25" s="347"/>
      <c r="D25" s="347"/>
      <c r="E25" s="347"/>
      <c r="F25" s="347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8" t="s">
        <v>36</v>
      </c>
      <c r="B33" s="349"/>
      <c r="C33" s="350"/>
      <c r="D33" s="289">
        <f>SUM(B26:C32)</f>
        <v>0</v>
      </c>
    </row>
    <row r="34" spans="1:7" x14ac:dyDescent="0.3">
      <c r="A34" s="348" t="s">
        <v>295</v>
      </c>
      <c r="B34" s="349"/>
      <c r="C34" s="350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6" t="s">
        <v>219</v>
      </c>
      <c r="B36" s="347"/>
      <c r="C36" s="347"/>
      <c r="D36" s="347"/>
      <c r="E36" s="347"/>
      <c r="F36" s="347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8" t="s">
        <v>36</v>
      </c>
      <c r="B42" s="349"/>
      <c r="C42" s="350"/>
      <c r="D42" s="289">
        <f>SUM(B37:C41)</f>
        <v>0</v>
      </c>
      <c r="E42" s="12"/>
      <c r="F42" s="12"/>
      <c r="G42" s="105"/>
    </row>
    <row r="43" spans="1:7" s="19" customFormat="1" x14ac:dyDescent="0.3">
      <c r="A43" s="348" t="s">
        <v>295</v>
      </c>
      <c r="B43" s="349"/>
      <c r="C43" s="350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8" t="s">
        <v>21</v>
      </c>
      <c r="B45" s="359"/>
      <c r="C45" s="359"/>
      <c r="D45" s="359"/>
      <c r="E45" s="359"/>
      <c r="F45" s="359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8" t="s">
        <v>36</v>
      </c>
      <c r="B52" s="349"/>
      <c r="C52" s="350"/>
      <c r="D52" s="289">
        <f>SUM(B46:C51)</f>
        <v>0</v>
      </c>
    </row>
    <row r="53" spans="1:7" x14ac:dyDescent="0.3">
      <c r="A53" s="348" t="s">
        <v>295</v>
      </c>
      <c r="B53" s="349"/>
      <c r="C53" s="350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6" t="s">
        <v>8</v>
      </c>
      <c r="B55" s="347"/>
      <c r="C55" s="347"/>
      <c r="D55" s="347"/>
      <c r="E55" s="347"/>
      <c r="F55" s="347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8" t="s">
        <v>36</v>
      </c>
      <c r="B63" s="349"/>
      <c r="C63" s="350"/>
      <c r="D63" s="289">
        <f>SUM(B56:C62)</f>
        <v>0</v>
      </c>
    </row>
    <row r="64" spans="1:7" x14ac:dyDescent="0.3">
      <c r="A64" s="348" t="s">
        <v>295</v>
      </c>
      <c r="B64" s="349"/>
      <c r="C64" s="350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6" t="s">
        <v>130</v>
      </c>
      <c r="B66" s="347"/>
      <c r="C66" s="347"/>
      <c r="D66" s="347"/>
      <c r="E66" s="347"/>
      <c r="F66" s="347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8" t="s">
        <v>36</v>
      </c>
      <c r="B84" s="349"/>
      <c r="C84" s="350"/>
      <c r="D84" s="289">
        <f>SUM(B67:C83)</f>
        <v>0</v>
      </c>
    </row>
    <row r="85" spans="1:7" x14ac:dyDescent="0.3">
      <c r="A85" s="348" t="s">
        <v>295</v>
      </c>
      <c r="B85" s="349"/>
      <c r="C85" s="350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6" t="s">
        <v>211</v>
      </c>
      <c r="B87" s="347"/>
      <c r="C87" s="347"/>
      <c r="D87" s="347"/>
      <c r="E87" s="347"/>
      <c r="F87" s="347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8" t="s">
        <v>36</v>
      </c>
      <c r="B102" s="349"/>
      <c r="C102" s="350"/>
      <c r="D102" s="289">
        <f>SUM(B88:C101)</f>
        <v>0</v>
      </c>
    </row>
    <row r="103" spans="1:7" x14ac:dyDescent="0.3">
      <c r="A103" s="348" t="s">
        <v>295</v>
      </c>
      <c r="B103" s="349"/>
      <c r="C103" s="350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6" t="s">
        <v>212</v>
      </c>
      <c r="B106" s="347"/>
      <c r="C106" s="347"/>
      <c r="D106" s="347"/>
      <c r="E106" s="347"/>
      <c r="F106" s="347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8" t="s">
        <v>36</v>
      </c>
      <c r="B118" s="349"/>
      <c r="C118" s="350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8" t="s">
        <v>295</v>
      </c>
      <c r="B119" s="349"/>
      <c r="C119" s="350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6" t="s">
        <v>185</v>
      </c>
      <c r="B121" s="347"/>
      <c r="C121" s="347"/>
      <c r="D121" s="347"/>
      <c r="E121" s="347"/>
      <c r="F121" s="347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8" t="s">
        <v>36</v>
      </c>
      <c r="B133" s="349"/>
      <c r="C133" s="350"/>
      <c r="D133" s="289">
        <f>SUM(B122:C132)</f>
        <v>0</v>
      </c>
    </row>
    <row r="134" spans="1:7" x14ac:dyDescent="0.3">
      <c r="A134" s="348" t="s">
        <v>295</v>
      </c>
      <c r="B134" s="349"/>
      <c r="C134" s="350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6" t="s">
        <v>71</v>
      </c>
      <c r="B136" s="347"/>
      <c r="C136" s="347"/>
      <c r="D136" s="347"/>
      <c r="E136" s="347"/>
      <c r="F136" s="347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8" t="s">
        <v>36</v>
      </c>
      <c r="B149" s="349"/>
      <c r="C149" s="350"/>
      <c r="D149" s="289">
        <f>SUM(B137:C148)</f>
        <v>0</v>
      </c>
    </row>
    <row r="150" spans="1:7" x14ac:dyDescent="0.3">
      <c r="A150" s="348" t="s">
        <v>295</v>
      </c>
      <c r="B150" s="349"/>
      <c r="C150" s="350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6" t="s">
        <v>217</v>
      </c>
      <c r="B152" s="347"/>
      <c r="C152" s="347"/>
      <c r="D152" s="347"/>
      <c r="E152" s="347"/>
      <c r="F152" s="347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8" t="s">
        <v>36</v>
      </c>
      <c r="B161" s="353"/>
      <c r="C161" s="354"/>
      <c r="D161" s="290">
        <f>SUM(B153:C160)</f>
        <v>0</v>
      </c>
    </row>
    <row r="162" spans="1:7" x14ac:dyDescent="0.3">
      <c r="A162" s="348" t="s">
        <v>295</v>
      </c>
      <c r="B162" s="349"/>
      <c r="C162" s="350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6" t="s">
        <v>77</v>
      </c>
      <c r="B164" s="347"/>
      <c r="C164" s="347"/>
      <c r="D164" s="347"/>
      <c r="E164" s="347"/>
      <c r="F164" s="347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8" t="s">
        <v>36</v>
      </c>
      <c r="B169" s="349"/>
      <c r="C169" s="350"/>
      <c r="D169" s="289">
        <f>SUM(B165:C168)</f>
        <v>0</v>
      </c>
    </row>
    <row r="170" spans="1:7" x14ac:dyDescent="0.3">
      <c r="A170" s="348" t="s">
        <v>295</v>
      </c>
      <c r="B170" s="349"/>
      <c r="C170" s="350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1" t="s">
        <v>17</v>
      </c>
      <c r="B172" s="352"/>
      <c r="C172" s="352"/>
      <c r="D172" s="352"/>
      <c r="E172" s="352"/>
      <c r="F172" s="352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8" t="s">
        <v>36</v>
      </c>
      <c r="B177" s="349"/>
      <c r="C177" s="350"/>
      <c r="D177" s="289">
        <f>SUM(B173:C176)</f>
        <v>0</v>
      </c>
    </row>
    <row r="178" spans="1:7" x14ac:dyDescent="0.3">
      <c r="A178" s="348" t="s">
        <v>295</v>
      </c>
      <c r="B178" s="349"/>
      <c r="C178" s="350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6" t="s">
        <v>78</v>
      </c>
      <c r="B180" s="347"/>
      <c r="C180" s="347"/>
      <c r="D180" s="347"/>
      <c r="E180" s="347"/>
      <c r="F180" s="347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8" t="s">
        <v>36</v>
      </c>
      <c r="B186" s="349"/>
      <c r="C186" s="350"/>
      <c r="D186" s="289">
        <f>SUM(B181:C185)</f>
        <v>0</v>
      </c>
    </row>
    <row r="187" spans="1:7" x14ac:dyDescent="0.3">
      <c r="A187" s="348" t="s">
        <v>295</v>
      </c>
      <c r="B187" s="349"/>
      <c r="C187" s="350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6" t="s">
        <v>216</v>
      </c>
      <c r="B189" s="347"/>
      <c r="C189" s="347"/>
      <c r="D189" s="347"/>
      <c r="E189" s="347"/>
      <c r="F189" s="347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8" t="s">
        <v>36</v>
      </c>
      <c r="B194" s="349"/>
      <c r="C194" s="350"/>
      <c r="D194" s="259">
        <f>SUM(B190:C193)</f>
        <v>0</v>
      </c>
    </row>
    <row r="195" spans="1:6" x14ac:dyDescent="0.3">
      <c r="A195" s="348" t="s">
        <v>295</v>
      </c>
      <c r="B195" s="349"/>
      <c r="C195" s="350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COUNTIF('A1 Technique'!F17:F193,"ok")</f>
        <v>0</v>
      </c>
      <c r="F197" s="232">
        <f>COUNTA('A1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4" sqref="D4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1"/>
      <c r="E1" s="341"/>
      <c r="F1" s="341"/>
      <c r="G1" s="341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42" t="s">
        <v>179</v>
      </c>
      <c r="B7" s="342"/>
      <c r="C7" s="342"/>
      <c r="D7" s="342"/>
      <c r="E7" s="342"/>
      <c r="F7" s="342"/>
      <c r="G7" s="104"/>
    </row>
    <row r="8" spans="1:7" ht="29.25" x14ac:dyDescent="0.45">
      <c r="A8" s="343" t="str">
        <f>'Page de garde'!D18</f>
        <v>Zaghouan</v>
      </c>
      <c r="B8" s="343"/>
      <c r="C8" s="343"/>
      <c r="D8" s="343"/>
      <c r="E8" s="343"/>
      <c r="F8" s="343"/>
      <c r="G8" s="104"/>
    </row>
    <row r="9" spans="1:7" ht="24" x14ac:dyDescent="0.45">
      <c r="A9" s="243" t="s">
        <v>42</v>
      </c>
      <c r="B9" s="374"/>
      <c r="C9" s="374"/>
      <c r="D9" s="374"/>
      <c r="E9" s="374"/>
      <c r="F9" s="374"/>
      <c r="G9" s="104"/>
    </row>
    <row r="10" spans="1:7" ht="24" x14ac:dyDescent="0.45">
      <c r="A10" s="244" t="s">
        <v>44</v>
      </c>
      <c r="B10" s="375"/>
      <c r="C10" s="375"/>
      <c r="D10" s="375"/>
      <c r="E10" s="375"/>
      <c r="F10" s="375"/>
      <c r="G10" s="104"/>
    </row>
    <row r="11" spans="1:7" ht="24" x14ac:dyDescent="0.45">
      <c r="A11" s="243" t="s">
        <v>43</v>
      </c>
      <c r="B11" s="373"/>
      <c r="C11" s="373"/>
      <c r="D11" s="373"/>
      <c r="E11" s="373"/>
      <c r="F11" s="373"/>
      <c r="G11" s="104"/>
    </row>
    <row r="12" spans="1:7" ht="24" x14ac:dyDescent="0.45">
      <c r="A12" s="243" t="s">
        <v>239</v>
      </c>
      <c r="B12" s="372">
        <f>D549</f>
        <v>0</v>
      </c>
      <c r="C12" s="372"/>
      <c r="D12" s="372"/>
      <c r="E12" s="372"/>
      <c r="F12" s="372"/>
      <c r="G12" s="104"/>
    </row>
    <row r="13" spans="1:7" ht="22.5" x14ac:dyDescent="0.45">
      <c r="D13" s="339"/>
      <c r="E13" s="339"/>
      <c r="F13" s="339"/>
      <c r="G13" s="339"/>
    </row>
    <row r="14" spans="1:7" ht="16.5" customHeight="1" x14ac:dyDescent="0.3">
      <c r="A14" s="11"/>
    </row>
    <row r="15" spans="1:7" ht="16.5" customHeight="1" x14ac:dyDescent="0.35">
      <c r="A15" s="282" t="s">
        <v>0</v>
      </c>
      <c r="B15" s="282"/>
      <c r="C15" s="282"/>
      <c r="D15" s="282"/>
      <c r="E15" s="282"/>
      <c r="F15" s="283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2" t="s">
        <v>30</v>
      </c>
      <c r="B17" s="323" t="s">
        <v>31</v>
      </c>
      <c r="C17" s="323"/>
      <c r="D17" s="323" t="s">
        <v>46</v>
      </c>
      <c r="E17" s="324" t="s">
        <v>310</v>
      </c>
      <c r="F17" s="324" t="s">
        <v>357</v>
      </c>
    </row>
    <row r="18" spans="1:8" ht="16.5" customHeight="1" x14ac:dyDescent="0.3">
      <c r="A18" s="322"/>
      <c r="B18" s="247" t="s">
        <v>34</v>
      </c>
      <c r="C18" s="247" t="s">
        <v>33</v>
      </c>
      <c r="D18" s="323"/>
      <c r="E18" s="324"/>
      <c r="F18" s="324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301" t="s">
        <v>18</v>
      </c>
      <c r="B28" s="302"/>
      <c r="C28" s="302"/>
      <c r="D28" s="302"/>
      <c r="E28" s="302"/>
      <c r="F28" s="303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2" t="s">
        <v>378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COUNTIF('A2 Exploitation'!F21:F40,"ok")</f>
        <v>0</v>
      </c>
      <c r="F41" s="228">
        <f>COUNTA('A2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304"/>
      <c r="B44" s="305"/>
      <c r="C44" s="305"/>
      <c r="D44" s="305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296"/>
      <c r="B47" s="297"/>
      <c r="C47" s="298"/>
      <c r="D47" s="297"/>
      <c r="E47" s="299"/>
      <c r="F47" s="300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2" t="s">
        <v>30</v>
      </c>
      <c r="B50" s="323" t="s">
        <v>31</v>
      </c>
      <c r="C50" s="323"/>
      <c r="D50" s="323" t="s">
        <v>46</v>
      </c>
      <c r="E50" s="324" t="s">
        <v>310</v>
      </c>
      <c r="F50" s="324" t="s">
        <v>359</v>
      </c>
      <c r="G50" s="106"/>
    </row>
    <row r="51" spans="1:7" x14ac:dyDescent="0.3">
      <c r="A51" s="322"/>
      <c r="B51" s="247" t="s">
        <v>34</v>
      </c>
      <c r="C51" s="247" t="s">
        <v>33</v>
      </c>
      <c r="D51" s="323"/>
      <c r="E51" s="324"/>
      <c r="F51" s="324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308" t="s">
        <v>60</v>
      </c>
      <c r="B64" s="309"/>
      <c r="C64" s="309"/>
      <c r="D64" s="309"/>
      <c r="E64" s="309"/>
      <c r="F64" s="310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308" t="s">
        <v>25</v>
      </c>
      <c r="B87" s="309"/>
      <c r="C87" s="309"/>
      <c r="D87" s="309"/>
      <c r="E87" s="309"/>
      <c r="F87" s="310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2" t="s">
        <v>378</v>
      </c>
      <c r="B94" s="333"/>
      <c r="C94" s="333"/>
      <c r="D94" s="333"/>
      <c r="E94" s="333"/>
      <c r="F94" s="334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COUNTIF('A2 Exploitation'!F53:F98,"ok")</f>
        <v>0</v>
      </c>
      <c r="F99" s="228">
        <f>COUNTA('A2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2" t="s">
        <v>30</v>
      </c>
      <c r="B107" s="323" t="s">
        <v>31</v>
      </c>
      <c r="C107" s="323"/>
      <c r="D107" s="323" t="s">
        <v>46</v>
      </c>
      <c r="E107" s="324" t="s">
        <v>310</v>
      </c>
      <c r="F107" s="324" t="s">
        <v>359</v>
      </c>
    </row>
    <row r="108" spans="1:7" x14ac:dyDescent="0.3">
      <c r="A108" s="322"/>
      <c r="B108" s="247" t="s">
        <v>34</v>
      </c>
      <c r="C108" s="247" t="s">
        <v>33</v>
      </c>
      <c r="D108" s="323"/>
      <c r="E108" s="324"/>
      <c r="F108" s="324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5" t="s">
        <v>378</v>
      </c>
      <c r="B148" s="336"/>
      <c r="C148" s="336"/>
      <c r="D148" s="337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COUNTIF('A2 Exploitation'!F110:F152,"ok")</f>
        <v>0</v>
      </c>
      <c r="F153" s="228">
        <f>COUNTA('A2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2" t="s">
        <v>30</v>
      </c>
      <c r="B162" s="323" t="s">
        <v>31</v>
      </c>
      <c r="C162" s="323"/>
      <c r="D162" s="323" t="s">
        <v>46</v>
      </c>
      <c r="E162" s="324" t="s">
        <v>310</v>
      </c>
      <c r="F162" s="324" t="s">
        <v>359</v>
      </c>
      <c r="G162" s="106"/>
    </row>
    <row r="163" spans="1:7" x14ac:dyDescent="0.3">
      <c r="A163" s="322"/>
      <c r="B163" s="247" t="s">
        <v>34</v>
      </c>
      <c r="C163" s="247" t="s">
        <v>33</v>
      </c>
      <c r="D163" s="323"/>
      <c r="E163" s="324"/>
      <c r="F163" s="324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308" t="s">
        <v>121</v>
      </c>
      <c r="B175" s="309"/>
      <c r="C175" s="309"/>
      <c r="D175" s="309"/>
      <c r="E175" s="309"/>
      <c r="F175" s="310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8" t="s">
        <v>378</v>
      </c>
      <c r="B195" s="328"/>
      <c r="C195" s="328"/>
      <c r="D195" s="328"/>
      <c r="E195" s="328"/>
      <c r="F195" s="328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COUNTIF('A2 Exploitation'!F165:F199,"ok")</f>
        <v>0</v>
      </c>
      <c r="F200" s="228">
        <f>COUNTA('A2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2" t="s">
        <v>30</v>
      </c>
      <c r="B209" s="323" t="s">
        <v>31</v>
      </c>
      <c r="C209" s="323"/>
      <c r="D209" s="323" t="s">
        <v>46</v>
      </c>
      <c r="E209" s="324" t="s">
        <v>310</v>
      </c>
      <c r="F209" s="324" t="s">
        <v>359</v>
      </c>
      <c r="G209" s="106"/>
    </row>
    <row r="210" spans="1:7" x14ac:dyDescent="0.3">
      <c r="A210" s="322"/>
      <c r="B210" s="247" t="s">
        <v>34</v>
      </c>
      <c r="C210" s="247" t="s">
        <v>33</v>
      </c>
      <c r="D210" s="323"/>
      <c r="E210" s="324"/>
      <c r="F210" s="324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308" t="s">
        <v>172</v>
      </c>
      <c r="B247" s="309"/>
      <c r="C247" s="309"/>
      <c r="D247" s="309"/>
      <c r="E247" s="309"/>
      <c r="F247" s="310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28" t="s">
        <v>378</v>
      </c>
      <c r="B256" s="328"/>
      <c r="C256" s="328"/>
      <c r="D256" s="328"/>
      <c r="E256" s="328"/>
      <c r="F256" s="328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COUNTIF('A2 Exploitation'!F212:F260,"ok")</f>
        <v>0</v>
      </c>
      <c r="F261" s="228">
        <f>COUNTA('A2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2" t="s">
        <v>30</v>
      </c>
      <c r="B270" s="323" t="s">
        <v>31</v>
      </c>
      <c r="C270" s="323"/>
      <c r="D270" s="323" t="s">
        <v>46</v>
      </c>
      <c r="E270" s="324" t="s">
        <v>310</v>
      </c>
      <c r="F270" s="324" t="s">
        <v>359</v>
      </c>
      <c r="G270" s="168"/>
    </row>
    <row r="271" spans="1:7" s="13" customFormat="1" x14ac:dyDescent="0.3">
      <c r="A271" s="322"/>
      <c r="B271" s="247" t="s">
        <v>34</v>
      </c>
      <c r="C271" s="247" t="s">
        <v>33</v>
      </c>
      <c r="D271" s="323"/>
      <c r="E271" s="324"/>
      <c r="F271" s="324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308" t="s">
        <v>73</v>
      </c>
      <c r="B288" s="309"/>
      <c r="C288" s="309"/>
      <c r="D288" s="309"/>
      <c r="E288" s="309"/>
      <c r="F288" s="310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29" t="s">
        <v>395</v>
      </c>
      <c r="B308" s="330"/>
      <c r="C308" s="330"/>
      <c r="D308" s="330"/>
      <c r="E308" s="330"/>
      <c r="F308" s="331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COUNTIF('A2 Exploitation'!F273:F312,"ok")</f>
        <v>0</v>
      </c>
      <c r="F313" s="228">
        <f>COUNTA('A2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2" t="s">
        <v>30</v>
      </c>
      <c r="B322" s="323" t="s">
        <v>31</v>
      </c>
      <c r="C322" s="323"/>
      <c r="D322" s="323" t="s">
        <v>46</v>
      </c>
      <c r="E322" s="324" t="s">
        <v>310</v>
      </c>
      <c r="F322" s="324" t="s">
        <v>359</v>
      </c>
      <c r="G322" s="106"/>
    </row>
    <row r="323" spans="1:7" x14ac:dyDescent="0.3">
      <c r="A323" s="322"/>
      <c r="B323" s="247" t="s">
        <v>34</v>
      </c>
      <c r="C323" s="247" t="s">
        <v>33</v>
      </c>
      <c r="D323" s="323"/>
      <c r="E323" s="324"/>
      <c r="F323" s="324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308" t="s">
        <v>109</v>
      </c>
      <c r="B336" s="309"/>
      <c r="C336" s="309"/>
      <c r="D336" s="309"/>
      <c r="E336" s="309"/>
      <c r="F336" s="310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9" t="s">
        <v>378</v>
      </c>
      <c r="B349" s="330"/>
      <c r="C349" s="330"/>
      <c r="D349" s="330"/>
      <c r="E349" s="330"/>
      <c r="F349" s="330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COUNTIF('A2 Exploitation'!F325:F352,"ok")</f>
        <v>0</v>
      </c>
      <c r="F353" s="228">
        <f>COUNTA('A2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2" t="s">
        <v>30</v>
      </c>
      <c r="B362" s="323" t="s">
        <v>31</v>
      </c>
      <c r="C362" s="323"/>
      <c r="D362" s="323" t="s">
        <v>46</v>
      </c>
      <c r="E362" s="324" t="s">
        <v>310</v>
      </c>
      <c r="F362" s="324" t="s">
        <v>359</v>
      </c>
      <c r="G362" s="106"/>
    </row>
    <row r="363" spans="1:7" x14ac:dyDescent="0.3">
      <c r="A363" s="322"/>
      <c r="B363" s="247" t="s">
        <v>34</v>
      </c>
      <c r="C363" s="247" t="s">
        <v>33</v>
      </c>
      <c r="D363" s="323"/>
      <c r="E363" s="324"/>
      <c r="F363" s="324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308" t="s">
        <v>25</v>
      </c>
      <c r="B376" s="309"/>
      <c r="C376" s="309"/>
      <c r="D376" s="309"/>
      <c r="E376" s="309"/>
      <c r="F376" s="310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8" t="s">
        <v>378</v>
      </c>
      <c r="B383" s="328"/>
      <c r="C383" s="328"/>
      <c r="D383" s="328"/>
      <c r="E383" s="328"/>
      <c r="F383" s="328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COUNTIF('A2 Exploitation'!F365:F385,"ok")</f>
        <v>0</v>
      </c>
      <c r="F386" s="228">
        <f>COUNTA('A2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2" t="s">
        <v>30</v>
      </c>
      <c r="B395" s="323" t="s">
        <v>31</v>
      </c>
      <c r="C395" s="323"/>
      <c r="D395" s="323" t="s">
        <v>46</v>
      </c>
      <c r="E395" s="324" t="s">
        <v>310</v>
      </c>
      <c r="F395" s="324" t="s">
        <v>359</v>
      </c>
      <c r="G395" s="106"/>
    </row>
    <row r="396" spans="1:7" x14ac:dyDescent="0.3">
      <c r="A396" s="322"/>
      <c r="B396" s="247" t="s">
        <v>34</v>
      </c>
      <c r="C396" s="247" t="s">
        <v>33</v>
      </c>
      <c r="D396" s="323"/>
      <c r="E396" s="324"/>
      <c r="F396" s="324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308" t="s">
        <v>25</v>
      </c>
      <c r="B409" s="309"/>
      <c r="C409" s="309"/>
      <c r="D409" s="309"/>
      <c r="E409" s="309"/>
      <c r="F409" s="310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308" t="s">
        <v>111</v>
      </c>
      <c r="B420" s="309"/>
      <c r="C420" s="309"/>
      <c r="D420" s="309"/>
      <c r="E420" s="309"/>
      <c r="F420" s="310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308" t="s">
        <v>28</v>
      </c>
      <c r="B429" s="309"/>
      <c r="C429" s="309"/>
      <c r="D429" s="309"/>
      <c r="E429" s="309"/>
      <c r="F429" s="310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28" t="s">
        <v>378</v>
      </c>
      <c r="B435" s="328"/>
      <c r="C435" s="328"/>
      <c r="D435" s="328"/>
      <c r="E435" s="328"/>
      <c r="F435" s="328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COUNTIF('A2 Exploitation'!F398:F438,"ok")</f>
        <v>0</v>
      </c>
      <c r="F439" s="228">
        <f>COUNTA('A2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2" t="s">
        <v>30</v>
      </c>
      <c r="B448" s="323" t="s">
        <v>31</v>
      </c>
      <c r="C448" s="323"/>
      <c r="D448" s="323" t="s">
        <v>46</v>
      </c>
      <c r="E448" s="324" t="s">
        <v>310</v>
      </c>
      <c r="F448" s="324" t="s">
        <v>359</v>
      </c>
      <c r="G448" s="106"/>
    </row>
    <row r="449" spans="1:6" x14ac:dyDescent="0.3">
      <c r="A449" s="322"/>
      <c r="B449" s="247" t="s">
        <v>34</v>
      </c>
      <c r="C449" s="247" t="s">
        <v>33</v>
      </c>
      <c r="D449" s="323"/>
      <c r="E449" s="324"/>
      <c r="F449" s="324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311" t="s">
        <v>109</v>
      </c>
      <c r="B460" s="310"/>
      <c r="C460" s="310"/>
      <c r="D460" s="310"/>
      <c r="E460" s="310"/>
      <c r="F460" s="310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5" t="s">
        <v>378</v>
      </c>
      <c r="B471" s="326"/>
      <c r="C471" s="326"/>
      <c r="D471" s="326"/>
      <c r="E471" s="326"/>
      <c r="F471" s="326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COUNTIF('A2 Exploitation'!F451:F475,"ok")</f>
        <v>0</v>
      </c>
      <c r="F476" s="228">
        <f>COUNTA('A2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7" t="s">
        <v>366</v>
      </c>
      <c r="B483" s="327"/>
      <c r="C483" s="327"/>
      <c r="D483" s="327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2" t="s">
        <v>30</v>
      </c>
      <c r="B485" s="323" t="s">
        <v>31</v>
      </c>
      <c r="C485" s="323"/>
      <c r="D485" s="323" t="s">
        <v>46</v>
      </c>
      <c r="E485" s="324" t="s">
        <v>310</v>
      </c>
      <c r="F485" s="324" t="s">
        <v>359</v>
      </c>
      <c r="G485" s="106"/>
    </row>
    <row r="486" spans="1:7" x14ac:dyDescent="0.3">
      <c r="A486" s="322"/>
      <c r="B486" s="247" t="s">
        <v>34</v>
      </c>
      <c r="C486" s="247" t="s">
        <v>33</v>
      </c>
      <c r="D486" s="323"/>
      <c r="E486" s="324"/>
      <c r="F486" s="324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COUNTIF('A2 Exploitation'!F488:F497,"ok")</f>
        <v>0</v>
      </c>
      <c r="F498" s="228">
        <f>COUNTA('A2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2" t="s">
        <v>30</v>
      </c>
      <c r="B507" s="323" t="s">
        <v>31</v>
      </c>
      <c r="C507" s="323"/>
      <c r="D507" s="323" t="s">
        <v>46</v>
      </c>
      <c r="E507" s="324" t="s">
        <v>310</v>
      </c>
      <c r="F507" s="324" t="s">
        <v>359</v>
      </c>
      <c r="G507" s="106"/>
    </row>
    <row r="508" spans="1:7" x14ac:dyDescent="0.3">
      <c r="A508" s="322"/>
      <c r="B508" s="247" t="s">
        <v>34</v>
      </c>
      <c r="C508" s="247" t="s">
        <v>33</v>
      </c>
      <c r="D508" s="323"/>
      <c r="E508" s="324"/>
      <c r="F508" s="324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109" t="str">
        <f>IF(D512=1, 2, IF(AND(D512&lt;1,D512&gt;0), 1, "0"))</f>
        <v>0</v>
      </c>
      <c r="C512" s="116"/>
      <c r="D512" s="199" t="str">
        <f>IFERROR(E512/F512,"N.A")</f>
        <v>N.A</v>
      </c>
      <c r="E512" s="202">
        <f>COUNTIF('A2 Exploitation'!F509:F511,"ok")</f>
        <v>0</v>
      </c>
      <c r="F512" s="203">
        <f>COUNTA('A2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2" t="s">
        <v>30</v>
      </c>
      <c r="B518" s="323" t="s">
        <v>31</v>
      </c>
      <c r="C518" s="323"/>
      <c r="D518" s="323" t="s">
        <v>46</v>
      </c>
      <c r="E518" s="324" t="s">
        <v>310</v>
      </c>
      <c r="F518" s="324" t="s">
        <v>359</v>
      </c>
      <c r="G518" s="106"/>
    </row>
    <row r="519" spans="1:7" x14ac:dyDescent="0.3">
      <c r="A519" s="322"/>
      <c r="B519" s="247" t="s">
        <v>34</v>
      </c>
      <c r="C519" s="247" t="s">
        <v>33</v>
      </c>
      <c r="D519" s="323"/>
      <c r="E519" s="324"/>
      <c r="F519" s="324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COUNTIF('A2 Exploitation'!F520:F531,"ok")</f>
        <v>0</v>
      </c>
      <c r="F532" s="228">
        <f>COUNTA('A2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2" t="s">
        <v>30</v>
      </c>
      <c r="B538" s="323" t="s">
        <v>31</v>
      </c>
      <c r="C538" s="323"/>
      <c r="D538" s="323" t="s">
        <v>46</v>
      </c>
      <c r="E538" s="324" t="s">
        <v>310</v>
      </c>
      <c r="F538" s="324" t="s">
        <v>359</v>
      </c>
      <c r="G538" s="106"/>
    </row>
    <row r="539" spans="1:7" x14ac:dyDescent="0.3">
      <c r="A539" s="322"/>
      <c r="B539" s="247" t="s">
        <v>34</v>
      </c>
      <c r="C539" s="247" t="s">
        <v>33</v>
      </c>
      <c r="D539" s="323"/>
      <c r="E539" s="324"/>
      <c r="F539" s="324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COUNTIF('A2 Exploitation'!F540:F542,"ok")</f>
        <v>0</v>
      </c>
      <c r="F543" s="228">
        <f>COUNTA('A2 Exploitation'!F540:F542)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zoomScale="60" zoomScaleNormal="90" workbookViewId="0">
      <selection activeCell="E197" sqref="E19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1"/>
      <c r="E1" s="341"/>
      <c r="F1" s="341"/>
      <c r="G1" s="341"/>
    </row>
    <row r="2" spans="1:7" s="11" customFormat="1" ht="24" x14ac:dyDescent="0.45">
      <c r="A2" s="10"/>
      <c r="B2" s="21">
        <v>1</v>
      </c>
      <c r="D2" s="72"/>
      <c r="E2" s="72"/>
      <c r="F2" s="72"/>
      <c r="G2" s="104"/>
    </row>
    <row r="3" spans="1:7" s="11" customFormat="1" ht="24" x14ac:dyDescent="0.45">
      <c r="A3" s="10"/>
      <c r="B3" s="21">
        <v>2</v>
      </c>
      <c r="D3" s="72"/>
      <c r="E3" s="72"/>
      <c r="F3" s="72"/>
      <c r="G3" s="104"/>
    </row>
    <row r="4" spans="1:7" s="11" customFormat="1" ht="16.5" customHeight="1" x14ac:dyDescent="0.45">
      <c r="A4" s="10"/>
      <c r="B4" s="21" t="s">
        <v>32</v>
      </c>
      <c r="D4" s="12"/>
      <c r="E4" s="72"/>
      <c r="F4" s="72"/>
      <c r="G4" s="104"/>
    </row>
    <row r="5" spans="1:7" s="11" customFormat="1" ht="16.5" customHeight="1" x14ac:dyDescent="0.45">
      <c r="A5" s="10"/>
      <c r="D5" s="72"/>
      <c r="E5" s="72"/>
      <c r="F5" s="72"/>
      <c r="G5" s="104"/>
    </row>
    <row r="6" spans="1:7" s="11" customFormat="1" ht="37.5" customHeight="1" x14ac:dyDescent="0.45">
      <c r="A6" s="362" t="s">
        <v>50</v>
      </c>
      <c r="B6" s="362"/>
      <c r="C6" s="362"/>
      <c r="D6" s="362"/>
      <c r="E6" s="362"/>
      <c r="F6" s="362"/>
      <c r="G6" s="104"/>
    </row>
    <row r="7" spans="1:7" s="11" customFormat="1" ht="21.75" customHeight="1" x14ac:dyDescent="0.45">
      <c r="A7" s="343" t="str">
        <f>'A3 Exploitation'!A8:F8</f>
        <v>Zaghouan</v>
      </c>
      <c r="B7" s="343"/>
      <c r="C7" s="343"/>
      <c r="D7" s="343"/>
      <c r="E7" s="343"/>
      <c r="F7" s="343"/>
      <c r="G7" s="104"/>
    </row>
    <row r="8" spans="1:7" s="11" customFormat="1" ht="24" x14ac:dyDescent="0.45">
      <c r="A8" s="243" t="s">
        <v>42</v>
      </c>
      <c r="B8" s="370">
        <f>'A3 Exploitation'!B9:F9</f>
        <v>0</v>
      </c>
      <c r="C8" s="370"/>
      <c r="D8" s="370"/>
      <c r="E8" s="370"/>
      <c r="F8" s="370"/>
      <c r="G8" s="104"/>
    </row>
    <row r="9" spans="1:7" s="11" customFormat="1" ht="24" x14ac:dyDescent="0.45">
      <c r="A9" s="244" t="s">
        <v>44</v>
      </c>
      <c r="B9" s="371">
        <f>'A3 Exploitation'!B10:F10</f>
        <v>0</v>
      </c>
      <c r="C9" s="371"/>
      <c r="D9" s="371"/>
      <c r="E9" s="371"/>
      <c r="F9" s="371"/>
      <c r="G9" s="104"/>
    </row>
    <row r="10" spans="1:7" s="11" customFormat="1" ht="24" x14ac:dyDescent="0.45">
      <c r="A10" s="243" t="s">
        <v>43</v>
      </c>
      <c r="B10" s="367">
        <f>'A3 Exploitation'!B11:F11</f>
        <v>0</v>
      </c>
      <c r="C10" s="367"/>
      <c r="D10" s="367"/>
      <c r="E10" s="367"/>
      <c r="F10" s="367"/>
      <c r="G10" s="104"/>
    </row>
    <row r="11" spans="1:7" s="11" customFormat="1" ht="24" x14ac:dyDescent="0.45">
      <c r="A11" s="243" t="s">
        <v>294</v>
      </c>
      <c r="B11" s="366">
        <f>D199</f>
        <v>0</v>
      </c>
      <c r="C11" s="366"/>
      <c r="D11" s="366"/>
      <c r="E11" s="366"/>
      <c r="F11" s="366"/>
      <c r="G11" s="104"/>
    </row>
    <row r="12" spans="1:7" s="11" customFormat="1" ht="22.5" x14ac:dyDescent="0.45">
      <c r="A12" s="10"/>
      <c r="D12" s="339"/>
      <c r="E12" s="339"/>
      <c r="F12" s="339"/>
      <c r="G12" s="339"/>
    </row>
    <row r="13" spans="1:7" s="11" customFormat="1" ht="11.25" customHeight="1" x14ac:dyDescent="0.3">
      <c r="A13" s="322" t="s">
        <v>30</v>
      </c>
      <c r="B13" s="323" t="s">
        <v>31</v>
      </c>
      <c r="C13" s="323"/>
      <c r="D13" s="323" t="s">
        <v>46</v>
      </c>
      <c r="E13" s="323" t="s">
        <v>190</v>
      </c>
      <c r="F13" s="323" t="s">
        <v>191</v>
      </c>
      <c r="G13" s="91"/>
    </row>
    <row r="14" spans="1:7" s="11" customFormat="1" ht="12.75" customHeight="1" x14ac:dyDescent="0.3">
      <c r="A14" s="322"/>
      <c r="B14" s="247" t="s">
        <v>34</v>
      </c>
      <c r="C14" s="247" t="s">
        <v>33</v>
      </c>
      <c r="D14" s="323"/>
      <c r="E14" s="323"/>
      <c r="F14" s="323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5" t="s">
        <v>0</v>
      </c>
      <c r="B16" s="356"/>
      <c r="C16" s="356"/>
      <c r="D16" s="356"/>
      <c r="E16" s="356"/>
      <c r="F16" s="356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7" t="s">
        <v>36</v>
      </c>
      <c r="B22" s="353"/>
      <c r="C22" s="354"/>
      <c r="D22" s="290">
        <f>SUM(B17:C21)</f>
        <v>0</v>
      </c>
    </row>
    <row r="23" spans="1:7" x14ac:dyDescent="0.3">
      <c r="A23" s="348" t="s">
        <v>295</v>
      </c>
      <c r="B23" s="349"/>
      <c r="C23" s="350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6" t="s">
        <v>4</v>
      </c>
      <c r="B25" s="347"/>
      <c r="C25" s="347"/>
      <c r="D25" s="347"/>
      <c r="E25" s="347"/>
      <c r="F25" s="347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8" t="s">
        <v>36</v>
      </c>
      <c r="B33" s="349"/>
      <c r="C33" s="350"/>
      <c r="D33" s="289">
        <f>SUM(B26:C32)</f>
        <v>0</v>
      </c>
    </row>
    <row r="34" spans="1:7" x14ac:dyDescent="0.3">
      <c r="A34" s="348" t="s">
        <v>295</v>
      </c>
      <c r="B34" s="349"/>
      <c r="C34" s="350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6" t="s">
        <v>219</v>
      </c>
      <c r="B36" s="347"/>
      <c r="C36" s="347"/>
      <c r="D36" s="347"/>
      <c r="E36" s="347"/>
      <c r="F36" s="347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8" t="s">
        <v>36</v>
      </c>
      <c r="B42" s="349"/>
      <c r="C42" s="350"/>
      <c r="D42" s="289">
        <f>SUM(B37:C41)</f>
        <v>0</v>
      </c>
      <c r="E42" s="12"/>
      <c r="F42" s="12"/>
      <c r="G42" s="105"/>
    </row>
    <row r="43" spans="1:7" s="19" customFormat="1" x14ac:dyDescent="0.3">
      <c r="A43" s="348" t="s">
        <v>295</v>
      </c>
      <c r="B43" s="349"/>
      <c r="C43" s="350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8" t="s">
        <v>21</v>
      </c>
      <c r="B45" s="359"/>
      <c r="C45" s="359"/>
      <c r="D45" s="359"/>
      <c r="E45" s="359"/>
      <c r="F45" s="359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8" t="s">
        <v>36</v>
      </c>
      <c r="B52" s="349"/>
      <c r="C52" s="350"/>
      <c r="D52" s="289">
        <f>SUM(B46:C51)</f>
        <v>0</v>
      </c>
    </row>
    <row r="53" spans="1:7" x14ac:dyDescent="0.3">
      <c r="A53" s="348" t="s">
        <v>295</v>
      </c>
      <c r="B53" s="349"/>
      <c r="C53" s="350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6" t="s">
        <v>8</v>
      </c>
      <c r="B55" s="347"/>
      <c r="C55" s="347"/>
      <c r="D55" s="347"/>
      <c r="E55" s="347"/>
      <c r="F55" s="347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8" t="s">
        <v>36</v>
      </c>
      <c r="B63" s="349"/>
      <c r="C63" s="350"/>
      <c r="D63" s="289">
        <f>SUM(B56:C62)</f>
        <v>0</v>
      </c>
    </row>
    <row r="64" spans="1:7" x14ac:dyDescent="0.3">
      <c r="A64" s="348" t="s">
        <v>295</v>
      </c>
      <c r="B64" s="349"/>
      <c r="C64" s="350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6" t="s">
        <v>130</v>
      </c>
      <c r="B66" s="347"/>
      <c r="C66" s="347"/>
      <c r="D66" s="347"/>
      <c r="E66" s="347"/>
      <c r="F66" s="347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8" t="s">
        <v>36</v>
      </c>
      <c r="B84" s="349"/>
      <c r="C84" s="350"/>
      <c r="D84" s="289">
        <f>SUM(B67:C83)</f>
        <v>0</v>
      </c>
    </row>
    <row r="85" spans="1:7" x14ac:dyDescent="0.3">
      <c r="A85" s="348" t="s">
        <v>295</v>
      </c>
      <c r="B85" s="349"/>
      <c r="C85" s="350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6" t="s">
        <v>211</v>
      </c>
      <c r="B87" s="347"/>
      <c r="C87" s="347"/>
      <c r="D87" s="347"/>
      <c r="E87" s="347"/>
      <c r="F87" s="347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8" t="s">
        <v>36</v>
      </c>
      <c r="B102" s="349"/>
      <c r="C102" s="350"/>
      <c r="D102" s="289">
        <f>SUM(B88:C101)</f>
        <v>0</v>
      </c>
    </row>
    <row r="103" spans="1:7" x14ac:dyDescent="0.3">
      <c r="A103" s="348" t="s">
        <v>295</v>
      </c>
      <c r="B103" s="349"/>
      <c r="C103" s="350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6" t="s">
        <v>212</v>
      </c>
      <c r="B106" s="347"/>
      <c r="C106" s="347"/>
      <c r="D106" s="347"/>
      <c r="E106" s="347"/>
      <c r="F106" s="347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8" t="s">
        <v>36</v>
      </c>
      <c r="B118" s="349"/>
      <c r="C118" s="350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8" t="s">
        <v>295</v>
      </c>
      <c r="B119" s="349"/>
      <c r="C119" s="350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6" t="s">
        <v>185</v>
      </c>
      <c r="B121" s="347"/>
      <c r="C121" s="347"/>
      <c r="D121" s="347"/>
      <c r="E121" s="347"/>
      <c r="F121" s="347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8" t="s">
        <v>36</v>
      </c>
      <c r="B133" s="349"/>
      <c r="C133" s="350"/>
      <c r="D133" s="289">
        <f>SUM(B122:C132)</f>
        <v>0</v>
      </c>
    </row>
    <row r="134" spans="1:7" x14ac:dyDescent="0.3">
      <c r="A134" s="348" t="s">
        <v>295</v>
      </c>
      <c r="B134" s="349"/>
      <c r="C134" s="350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6" t="s">
        <v>71</v>
      </c>
      <c r="B136" s="347"/>
      <c r="C136" s="347"/>
      <c r="D136" s="347"/>
      <c r="E136" s="347"/>
      <c r="F136" s="347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8" t="s">
        <v>36</v>
      </c>
      <c r="B149" s="349"/>
      <c r="C149" s="350"/>
      <c r="D149" s="289">
        <f>SUM(B137:C148)</f>
        <v>0</v>
      </c>
    </row>
    <row r="150" spans="1:7" x14ac:dyDescent="0.3">
      <c r="A150" s="348" t="s">
        <v>295</v>
      </c>
      <c r="B150" s="349"/>
      <c r="C150" s="350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6" t="s">
        <v>217</v>
      </c>
      <c r="B152" s="347"/>
      <c r="C152" s="347"/>
      <c r="D152" s="347"/>
      <c r="E152" s="347"/>
      <c r="F152" s="347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8" t="s">
        <v>36</v>
      </c>
      <c r="B161" s="353"/>
      <c r="C161" s="354"/>
      <c r="D161" s="290">
        <f>SUM(B153:C160)</f>
        <v>0</v>
      </c>
    </row>
    <row r="162" spans="1:7" x14ac:dyDescent="0.3">
      <c r="A162" s="348" t="s">
        <v>295</v>
      </c>
      <c r="B162" s="349"/>
      <c r="C162" s="350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6" t="s">
        <v>77</v>
      </c>
      <c r="B164" s="347"/>
      <c r="C164" s="347"/>
      <c r="D164" s="347"/>
      <c r="E164" s="347"/>
      <c r="F164" s="347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8" t="s">
        <v>36</v>
      </c>
      <c r="B169" s="349"/>
      <c r="C169" s="350"/>
      <c r="D169" s="289">
        <f>SUM(B165:C168)</f>
        <v>0</v>
      </c>
    </row>
    <row r="170" spans="1:7" x14ac:dyDescent="0.3">
      <c r="A170" s="348" t="s">
        <v>295</v>
      </c>
      <c r="B170" s="349"/>
      <c r="C170" s="350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1" t="s">
        <v>17</v>
      </c>
      <c r="B172" s="352"/>
      <c r="C172" s="352"/>
      <c r="D172" s="352"/>
      <c r="E172" s="352"/>
      <c r="F172" s="352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8" t="s">
        <v>36</v>
      </c>
      <c r="B177" s="349"/>
      <c r="C177" s="350"/>
      <c r="D177" s="289">
        <f>SUM(B173:C176)</f>
        <v>0</v>
      </c>
    </row>
    <row r="178" spans="1:7" x14ac:dyDescent="0.3">
      <c r="A178" s="348" t="s">
        <v>295</v>
      </c>
      <c r="B178" s="349"/>
      <c r="C178" s="350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6" t="s">
        <v>78</v>
      </c>
      <c r="B180" s="347"/>
      <c r="C180" s="347"/>
      <c r="D180" s="347"/>
      <c r="E180" s="347"/>
      <c r="F180" s="347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8" t="s">
        <v>36</v>
      </c>
      <c r="B186" s="349"/>
      <c r="C186" s="350"/>
      <c r="D186" s="289">
        <f>SUM(B181:C185)</f>
        <v>0</v>
      </c>
    </row>
    <row r="187" spans="1:7" x14ac:dyDescent="0.3">
      <c r="A187" s="348" t="s">
        <v>295</v>
      </c>
      <c r="B187" s="349"/>
      <c r="C187" s="350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6" t="s">
        <v>216</v>
      </c>
      <c r="B189" s="347"/>
      <c r="C189" s="347"/>
      <c r="D189" s="347"/>
      <c r="E189" s="347"/>
      <c r="F189" s="347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8" t="s">
        <v>36</v>
      </c>
      <c r="B194" s="349"/>
      <c r="C194" s="350"/>
      <c r="D194" s="259">
        <f>SUM(B190:C193)</f>
        <v>0</v>
      </c>
    </row>
    <row r="195" spans="1:6" x14ac:dyDescent="0.3">
      <c r="A195" s="348" t="s">
        <v>295</v>
      </c>
      <c r="B195" s="349"/>
      <c r="C195" s="350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COUNTIF('A2 Technique'!F17:F193,"ok")</f>
        <v>0</v>
      </c>
      <c r="F197" s="232">
        <f>COUNTA('A2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D503" sqref="A502:D503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1"/>
      <c r="E1" s="341"/>
      <c r="F1" s="341"/>
      <c r="G1" s="341"/>
    </row>
    <row r="2" spans="1:7" ht="24" x14ac:dyDescent="0.45">
      <c r="C2" s="21">
        <v>1</v>
      </c>
      <c r="D2" s="204"/>
      <c r="E2" s="196"/>
      <c r="F2" s="154"/>
      <c r="G2" s="104"/>
    </row>
    <row r="3" spans="1:7" ht="24" x14ac:dyDescent="0.45">
      <c r="C3" s="21">
        <v>2</v>
      </c>
      <c r="D3" s="204"/>
      <c r="E3" s="196"/>
      <c r="F3" s="154"/>
      <c r="G3" s="104"/>
    </row>
    <row r="4" spans="1:7" ht="24" x14ac:dyDescent="0.45">
      <c r="C4" s="21" t="s">
        <v>32</v>
      </c>
      <c r="D4" s="204"/>
      <c r="E4" s="196"/>
      <c r="F4" s="154"/>
      <c r="G4" s="104"/>
    </row>
    <row r="5" spans="1:7" ht="24" x14ac:dyDescent="0.45">
      <c r="D5" s="204"/>
      <c r="E5" s="196"/>
      <c r="F5" s="154"/>
      <c r="G5" s="104"/>
    </row>
    <row r="6" spans="1:7" ht="24" x14ac:dyDescent="0.45">
      <c r="D6" s="204"/>
      <c r="E6" s="196"/>
      <c r="F6" s="154"/>
      <c r="G6" s="104"/>
    </row>
    <row r="7" spans="1:7" ht="24.75" x14ac:dyDescent="0.45">
      <c r="A7" s="342" t="s">
        <v>179</v>
      </c>
      <c r="B7" s="342"/>
      <c r="C7" s="342"/>
      <c r="D7" s="342"/>
      <c r="E7" s="342"/>
      <c r="F7" s="342"/>
      <c r="G7" s="104"/>
    </row>
    <row r="8" spans="1:7" ht="29.25" x14ac:dyDescent="0.45">
      <c r="A8" s="343" t="str">
        <f>'Page de garde'!D18</f>
        <v>Zaghouan</v>
      </c>
      <c r="B8" s="343"/>
      <c r="C8" s="343"/>
      <c r="D8" s="343"/>
      <c r="E8" s="343"/>
      <c r="F8" s="343"/>
      <c r="G8" s="104"/>
    </row>
    <row r="9" spans="1:7" ht="24" x14ac:dyDescent="0.45">
      <c r="A9" s="306" t="s">
        <v>42</v>
      </c>
      <c r="B9" s="377"/>
      <c r="C9" s="377"/>
      <c r="D9" s="377"/>
      <c r="E9" s="377"/>
      <c r="F9" s="377"/>
      <c r="G9" s="104"/>
    </row>
    <row r="10" spans="1:7" ht="24" x14ac:dyDescent="0.45">
      <c r="A10" s="307" t="s">
        <v>44</v>
      </c>
      <c r="B10" s="378"/>
      <c r="C10" s="378"/>
      <c r="D10" s="378"/>
      <c r="E10" s="378"/>
      <c r="F10" s="378"/>
      <c r="G10" s="104"/>
    </row>
    <row r="11" spans="1:7" ht="24" x14ac:dyDescent="0.45">
      <c r="A11" s="306" t="s">
        <v>43</v>
      </c>
      <c r="B11" s="376"/>
      <c r="C11" s="376"/>
      <c r="D11" s="376"/>
      <c r="E11" s="376"/>
      <c r="F11" s="376"/>
      <c r="G11" s="104"/>
    </row>
    <row r="12" spans="1:7" ht="24" x14ac:dyDescent="0.45">
      <c r="A12" s="306" t="s">
        <v>239</v>
      </c>
      <c r="B12" s="379">
        <f>D549</f>
        <v>0</v>
      </c>
      <c r="C12" s="379"/>
      <c r="D12" s="379"/>
      <c r="E12" s="379"/>
      <c r="F12" s="379"/>
      <c r="G12" s="104"/>
    </row>
    <row r="13" spans="1:7" ht="22.5" x14ac:dyDescent="0.45">
      <c r="D13" s="339"/>
      <c r="E13" s="339"/>
      <c r="F13" s="339"/>
      <c r="G13" s="339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2" t="s">
        <v>30</v>
      </c>
      <c r="B17" s="323" t="s">
        <v>31</v>
      </c>
      <c r="C17" s="323"/>
      <c r="D17" s="323" t="s">
        <v>46</v>
      </c>
      <c r="E17" s="324" t="s">
        <v>310</v>
      </c>
      <c r="F17" s="324" t="s">
        <v>357</v>
      </c>
    </row>
    <row r="18" spans="1:8" ht="16.5" customHeight="1" x14ac:dyDescent="0.3">
      <c r="A18" s="322"/>
      <c r="B18" s="247" t="s">
        <v>34</v>
      </c>
      <c r="C18" s="247" t="s">
        <v>33</v>
      </c>
      <c r="D18" s="323"/>
      <c r="E18" s="324"/>
      <c r="F18" s="324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2" t="s">
        <v>378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COUNTIF('A3 Exploitation'!F21:F40,"ok")</f>
        <v>0</v>
      </c>
      <c r="F41" s="228">
        <f>COUNTA('A3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ht="16.5" customHeight="1" x14ac:dyDescent="0.3">
      <c r="A50" s="322" t="s">
        <v>30</v>
      </c>
      <c r="B50" s="323" t="s">
        <v>31</v>
      </c>
      <c r="C50" s="323"/>
      <c r="D50" s="323" t="s">
        <v>46</v>
      </c>
      <c r="E50" s="324" t="s">
        <v>310</v>
      </c>
      <c r="F50" s="324" t="s">
        <v>359</v>
      </c>
      <c r="G50" s="106"/>
    </row>
    <row r="51" spans="1:7" ht="16.5" customHeight="1" x14ac:dyDescent="0.3">
      <c r="A51" s="322"/>
      <c r="B51" s="247" t="s">
        <v>34</v>
      </c>
      <c r="C51" s="247" t="s">
        <v>33</v>
      </c>
      <c r="D51" s="323"/>
      <c r="E51" s="324"/>
      <c r="F51" s="324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2" t="s">
        <v>378</v>
      </c>
      <c r="B94" s="333"/>
      <c r="C94" s="333"/>
      <c r="D94" s="333"/>
      <c r="E94" s="333"/>
      <c r="F94" s="334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COUNTIF('A3 Exploitation'!F53:F98,"ok")</f>
        <v>0</v>
      </c>
      <c r="F99" s="228">
        <f>COUNTA('A3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ht="16.5" customHeight="1" x14ac:dyDescent="0.3">
      <c r="A107" s="322" t="s">
        <v>30</v>
      </c>
      <c r="B107" s="323" t="s">
        <v>31</v>
      </c>
      <c r="C107" s="323"/>
      <c r="D107" s="323" t="s">
        <v>46</v>
      </c>
      <c r="E107" s="324" t="s">
        <v>310</v>
      </c>
      <c r="F107" s="324" t="s">
        <v>359</v>
      </c>
    </row>
    <row r="108" spans="1:7" ht="16.5" customHeight="1" x14ac:dyDescent="0.3">
      <c r="A108" s="322"/>
      <c r="B108" s="247" t="s">
        <v>34</v>
      </c>
      <c r="C108" s="247" t="s">
        <v>33</v>
      </c>
      <c r="D108" s="323"/>
      <c r="E108" s="324"/>
      <c r="F108" s="324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5" t="s">
        <v>378</v>
      </c>
      <c r="B148" s="336"/>
      <c r="C148" s="336"/>
      <c r="D148" s="337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COUNTIF('A3 Exploitation'!F110:F152,"ok")</f>
        <v>0</v>
      </c>
      <c r="F153" s="228">
        <f>COUNTA('A3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ht="16.5" customHeight="1" x14ac:dyDescent="0.3">
      <c r="A162" s="322" t="s">
        <v>30</v>
      </c>
      <c r="B162" s="323" t="s">
        <v>31</v>
      </c>
      <c r="C162" s="323"/>
      <c r="D162" s="323" t="s">
        <v>46</v>
      </c>
      <c r="E162" s="324" t="s">
        <v>310</v>
      </c>
      <c r="F162" s="324" t="s">
        <v>359</v>
      </c>
      <c r="G162" s="106"/>
    </row>
    <row r="163" spans="1:7" ht="16.5" customHeight="1" x14ac:dyDescent="0.3">
      <c r="A163" s="322"/>
      <c r="B163" s="247" t="s">
        <v>34</v>
      </c>
      <c r="C163" s="247" t="s">
        <v>33</v>
      </c>
      <c r="D163" s="323"/>
      <c r="E163" s="324"/>
      <c r="F163" s="324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8" t="s">
        <v>378</v>
      </c>
      <c r="B195" s="328"/>
      <c r="C195" s="328"/>
      <c r="D195" s="328"/>
      <c r="E195" s="328"/>
      <c r="F195" s="328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COUNTIF('A3 Exploitation'!F165:F199,"ok")</f>
        <v>0</v>
      </c>
      <c r="F200" s="228">
        <f>COUNTA('A3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ht="16.5" customHeight="1" x14ac:dyDescent="0.3">
      <c r="A209" s="322" t="s">
        <v>30</v>
      </c>
      <c r="B209" s="323" t="s">
        <v>31</v>
      </c>
      <c r="C209" s="323"/>
      <c r="D209" s="323" t="s">
        <v>46</v>
      </c>
      <c r="E209" s="324" t="s">
        <v>310</v>
      </c>
      <c r="F209" s="324" t="s">
        <v>359</v>
      </c>
      <c r="G209" s="106"/>
    </row>
    <row r="210" spans="1:7" ht="16.5" customHeight="1" x14ac:dyDescent="0.3">
      <c r="A210" s="322"/>
      <c r="B210" s="247" t="s">
        <v>34</v>
      </c>
      <c r="C210" s="247" t="s">
        <v>33</v>
      </c>
      <c r="D210" s="323"/>
      <c r="E210" s="324"/>
      <c r="F210" s="324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28" t="s">
        <v>378</v>
      </c>
      <c r="B256" s="328"/>
      <c r="C256" s="328"/>
      <c r="D256" s="328"/>
      <c r="E256" s="328"/>
      <c r="F256" s="328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COUNTIF('A3 Exploitation'!F212:F260,"ok")</f>
        <v>0</v>
      </c>
      <c r="F261" s="228">
        <f>COUNTA('A3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ht="16.5" customHeight="1" x14ac:dyDescent="0.3">
      <c r="A270" s="322" t="s">
        <v>30</v>
      </c>
      <c r="B270" s="323" t="s">
        <v>31</v>
      </c>
      <c r="C270" s="323"/>
      <c r="D270" s="323" t="s">
        <v>46</v>
      </c>
      <c r="E270" s="324" t="s">
        <v>310</v>
      </c>
      <c r="F270" s="324" t="s">
        <v>359</v>
      </c>
      <c r="G270" s="168"/>
    </row>
    <row r="271" spans="1:7" s="13" customFormat="1" ht="16.5" customHeight="1" x14ac:dyDescent="0.3">
      <c r="A271" s="322"/>
      <c r="B271" s="247" t="s">
        <v>34</v>
      </c>
      <c r="C271" s="247" t="s">
        <v>33</v>
      </c>
      <c r="D271" s="323"/>
      <c r="E271" s="324"/>
      <c r="F271" s="324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29" t="s">
        <v>395</v>
      </c>
      <c r="B308" s="330"/>
      <c r="C308" s="330"/>
      <c r="D308" s="330"/>
      <c r="E308" s="330"/>
      <c r="F308" s="331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COUNTIF('A3 Exploitation'!F273:F312,"ok")</f>
        <v>0</v>
      </c>
      <c r="F313" s="228">
        <f>COUNTA('A3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ht="16.5" customHeight="1" x14ac:dyDescent="0.3">
      <c r="A322" s="322" t="s">
        <v>30</v>
      </c>
      <c r="B322" s="323" t="s">
        <v>31</v>
      </c>
      <c r="C322" s="323"/>
      <c r="D322" s="323" t="s">
        <v>46</v>
      </c>
      <c r="E322" s="324" t="s">
        <v>310</v>
      </c>
      <c r="F322" s="324" t="s">
        <v>359</v>
      </c>
      <c r="G322" s="106"/>
    </row>
    <row r="323" spans="1:7" ht="16.5" customHeight="1" x14ac:dyDescent="0.3">
      <c r="A323" s="322"/>
      <c r="B323" s="247" t="s">
        <v>34</v>
      </c>
      <c r="C323" s="247" t="s">
        <v>33</v>
      </c>
      <c r="D323" s="323"/>
      <c r="E323" s="324"/>
      <c r="F323" s="324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9" t="s">
        <v>378</v>
      </c>
      <c r="B349" s="330"/>
      <c r="C349" s="330"/>
      <c r="D349" s="330"/>
      <c r="E349" s="330"/>
      <c r="F349" s="330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COUNTIF('A3 Exploitation'!F325:F352,"ok")</f>
        <v>0</v>
      </c>
      <c r="F353" s="228">
        <f>COUNTA('A3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ht="16.5" customHeight="1" x14ac:dyDescent="0.3">
      <c r="A362" s="322" t="s">
        <v>30</v>
      </c>
      <c r="B362" s="323" t="s">
        <v>31</v>
      </c>
      <c r="C362" s="323"/>
      <c r="D362" s="323" t="s">
        <v>46</v>
      </c>
      <c r="E362" s="324" t="s">
        <v>310</v>
      </c>
      <c r="F362" s="324" t="s">
        <v>359</v>
      </c>
      <c r="G362" s="106"/>
    </row>
    <row r="363" spans="1:7" ht="16.5" customHeight="1" x14ac:dyDescent="0.3">
      <c r="A363" s="322"/>
      <c r="B363" s="247" t="s">
        <v>34</v>
      </c>
      <c r="C363" s="247" t="s">
        <v>33</v>
      </c>
      <c r="D363" s="323"/>
      <c r="E363" s="324"/>
      <c r="F363" s="324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8" t="s">
        <v>378</v>
      </c>
      <c r="B383" s="328"/>
      <c r="C383" s="328"/>
      <c r="D383" s="328"/>
      <c r="E383" s="328"/>
      <c r="F383" s="328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COUNTIF('A3 Exploitation'!F365:F385,"ok")</f>
        <v>0</v>
      </c>
      <c r="F386" s="228">
        <f>COUNTA('A3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ht="16.5" customHeight="1" x14ac:dyDescent="0.3">
      <c r="A395" s="322" t="s">
        <v>30</v>
      </c>
      <c r="B395" s="323" t="s">
        <v>31</v>
      </c>
      <c r="C395" s="323"/>
      <c r="D395" s="323" t="s">
        <v>46</v>
      </c>
      <c r="E395" s="324" t="s">
        <v>310</v>
      </c>
      <c r="F395" s="324" t="s">
        <v>359</v>
      </c>
      <c r="G395" s="106"/>
    </row>
    <row r="396" spans="1:7" ht="16.5" customHeight="1" x14ac:dyDescent="0.3">
      <c r="A396" s="322"/>
      <c r="B396" s="247" t="s">
        <v>34</v>
      </c>
      <c r="C396" s="247" t="s">
        <v>33</v>
      </c>
      <c r="D396" s="323"/>
      <c r="E396" s="324"/>
      <c r="F396" s="324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28" t="s">
        <v>378</v>
      </c>
      <c r="B435" s="328"/>
      <c r="C435" s="328"/>
      <c r="D435" s="328"/>
      <c r="E435" s="328"/>
      <c r="F435" s="328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COUNTIF('A3 Exploitation'!F398:F438,"ok")</f>
        <v>0</v>
      </c>
      <c r="F439" s="228">
        <f>COUNTA('A3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ht="16.5" customHeight="1" x14ac:dyDescent="0.3">
      <c r="A448" s="322" t="s">
        <v>30</v>
      </c>
      <c r="B448" s="323" t="s">
        <v>31</v>
      </c>
      <c r="C448" s="323"/>
      <c r="D448" s="323" t="s">
        <v>46</v>
      </c>
      <c r="E448" s="324" t="s">
        <v>310</v>
      </c>
      <c r="F448" s="324" t="s">
        <v>359</v>
      </c>
      <c r="G448" s="106"/>
    </row>
    <row r="449" spans="1:6" ht="16.5" customHeight="1" x14ac:dyDescent="0.3">
      <c r="A449" s="322"/>
      <c r="B449" s="247" t="s">
        <v>34</v>
      </c>
      <c r="C449" s="247" t="s">
        <v>33</v>
      </c>
      <c r="D449" s="323"/>
      <c r="E449" s="324"/>
      <c r="F449" s="324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5" t="s">
        <v>378</v>
      </c>
      <c r="B471" s="326"/>
      <c r="C471" s="326"/>
      <c r="D471" s="326"/>
      <c r="E471" s="326"/>
      <c r="F471" s="326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COUNTIF('A3 Exploitation'!F451:F475,"ok")</f>
        <v>0</v>
      </c>
      <c r="F476" s="228">
        <f>COUNTA('A3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7" t="s">
        <v>366</v>
      </c>
      <c r="B483" s="327"/>
      <c r="C483" s="327"/>
      <c r="D483" s="327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ht="16.5" customHeight="1" x14ac:dyDescent="0.3">
      <c r="A485" s="322" t="s">
        <v>30</v>
      </c>
      <c r="B485" s="323" t="s">
        <v>31</v>
      </c>
      <c r="C485" s="323"/>
      <c r="D485" s="323" t="s">
        <v>46</v>
      </c>
      <c r="E485" s="324" t="s">
        <v>310</v>
      </c>
      <c r="F485" s="324" t="s">
        <v>359</v>
      </c>
      <c r="G485" s="106"/>
    </row>
    <row r="486" spans="1:7" ht="16.5" customHeight="1" x14ac:dyDescent="0.3">
      <c r="A486" s="322"/>
      <c r="B486" s="247" t="s">
        <v>34</v>
      </c>
      <c r="C486" s="247" t="s">
        <v>33</v>
      </c>
      <c r="D486" s="323"/>
      <c r="E486" s="324"/>
      <c r="F486" s="324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COUNTIF('A3 Exploitation'!F488:F497,"ok")</f>
        <v>0</v>
      </c>
      <c r="F498" s="228">
        <f>COUNTA('A3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ht="16.5" customHeight="1" x14ac:dyDescent="0.3">
      <c r="A507" s="322" t="s">
        <v>30</v>
      </c>
      <c r="B507" s="323" t="s">
        <v>31</v>
      </c>
      <c r="C507" s="323"/>
      <c r="D507" s="323" t="s">
        <v>46</v>
      </c>
      <c r="E507" s="324" t="s">
        <v>310</v>
      </c>
      <c r="F507" s="324" t="s">
        <v>359</v>
      </c>
      <c r="G507" s="106"/>
    </row>
    <row r="508" spans="1:7" ht="16.5" customHeight="1" x14ac:dyDescent="0.3">
      <c r="A508" s="322"/>
      <c r="B508" s="247" t="s">
        <v>34</v>
      </c>
      <c r="C508" s="247" t="s">
        <v>33</v>
      </c>
      <c r="D508" s="323"/>
      <c r="E508" s="324"/>
      <c r="F508" s="324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COUNTIF('A3 Exploitation'!F509:F511,"ok")</f>
        <v>0</v>
      </c>
      <c r="F512" s="230">
        <f>COUNTA('A3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ht="16.5" customHeight="1" x14ac:dyDescent="0.3">
      <c r="A518" s="322" t="s">
        <v>30</v>
      </c>
      <c r="B518" s="323" t="s">
        <v>31</v>
      </c>
      <c r="C518" s="323"/>
      <c r="D518" s="323" t="s">
        <v>46</v>
      </c>
      <c r="E518" s="324" t="s">
        <v>310</v>
      </c>
      <c r="F518" s="324" t="s">
        <v>359</v>
      </c>
      <c r="G518" s="106"/>
    </row>
    <row r="519" spans="1:7" ht="16.5" customHeight="1" x14ac:dyDescent="0.3">
      <c r="A519" s="322"/>
      <c r="B519" s="247" t="s">
        <v>34</v>
      </c>
      <c r="C519" s="247" t="s">
        <v>33</v>
      </c>
      <c r="D519" s="323"/>
      <c r="E519" s="324"/>
      <c r="F519" s="324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COUNTIF('A3 Exploitation'!F520:F531,"ok")</f>
        <v>0</v>
      </c>
      <c r="F532" s="228">
        <f>COUNTA('A3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ht="16.5" customHeight="1" x14ac:dyDescent="0.3">
      <c r="A538" s="322" t="s">
        <v>30</v>
      </c>
      <c r="B538" s="323" t="s">
        <v>31</v>
      </c>
      <c r="C538" s="323"/>
      <c r="D538" s="323" t="s">
        <v>46</v>
      </c>
      <c r="E538" s="324" t="s">
        <v>310</v>
      </c>
      <c r="F538" s="324" t="s">
        <v>359</v>
      </c>
      <c r="G538" s="106"/>
    </row>
    <row r="539" spans="1:7" ht="16.5" customHeight="1" x14ac:dyDescent="0.3">
      <c r="A539" s="322"/>
      <c r="B539" s="247" t="s">
        <v>34</v>
      </c>
      <c r="C539" s="247" t="s">
        <v>33</v>
      </c>
      <c r="D539" s="323"/>
      <c r="E539" s="324"/>
      <c r="F539" s="324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COUNTIF('A3 Exploitation'!F540:F542,"ok")</f>
        <v>0</v>
      </c>
      <c r="F543" s="228">
        <f>COUNTA('A3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3" sqref="D3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1"/>
      <c r="E1" s="341"/>
      <c r="F1" s="341"/>
      <c r="G1" s="341"/>
    </row>
    <row r="2" spans="1:7" s="11" customFormat="1" ht="24" x14ac:dyDescent="0.45">
      <c r="A2" s="10"/>
      <c r="B2" s="21">
        <v>1</v>
      </c>
      <c r="D2" s="196"/>
      <c r="E2" s="196"/>
      <c r="F2" s="196"/>
      <c r="G2" s="104"/>
    </row>
    <row r="3" spans="1:7" s="11" customFormat="1" ht="24" x14ac:dyDescent="0.45">
      <c r="A3" s="10"/>
      <c r="B3" s="21">
        <v>2</v>
      </c>
      <c r="D3" s="196"/>
      <c r="E3" s="196"/>
      <c r="F3" s="196"/>
      <c r="G3" s="104"/>
    </row>
    <row r="4" spans="1:7" s="11" customFormat="1" ht="16.5" customHeight="1" x14ac:dyDescent="0.45">
      <c r="A4" s="10"/>
      <c r="B4" s="21" t="s">
        <v>32</v>
      </c>
      <c r="D4" s="12"/>
      <c r="E4" s="196"/>
      <c r="F4" s="196"/>
      <c r="G4" s="104"/>
    </row>
    <row r="5" spans="1:7" s="11" customFormat="1" ht="16.5" customHeight="1" x14ac:dyDescent="0.45">
      <c r="A5" s="10"/>
      <c r="D5" s="196"/>
      <c r="E5" s="196"/>
      <c r="F5" s="196"/>
      <c r="G5" s="104"/>
    </row>
    <row r="6" spans="1:7" s="11" customFormat="1" ht="37.5" customHeight="1" x14ac:dyDescent="0.45">
      <c r="A6" s="362" t="s">
        <v>50</v>
      </c>
      <c r="B6" s="362"/>
      <c r="C6" s="362"/>
      <c r="D6" s="362"/>
      <c r="E6" s="362"/>
      <c r="F6" s="362"/>
      <c r="G6" s="104"/>
    </row>
    <row r="7" spans="1:7" s="11" customFormat="1" ht="21.75" customHeight="1" x14ac:dyDescent="0.45">
      <c r="A7" s="343" t="e">
        <f>#REF!</f>
        <v>#REF!</v>
      </c>
      <c r="B7" s="343"/>
      <c r="C7" s="343"/>
      <c r="D7" s="343"/>
      <c r="E7" s="343"/>
      <c r="F7" s="343"/>
      <c r="G7" s="104"/>
    </row>
    <row r="8" spans="1:7" s="11" customFormat="1" ht="24" x14ac:dyDescent="0.45">
      <c r="A8" s="243" t="s">
        <v>42</v>
      </c>
      <c r="B8" s="370">
        <f>'A4 Exploitation'!B9:F9</f>
        <v>0</v>
      </c>
      <c r="C8" s="370"/>
      <c r="D8" s="370"/>
      <c r="E8" s="370"/>
      <c r="F8" s="370"/>
      <c r="G8" s="104"/>
    </row>
    <row r="9" spans="1:7" s="11" customFormat="1" ht="24" x14ac:dyDescent="0.45">
      <c r="A9" s="244" t="s">
        <v>44</v>
      </c>
      <c r="B9" s="371">
        <f>'A4 Exploitation'!B10:F10</f>
        <v>0</v>
      </c>
      <c r="C9" s="371"/>
      <c r="D9" s="371"/>
      <c r="E9" s="371"/>
      <c r="F9" s="371"/>
      <c r="G9" s="104"/>
    </row>
    <row r="10" spans="1:7" s="11" customFormat="1" ht="24" x14ac:dyDescent="0.45">
      <c r="A10" s="243" t="s">
        <v>43</v>
      </c>
      <c r="B10" s="367">
        <f>'A4 Exploitation'!A8:F8</f>
        <v>0</v>
      </c>
      <c r="C10" s="367"/>
      <c r="D10" s="367"/>
      <c r="E10" s="367"/>
      <c r="F10" s="367"/>
      <c r="G10" s="104"/>
    </row>
    <row r="11" spans="1:7" s="11" customFormat="1" ht="24" x14ac:dyDescent="0.45">
      <c r="A11" s="243" t="s">
        <v>294</v>
      </c>
      <c r="B11" s="366">
        <f>D199</f>
        <v>0</v>
      </c>
      <c r="C11" s="366"/>
      <c r="D11" s="366"/>
      <c r="E11" s="366"/>
      <c r="F11" s="366"/>
      <c r="G11" s="104"/>
    </row>
    <row r="12" spans="1:7" s="11" customFormat="1" ht="22.5" x14ac:dyDescent="0.45">
      <c r="A12" s="10"/>
      <c r="D12" s="339"/>
      <c r="E12" s="339"/>
      <c r="F12" s="339"/>
      <c r="G12" s="339"/>
    </row>
    <row r="13" spans="1:7" s="11" customFormat="1" ht="11.25" customHeight="1" x14ac:dyDescent="0.3">
      <c r="A13" s="322" t="s">
        <v>30</v>
      </c>
      <c r="B13" s="323" t="s">
        <v>31</v>
      </c>
      <c r="C13" s="323"/>
      <c r="D13" s="323" t="s">
        <v>46</v>
      </c>
      <c r="E13" s="323" t="s">
        <v>190</v>
      </c>
      <c r="F13" s="323" t="s">
        <v>191</v>
      </c>
      <c r="G13" s="91"/>
    </row>
    <row r="14" spans="1:7" s="11" customFormat="1" ht="12.75" customHeight="1" x14ac:dyDescent="0.3">
      <c r="A14" s="322"/>
      <c r="B14" s="247" t="s">
        <v>34</v>
      </c>
      <c r="C14" s="247" t="s">
        <v>33</v>
      </c>
      <c r="D14" s="323"/>
      <c r="E14" s="323"/>
      <c r="F14" s="323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5" t="s">
        <v>0</v>
      </c>
      <c r="B16" s="356"/>
      <c r="C16" s="356"/>
      <c r="D16" s="356"/>
      <c r="E16" s="356"/>
      <c r="F16" s="356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7" t="s">
        <v>36</v>
      </c>
      <c r="B22" s="353"/>
      <c r="C22" s="354"/>
      <c r="D22" s="290">
        <f>SUM(B17:C21)</f>
        <v>0</v>
      </c>
    </row>
    <row r="23" spans="1:7" x14ac:dyDescent="0.3">
      <c r="A23" s="348" t="s">
        <v>295</v>
      </c>
      <c r="B23" s="349"/>
      <c r="C23" s="350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6" t="s">
        <v>4</v>
      </c>
      <c r="B25" s="347"/>
      <c r="C25" s="347"/>
      <c r="D25" s="347"/>
      <c r="E25" s="347"/>
      <c r="F25" s="347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8" t="s">
        <v>36</v>
      </c>
      <c r="B33" s="349"/>
      <c r="C33" s="350"/>
      <c r="D33" s="289">
        <f>SUM(B26:C32)</f>
        <v>0</v>
      </c>
    </row>
    <row r="34" spans="1:7" x14ac:dyDescent="0.3">
      <c r="A34" s="348" t="s">
        <v>295</v>
      </c>
      <c r="B34" s="349"/>
      <c r="C34" s="350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6" t="s">
        <v>219</v>
      </c>
      <c r="B36" s="347"/>
      <c r="C36" s="347"/>
      <c r="D36" s="347"/>
      <c r="E36" s="347"/>
      <c r="F36" s="347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8" t="s">
        <v>36</v>
      </c>
      <c r="B42" s="349"/>
      <c r="C42" s="350"/>
      <c r="D42" s="289">
        <f>SUM(B37:C41)</f>
        <v>0</v>
      </c>
      <c r="E42" s="12"/>
      <c r="F42" s="12"/>
      <c r="G42" s="105"/>
    </row>
    <row r="43" spans="1:7" s="19" customFormat="1" x14ac:dyDescent="0.3">
      <c r="A43" s="348" t="s">
        <v>295</v>
      </c>
      <c r="B43" s="349"/>
      <c r="C43" s="350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8" t="s">
        <v>21</v>
      </c>
      <c r="B45" s="359"/>
      <c r="C45" s="359"/>
      <c r="D45" s="359"/>
      <c r="E45" s="359"/>
      <c r="F45" s="359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8" t="s">
        <v>36</v>
      </c>
      <c r="B52" s="349"/>
      <c r="C52" s="350"/>
      <c r="D52" s="289">
        <f>SUM(B46:C51)</f>
        <v>0</v>
      </c>
    </row>
    <row r="53" spans="1:7" x14ac:dyDescent="0.3">
      <c r="A53" s="348" t="s">
        <v>295</v>
      </c>
      <c r="B53" s="349"/>
      <c r="C53" s="350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6" t="s">
        <v>8</v>
      </c>
      <c r="B55" s="347"/>
      <c r="C55" s="347"/>
      <c r="D55" s="347"/>
      <c r="E55" s="347"/>
      <c r="F55" s="347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8" t="s">
        <v>36</v>
      </c>
      <c r="B63" s="349"/>
      <c r="C63" s="350"/>
      <c r="D63" s="289">
        <f>SUM(B56:C62)</f>
        <v>0</v>
      </c>
    </row>
    <row r="64" spans="1:7" x14ac:dyDescent="0.3">
      <c r="A64" s="348" t="s">
        <v>295</v>
      </c>
      <c r="B64" s="349"/>
      <c r="C64" s="350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6" t="s">
        <v>130</v>
      </c>
      <c r="B66" s="347"/>
      <c r="C66" s="347"/>
      <c r="D66" s="347"/>
      <c r="E66" s="347"/>
      <c r="F66" s="347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8" t="s">
        <v>36</v>
      </c>
      <c r="B84" s="349"/>
      <c r="C84" s="350"/>
      <c r="D84" s="289">
        <f>SUM(B67:C83)</f>
        <v>0</v>
      </c>
    </row>
    <row r="85" spans="1:7" x14ac:dyDescent="0.3">
      <c r="A85" s="348" t="s">
        <v>295</v>
      </c>
      <c r="B85" s="349"/>
      <c r="C85" s="350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6" t="s">
        <v>211</v>
      </c>
      <c r="B87" s="347"/>
      <c r="C87" s="347"/>
      <c r="D87" s="347"/>
      <c r="E87" s="347"/>
      <c r="F87" s="347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8" t="s">
        <v>36</v>
      </c>
      <c r="B102" s="349"/>
      <c r="C102" s="350"/>
      <c r="D102" s="289">
        <f>SUM(B88:C101)</f>
        <v>0</v>
      </c>
    </row>
    <row r="103" spans="1:7" x14ac:dyDescent="0.3">
      <c r="A103" s="348" t="s">
        <v>295</v>
      </c>
      <c r="B103" s="349"/>
      <c r="C103" s="350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6" t="s">
        <v>212</v>
      </c>
      <c r="B106" s="347"/>
      <c r="C106" s="347"/>
      <c r="D106" s="347"/>
      <c r="E106" s="347"/>
      <c r="F106" s="347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8" t="s">
        <v>36</v>
      </c>
      <c r="B118" s="349"/>
      <c r="C118" s="350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8" t="s">
        <v>295</v>
      </c>
      <c r="B119" s="349"/>
      <c r="C119" s="350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6" t="s">
        <v>185</v>
      </c>
      <c r="B121" s="347"/>
      <c r="C121" s="347"/>
      <c r="D121" s="347"/>
      <c r="E121" s="347"/>
      <c r="F121" s="347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8" t="s">
        <v>36</v>
      </c>
      <c r="B133" s="349"/>
      <c r="C133" s="350"/>
      <c r="D133" s="289">
        <f>SUM(B122:C132)</f>
        <v>0</v>
      </c>
    </row>
    <row r="134" spans="1:7" x14ac:dyDescent="0.3">
      <c r="A134" s="348" t="s">
        <v>295</v>
      </c>
      <c r="B134" s="349"/>
      <c r="C134" s="350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6" t="s">
        <v>71</v>
      </c>
      <c r="B136" s="347"/>
      <c r="C136" s="347"/>
      <c r="D136" s="347"/>
      <c r="E136" s="347"/>
      <c r="F136" s="347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8" t="s">
        <v>36</v>
      </c>
      <c r="B149" s="349"/>
      <c r="C149" s="350"/>
      <c r="D149" s="289">
        <f>SUM(B137:C148)</f>
        <v>0</v>
      </c>
    </row>
    <row r="150" spans="1:7" x14ac:dyDescent="0.3">
      <c r="A150" s="348" t="s">
        <v>295</v>
      </c>
      <c r="B150" s="349"/>
      <c r="C150" s="350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6" t="s">
        <v>217</v>
      </c>
      <c r="B152" s="347"/>
      <c r="C152" s="347"/>
      <c r="D152" s="347"/>
      <c r="E152" s="347"/>
      <c r="F152" s="347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8" t="s">
        <v>36</v>
      </c>
      <c r="B161" s="353"/>
      <c r="C161" s="354"/>
      <c r="D161" s="290">
        <f>SUM(B153:C160)</f>
        <v>0</v>
      </c>
    </row>
    <row r="162" spans="1:7" x14ac:dyDescent="0.3">
      <c r="A162" s="348" t="s">
        <v>295</v>
      </c>
      <c r="B162" s="349"/>
      <c r="C162" s="350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6" t="s">
        <v>77</v>
      </c>
      <c r="B164" s="347"/>
      <c r="C164" s="347"/>
      <c r="D164" s="347"/>
      <c r="E164" s="347"/>
      <c r="F164" s="347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8" t="s">
        <v>36</v>
      </c>
      <c r="B169" s="349"/>
      <c r="C169" s="350"/>
      <c r="D169" s="289">
        <f>SUM(B165:C168)</f>
        <v>0</v>
      </c>
    </row>
    <row r="170" spans="1:7" x14ac:dyDescent="0.3">
      <c r="A170" s="348" t="s">
        <v>295</v>
      </c>
      <c r="B170" s="349"/>
      <c r="C170" s="350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1" t="s">
        <v>17</v>
      </c>
      <c r="B172" s="352"/>
      <c r="C172" s="352"/>
      <c r="D172" s="352"/>
      <c r="E172" s="352"/>
      <c r="F172" s="352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8" t="s">
        <v>36</v>
      </c>
      <c r="B177" s="349"/>
      <c r="C177" s="350"/>
      <c r="D177" s="289">
        <f>SUM(B173:C176)</f>
        <v>0</v>
      </c>
    </row>
    <row r="178" spans="1:7" x14ac:dyDescent="0.3">
      <c r="A178" s="348" t="s">
        <v>295</v>
      </c>
      <c r="B178" s="349"/>
      <c r="C178" s="350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6" t="s">
        <v>78</v>
      </c>
      <c r="B180" s="347"/>
      <c r="C180" s="347"/>
      <c r="D180" s="347"/>
      <c r="E180" s="347"/>
      <c r="F180" s="347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8" t="s">
        <v>36</v>
      </c>
      <c r="B186" s="349"/>
      <c r="C186" s="350"/>
      <c r="D186" s="289">
        <f>SUM(B181:C185)</f>
        <v>0</v>
      </c>
    </row>
    <row r="187" spans="1:7" x14ac:dyDescent="0.3">
      <c r="A187" s="348" t="s">
        <v>295</v>
      </c>
      <c r="B187" s="349"/>
      <c r="C187" s="350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6" t="s">
        <v>216</v>
      </c>
      <c r="B189" s="347"/>
      <c r="C189" s="347"/>
      <c r="D189" s="347"/>
      <c r="E189" s="347"/>
      <c r="F189" s="347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8" t="s">
        <v>36</v>
      </c>
      <c r="B194" s="349"/>
      <c r="C194" s="350"/>
      <c r="D194" s="259">
        <f>SUM(B190:C193)</f>
        <v>0</v>
      </c>
    </row>
    <row r="195" spans="1:6" x14ac:dyDescent="0.3">
      <c r="A195" s="348" t="s">
        <v>295</v>
      </c>
      <c r="B195" s="349"/>
      <c r="C195" s="350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COUNTIF('A3 Technique'!F17:F193,"ok")</f>
        <v>0</v>
      </c>
      <c r="F197" s="232">
        <f>COUNTA('A3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2018-02-22T14:54:44Z</cp:lastPrinted>
  <dcterms:created xsi:type="dcterms:W3CDTF">2015-10-03T07:44:26Z</dcterms:created>
  <dcterms:modified xsi:type="dcterms:W3CDTF">2018-07-05T21:57:04Z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