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Consult\Desktop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D476" i="43"/>
  <c r="F532" i="43"/>
  <c r="F543" i="43"/>
  <c r="D197" i="35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19" i="35"/>
  <c r="C116" i="35"/>
  <c r="C115" i="35"/>
  <c r="C112" i="35"/>
  <c r="D118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E543" i="43"/>
  <c r="C542" i="43"/>
  <c r="A537" i="43"/>
  <c r="D532" i="43"/>
  <c r="B532" i="43" s="1"/>
  <c r="E532" i="43"/>
  <c r="C530" i="43"/>
  <c r="C528" i="43"/>
  <c r="A517" i="43"/>
  <c r="F512" i="43"/>
  <c r="E512" i="43"/>
  <c r="D512" i="43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D426" i="36" s="1"/>
  <c r="D427" i="36" s="1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33" i="43" l="1"/>
  <c r="D534" i="43" s="1"/>
  <c r="B162" i="29" s="1"/>
  <c r="D133" i="35"/>
  <c r="D134" i="35" s="1"/>
  <c r="D102" i="35"/>
  <c r="D103" i="35" s="1"/>
  <c r="D84" i="35"/>
  <c r="D85" i="35" s="1"/>
  <c r="B512" i="43"/>
  <c r="D513" i="43" s="1"/>
  <c r="D514" i="43" s="1"/>
  <c r="B152" i="29" s="1"/>
  <c r="D543" i="43"/>
  <c r="B543" i="43" s="1"/>
  <c r="D544" i="43" s="1"/>
  <c r="D502" i="43"/>
  <c r="D503" i="43" s="1"/>
  <c r="B143" i="29" s="1"/>
  <c r="D544" i="33"/>
  <c r="D201" i="33"/>
  <c r="D202" i="33" s="1"/>
  <c r="D262" i="33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386" i="43"/>
  <c r="B386" i="43" s="1"/>
  <c r="D387" i="43" s="1"/>
  <c r="D244" i="43"/>
  <c r="D245" i="43" s="1"/>
  <c r="D222" i="43"/>
  <c r="D223" i="43" s="1"/>
  <c r="D201" i="43"/>
  <c r="D202" i="43" s="1"/>
  <c r="D154" i="43"/>
  <c r="D155" i="43" s="1"/>
  <c r="D139" i="43"/>
  <c r="D140" i="43" s="1"/>
  <c r="D161" i="37"/>
  <c r="D162" i="37" s="1"/>
  <c r="D149" i="37"/>
  <c r="D150" i="37" s="1"/>
  <c r="D544" i="36"/>
  <c r="D533" i="36"/>
  <c r="D534" i="36" s="1"/>
  <c r="B161" i="29" s="1"/>
  <c r="D406" i="36"/>
  <c r="D407" i="36" s="1"/>
  <c r="D390" i="36"/>
  <c r="D391" i="36" s="1"/>
  <c r="B115" i="29" s="1"/>
  <c r="D354" i="36"/>
  <c r="D355" i="36" s="1"/>
  <c r="D314" i="36"/>
  <c r="D315" i="36" s="1"/>
  <c r="D201" i="36"/>
  <c r="D202" i="36" s="1"/>
  <c r="D154" i="36"/>
  <c r="D100" i="36"/>
  <c r="D101" i="36" s="1"/>
  <c r="D42" i="36"/>
  <c r="D43" i="36" s="1"/>
  <c r="D45" i="31"/>
  <c r="D46" i="31" s="1"/>
  <c r="B55" i="29" s="1"/>
  <c r="D43" i="31"/>
  <c r="D102" i="36"/>
  <c r="D103" i="36" s="1"/>
  <c r="B61" i="29" s="1"/>
  <c r="D85" i="36"/>
  <c r="D441" i="36"/>
  <c r="D195" i="35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D477" i="33"/>
  <c r="D204" i="31"/>
  <c r="D205" i="31" s="1"/>
  <c r="B82" i="29" s="1"/>
  <c r="D173" i="31"/>
  <c r="D262" i="31"/>
  <c r="B65" i="29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262" i="43"/>
  <c r="D85" i="33"/>
  <c r="D139" i="36"/>
  <c r="D140" i="36" s="1"/>
  <c r="D502" i="36"/>
  <c r="D503" i="36" s="1"/>
  <c r="B142" i="29" s="1"/>
  <c r="B41" i="43"/>
  <c r="D42" i="43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B44" i="29" l="1"/>
  <c r="D102" i="33"/>
  <c r="D103" i="33" s="1"/>
  <c r="B63" i="29" s="1"/>
  <c r="D547" i="33"/>
  <c r="B45" i="29" s="1"/>
  <c r="D204" i="43"/>
  <c r="D205" i="43" s="1"/>
  <c r="B80" i="29" s="1"/>
  <c r="D157" i="43"/>
  <c r="D158" i="43" s="1"/>
  <c r="B71" i="29" s="1"/>
  <c r="D357" i="36"/>
  <c r="D358" i="36" s="1"/>
  <c r="B106" i="29" s="1"/>
  <c r="D443" i="36"/>
  <c r="D444" i="36" s="1"/>
  <c r="B124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<sst xmlns="http://schemas.openxmlformats.org/spreadsheetml/2006/main" count="4026" uniqueCount="453">
  <si>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</si>
  <si>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</si>
  <si>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</si>
  <si>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</si>
  <si>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</si>
  <si>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</si>
  <si>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</si>
  <si>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</si>
  <si>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</si>
  <si>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</si>
  <si>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</si>
  <si>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</si>
  <si>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</si>
  <si>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</si>
  <si>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</si>
  <si>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</si>
  <si>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</si>
  <si>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</si>
  <si>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</si>
  <si>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</si>
  <si>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</si>
  <si>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</si>
  <si>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</si>
  <si>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</si>
  <si>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</si>
  <si>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</si>
  <si>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</si>
  <si>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</si>
  <si>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</si>
  <si>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</si>
  <si>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</si>
  <si>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</si>
  <si>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</si>
  <si>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</si>
  <si>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</si>
  <si>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</si>
  <si>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</si>
  <si>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</si>
  <si>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</si>
  <si>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</si>
  <si>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</si>
  <si>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</si>
  <si>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</si>
  <si>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</si>
  <si>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</si>
  <si>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</si>
  <si>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</si>
  <si>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</si>
  <si>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</si>
  <si>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</si>
  <si>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</si>
  <si>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</si>
  <si>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</si>
  <si>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</si>
  <si>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</si>
  <si>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</si>
  <si>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</si>
  <si>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</si>
  <si>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</si>
  <si>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</si>
  <si>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</si>
  <si>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</si>
  <si>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</si>
  <si>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</si>
  <si>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</si>
  <si>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</si>
  <si>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</si>
  <si>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</si>
  <si>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</si>
  <si>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</si>
  <si>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</si>
  <si>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</si>
  <si>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</si>
  <si>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</si>
  <si>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</si>
  <si>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</si>
  <si>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</si>
  <si>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</si>
  <si>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</si>
  <si>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</si>
  <si>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</si>
  <si>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</si>
  <si>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</si>
  <si>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</si>
  <si>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</si>
  <si>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</si>
  <si>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</si>
  <si>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</si>
  <si>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</si>
  <si>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</si>
  <si>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</si>
  <si>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</si>
  <si>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</si>
  <si>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</si>
  <si>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</si>
  <si>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</si>
  <si>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</si>
  <si>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</si>
  <si>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</si>
  <si>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</si>
  <si>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</si>
  <si>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</si>
  <si>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</si>
  <si>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</si>
  <si>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</si>
  <si>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</si>
  <si>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</si>
  <si>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</si>
  <si>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</si>
  <si>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</si>
  <si>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</si>
  <si>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</si>
  <si>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</si>
  <si>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</si>
  <si>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</si>
  <si>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</si>
  <si>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</si>
  <si>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</si>
  <si>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</si>
  <si>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</si>
  <si>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</si>
  <si>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</si>
  <si>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</si>
  <si>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</si>
  <si>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</si>
  <si>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</si>
  <si>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</si>
  <si>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</si>
  <si>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</si>
  <si>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</si>
  <si>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</si>
  <si>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</si>
  <si>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</si>
  <si>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</si>
  <si>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</si>
  <si>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</si>
  <si>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</si>
  <si>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</si>
  <si>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</si>
  <si>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</si>
  <si>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</si>
  <si>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</si>
  <si>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</si>
  <si>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</si>
  <si>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</si>
  <si>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</si>
  <si>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</si>
  <si>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</si>
  <si>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</si>
  <si>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</si>
  <si>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</si>
  <si>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</si>
  <si>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</si>
  <si>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</si>
  <si>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</si>
  <si>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</si>
  <si>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</si>
  <si>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</si>
  <si>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</si>
  <si>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</si>
  <si>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</si>
  <si>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</si>
  <si>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</si>
  <si>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</si>
  <si>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</si>
  <si>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</si>
  <si>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</si>
  <si>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</si>
  <si>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</si>
  <si>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</si>
  <si>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</si>
  <si>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</si>
  <si>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</si>
  <si>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</si>
  <si>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</si>
  <si>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</si>
  <si>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</si>
  <si>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</si>
  <si>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</si>
  <si>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</si>
  <si>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</si>
  <si>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</si>
  <si>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</si>
  <si>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</si>
  <si>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</si>
  <si>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</si>
  <si>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</si>
  <si>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</si>
  <si>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</si>
  <si>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</si>
  <si>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</si>
  <si>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</si>
  <si>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</si>
  <si>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</si>
  <si>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</si>
  <si>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</si>
  <si>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</si>
  <si>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</si>
  <si>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</si>
  <si>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</si>
  <si>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</si>
  <si>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</si>
  <si>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</si>
  <si>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</si>
  <si>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</si>
  <si>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</si>
  <si>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</si>
  <si>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</si>
  <si>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</si>
  <si>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</si>
  <si>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</si>
  <si>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</si>
  <si>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</si>
  <si>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</si>
  <si>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</si>
  <si>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</si>
  <si>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</si>
  <si>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</si>
  <si>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</si>
  <si>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</si>
  <si>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</si>
  <si>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</si>
  <si>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</si>
  <si>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</si>
  <si>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</si>
  <si>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</si>
  <si>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</si>
  <si>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</si>
  <si>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</si>
  <si>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</si>
  <si>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</si>
  <si>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</si>
  <si>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</si>
  <si>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</si>
  <si>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</si>
  <si>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</si>
  <si>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</si>
  <si>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</si>
  <si>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</si>
  <si>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</si>
  <si>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</si>
  <si>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</si>
  <si>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</si>
  <si>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</si>
  <si>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</si>
  <si>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</si>
  <si>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</si>
  <si>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</si>
  <si>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</si>
  <si>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</si>
  <si>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</si>
  <si>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</si>
  <si>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</si>
  <si>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</si>
  <si>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</si>
  <si>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</si>
  <si>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</si>
  <si>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</si>
  <si>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</si>
  <si>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</si>
  <si>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</si>
  <si>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</si>
  <si>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</si>
  <si>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</si>
  <si>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</si>
  <si>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</si>
  <si>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</si>
  <si>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</si>
  <si>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</si>
  <si>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</si>
  <si>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</si>
  <si>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</si>
  <si>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</si>
  <si>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</si>
  <si>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</si>
  <si>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</si>
  <si>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</si>
  <si>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</si>
  <si>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</si>
  <si>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</si>
  <si>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</si>
  <si>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</si>
  <si>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</si>
  <si>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</si>
  <si>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</si>
  <si>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</si>
  <si>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</si>
  <si>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</si>
  <si>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</si>
  <si>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</si>
  <si>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</si>
  <si>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</si>
  <si>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</si>
  <si>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</si>
  <si>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</si>
  <si>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</si>
  <si>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</si>
  <si>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</si>
  <si>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</si>
  <si>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</si>
  <si>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</si>
  <si>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</si>
  <si>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</si>
  <si>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</si>
  <si>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</si>
  <si>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</si>
  <si>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</si>
  <si>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</si>
  <si>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</si>
  <si>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</si>
  <si>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</si>
  <si>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</si>
  <si>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</si>
  <si>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</si>
  <si>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</si>
  <si>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</si>
  <si>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</si>
  <si>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</si>
  <si>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</si>
  <si>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</si>
  <si>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</si>
  <si>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</si>
  <si>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</si>
  <si>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</si>
  <si>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</si>
  <si>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</si>
  <si>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</si>
  <si>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</si>
  <si>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</si>
  <si>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</si>
  <si>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</si>
  <si>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</si>
  <si>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</si>
  <si>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</si>
  <si>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</si>
  <si>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</si>
  <si>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</si>
  <si>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</si>
  <si>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</si>
  <si>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</si>
  <si>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</si>
  <si>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</si>
  <si>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</si>
  <si>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</si>
  <si>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</si>
  <si>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</si>
  <si>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</si>
  <si>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</si>
  <si>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</si>
  <si>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</si>
  <si>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</si>
  <si>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</si>
  <si>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</si>
  <si>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</si>
  <si>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</si>
  <si>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</si>
  <si>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</si>
  <si>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</si>
  <si>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</si>
  <si>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</si>
  <si>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</si>
  <si>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</si>
  <si>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</si>
  <si>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</si>
  <si>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</si>
  <si>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</si>
  <si>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</si>
  <si>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</si>
  <si>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</si>
  <si>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</si>
  <si>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</si>
  <si>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</si>
  <si>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</si>
  <si>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</si>
  <si>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</si>
  <si>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</si>
  <si>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</si>
  <si>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</si>
  <si>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</si>
  <si>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</si>
  <si>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</si>
  <si>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</si>
  <si>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</si>
  <si>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</si>
  <si>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</si>
  <si>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</si>
  <si>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</si>
  <si>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</si>
  <si>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</si>
  <si>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</si>
  <si>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</si>
  <si>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</si>
  <si>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</si>
  <si>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</si>
  <si>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</si>
  <si>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</si>
  <si>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</si>
  <si>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</si>
  <si>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</si>
  <si>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</si>
  <si>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</si>
  <si>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</si>
  <si>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</si>
  <si>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</si>
  <si>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</si>
  <si>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</si>
  <si>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</si>
  <si>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</si>
  <si>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Raja Bouhalfaya</t>
  </si>
  <si>
    <t>Absence de local poubelle.</t>
  </si>
  <si>
    <t>Prévoir un local poubelle protégé.</t>
  </si>
  <si>
    <t>Zaghouan</t>
  </si>
  <si>
    <t>Directeur du magasin (Mr Youssef) et responsable rayon</t>
  </si>
  <si>
    <t>La vérification mensuelle était effectuée pour les deux thermomètres : Thermosonde et infra-rouge.</t>
  </si>
  <si>
    <t>L'ancien rapport n'était pas disponible.</t>
  </si>
  <si>
    <t>Absence du rapport d'audit précédent.</t>
  </si>
  <si>
    <t>Absence de stockage des produits PLS.</t>
  </si>
  <si>
    <t>Assurer un nettoyage rigoureux des étagères du meuble.</t>
  </si>
  <si>
    <t>Présence de deux pots de yaourts brassés dont la DLC était le 13/06 ,non encore retirés du rayon le jour de l'audit : le 12/06.</t>
  </si>
  <si>
    <t>Le quai de réception n'était pas protégé par un préau.</t>
  </si>
  <si>
    <t>Les enregistrements des autocontrôles de températures n'étaient pas effectués depuis le 08/06/18.</t>
  </si>
  <si>
    <t xml:space="preserve">Meuble des yaourts:
Température affichée :5,6°C
Température mesurée: 2,6°C.
</t>
  </si>
  <si>
    <t>Présence de traces de rouilles au niveau des étagères du rayon PGC;</t>
  </si>
  <si>
    <t>1/Le porte-appât situé à l'entrée des vestiaires n'était pas fixé.
2/Le porte-appât situé à côté du meuble des fromages était partiellement fixé.</t>
  </si>
  <si>
    <t>Présence de cadavres de mouches au niveau des étagères des meubles PLS.</t>
  </si>
  <si>
    <t>Présence de piqûres de moisissures au niveau des portes-étiquettes, ainsi que des tracs de salissures au niveau des étagères .
Présence de cadavres de mouches .</t>
  </si>
  <si>
    <t>Des dispositifs électriques de séchage des mains ont été installés dans les sanitaires.</t>
  </si>
  <si>
    <t xml:space="preserve">Utilisation correcte des cadenciers de cuisson et de fabrication </t>
  </si>
  <si>
    <t>Les produits alimentaires étaient entreposés à proximité des produits non alimentaires. Améliorer le rangement e assurer une séparation par catégorie de produit.</t>
  </si>
  <si>
    <t>Les étagères étaient usées et manquaient de propreté. (Voir photos).Renforcer le nettoyage des étagères.</t>
  </si>
  <si>
    <t>Rupture de la chaine du froid au nivau du meuble négatif des produits surgelés ;suite à une panne survenu au niveau du moteur du meuble.
La majorité des produits étaient en état de décongélation avancée ,notamment les barquettes de fruits de mer. La température à la surface des produits était située entre 1 et 2°C.</t>
  </si>
  <si>
    <t>La poubelle à l'entrée des vestiaires était à ouverture manuelle ,car la pédale était abîmée.</t>
  </si>
  <si>
    <t>Quelques étagères étaient usées avec présence de traces de rouille.</t>
  </si>
  <si>
    <t>La porte d'entrée du magasin était maintenue ouverte ,à cause d'une défaillance du système de fermeture automatique.</t>
  </si>
  <si>
    <t xml:space="preserve"> Zaghouan </t>
  </si>
  <si>
    <t>Le rapport doit être présent dans la réception</t>
  </si>
  <si>
    <t>Le rapport doit être présent au niveau du rayon</t>
  </si>
  <si>
    <t>Assurer les corrections dans les plus brefs délais</t>
  </si>
  <si>
    <t>M Dhia MECHLAOUI</t>
  </si>
  <si>
    <t>Directeur magasin (M Youssef) et responsable rayons</t>
  </si>
  <si>
    <t>Renforcer le rangement des linéaires des farines, sucre, et conserve.</t>
  </si>
  <si>
    <t>Les linéaires étaient poussiéreux</t>
  </si>
  <si>
    <t>Augmenter la fréquence de nettoyage des rayons.</t>
  </si>
  <si>
    <t>Le meuble des glaces manquait de propreté.</t>
  </si>
  <si>
    <t>58%, conforme.</t>
  </si>
  <si>
    <t>Absence du local poubelle.</t>
  </si>
  <si>
    <t>Aménager un local poubelle.</t>
  </si>
  <si>
    <t xml:space="preserve">PLS surgelé: le coin du meuble surgelé était démonté, réparer le meuble. </t>
  </si>
  <si>
    <t>Présence de deux pots de yaourts périmés depuis le 27/11/2018.
Renforcer le contrôle des dates limites.</t>
  </si>
  <si>
    <t>Dépassement de la date de retrait pour un paquet de " poulet entier découpé"( El Mazraa),dont la DLC était le 29/11/18 (jour de l'audit).</t>
  </si>
  <si>
    <t xml:space="preserve">1/Un pot de yaourt exposé au rayon était endommagé (Voir photo).
Ce produit n’est plus consommable.
2/Absence totale des DF, N°lot, et DLC sur un boudin de salami katpat (Chahia) pour animaux.
</t>
  </si>
  <si>
    <t>Manque de l'étanchéité de la porte de la réception.</t>
  </si>
  <si>
    <t xml:space="preserve">Certains supports de portes-étiquettes étaient moisis.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</si>
</sst>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horizontal="left" wrapText="1"/>
      <protection locked="0"/>
    </xf>
    <xf numFmtId="0" fontId="45" fillId="2" borderId="0" xfId="0" applyFont="1" applyFill="1"/>
    <xf numFmtId="0" fontId="3" fillId="0" borderId="1" xfId="0" applyFont="1" applyBorder="1" applyAlignment="1" applyProtection="1">
      <alignment horizontal="left" vertical="top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792160"/>
        <c:axId val="-53786176"/>
      </c:barChart>
      <c:catAx>
        <c:axId val="-5379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786176"/>
        <c:crosses val="autoZero"/>
        <c:auto val="1"/>
        <c:lblAlgn val="ctr"/>
        <c:lblOffset val="100"/>
        <c:noMultiLvlLbl val="0"/>
      </c:catAx>
      <c:valAx>
        <c:axId val="-5378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79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88288"/>
        <c:axId val="-2063887200"/>
      </c:barChart>
      <c:catAx>
        <c:axId val="-20638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7200"/>
        <c:crosses val="autoZero"/>
        <c:auto val="1"/>
        <c:lblAlgn val="ctr"/>
        <c:lblOffset val="100"/>
        <c:noMultiLvlLbl val="0"/>
      </c:catAx>
      <c:valAx>
        <c:axId val="-206388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8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82304"/>
        <c:axId val="-2063884480"/>
      </c:barChart>
      <c:catAx>
        <c:axId val="-206388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4480"/>
        <c:crosses val="autoZero"/>
        <c:auto val="1"/>
        <c:lblAlgn val="ctr"/>
        <c:lblOffset val="100"/>
        <c:noMultiLvlLbl val="0"/>
      </c:catAx>
      <c:valAx>
        <c:axId val="-206388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8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76864"/>
        <c:axId val="-2063882848"/>
      </c:barChart>
      <c:catAx>
        <c:axId val="-206387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2848"/>
        <c:crosses val="autoZero"/>
        <c:auto val="1"/>
        <c:lblAlgn val="ctr"/>
        <c:lblOffset val="100"/>
        <c:noMultiLvlLbl val="0"/>
      </c:catAx>
      <c:valAx>
        <c:axId val="-206388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7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74688"/>
        <c:axId val="-2063877408"/>
      </c:barChart>
      <c:catAx>
        <c:axId val="-206387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77408"/>
        <c:crosses val="autoZero"/>
        <c:auto val="1"/>
        <c:lblAlgn val="ctr"/>
        <c:lblOffset val="100"/>
        <c:noMultiLvlLbl val="0"/>
      </c:catAx>
      <c:valAx>
        <c:axId val="-206387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7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86112"/>
        <c:axId val="-2063880672"/>
      </c:barChart>
      <c:catAx>
        <c:axId val="-20638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0672"/>
        <c:crosses val="autoZero"/>
        <c:auto val="1"/>
        <c:lblAlgn val="ctr"/>
        <c:lblOffset val="100"/>
        <c:noMultiLvlLbl val="0"/>
      </c:catAx>
      <c:valAx>
        <c:axId val="-206388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8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0.8783783783783784</c:v>
                </c:pt>
                <c:pt idx="1">
                  <c:v>0.94594594594594594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85024"/>
        <c:axId val="-2063883392"/>
      </c:barChart>
      <c:catAx>
        <c:axId val="-206388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3392"/>
        <c:crosses val="autoZero"/>
        <c:auto val="1"/>
        <c:lblAlgn val="ctr"/>
        <c:lblOffset val="100"/>
        <c:noMultiLvlLbl val="0"/>
      </c:catAx>
      <c:valAx>
        <c:axId val="-206388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8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0.83950617283950613</c:v>
                </c:pt>
                <c:pt idx="1">
                  <c:v>0.89634146341463417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3877952"/>
        <c:axId val="-2063880128"/>
      </c:barChart>
      <c:catAx>
        <c:axId val="-206387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80128"/>
        <c:crosses val="autoZero"/>
        <c:auto val="1"/>
        <c:lblAlgn val="ctr"/>
        <c:lblOffset val="100"/>
        <c:noMultiLvlLbl val="0"/>
      </c:catAx>
      <c:valAx>
        <c:axId val="-206388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387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0.85894227560894221</c:v>
                </c:pt>
                <c:pt idx="1">
                  <c:v>0.92114370468029005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063875232"/>
        <c:axId val="-2063195200"/>
        <c:extLst xmlns:c16r2="http://schemas.microsoft.com/office/drawing/2015/06/chart"/>
      </c:barChart>
      <c:catAx>
        <c:axId val="-2063875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195200"/>
        <c:crosses val="autoZero"/>
        <c:auto val="1"/>
        <c:lblAlgn val="ctr"/>
        <c:lblOffset val="100"/>
        <c:noMultiLvlLbl val="0"/>
      </c:catAx>
      <c:valAx>
        <c:axId val="-20631952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87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0.71527777777777768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063194656"/>
        <c:axId val="-2063186496"/>
        <c:extLst xmlns:c16r2="http://schemas.microsoft.com/office/drawing/2015/06/chart"/>
      </c:barChart>
      <c:catAx>
        <c:axId val="-206319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186496"/>
        <c:crosses val="autoZero"/>
        <c:auto val="1"/>
        <c:lblAlgn val="ctr"/>
        <c:lblOffset val="100"/>
        <c:noMultiLvlLbl val="0"/>
      </c:catAx>
      <c:valAx>
        <c:axId val="-206318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319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783456"/>
        <c:axId val="-110254864"/>
      </c:barChart>
      <c:catAx>
        <c:axId val="-5378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254864"/>
        <c:crosses val="autoZero"/>
        <c:auto val="1"/>
        <c:lblAlgn val="ctr"/>
        <c:lblOffset val="100"/>
        <c:noMultiLvlLbl val="0"/>
      </c:catAx>
      <c:valAx>
        <c:axId val="-11025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78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4128"/>
        <c:axId val="-2064371200"/>
      </c:barChart>
      <c:catAx>
        <c:axId val="-206436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71200"/>
        <c:crosses val="autoZero"/>
        <c:auto val="1"/>
        <c:lblAlgn val="ctr"/>
        <c:lblOffset val="100"/>
        <c:noMultiLvlLbl val="0"/>
      </c:catAx>
      <c:valAx>
        <c:axId val="-206437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3040"/>
        <c:axId val="-2064366304"/>
      </c:barChart>
      <c:catAx>
        <c:axId val="-206436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66304"/>
        <c:crosses val="autoZero"/>
        <c:auto val="1"/>
        <c:lblAlgn val="ctr"/>
        <c:lblOffset val="100"/>
        <c:noMultiLvlLbl val="0"/>
      </c:catAx>
      <c:valAx>
        <c:axId val="-206436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0864"/>
        <c:axId val="-2064365760"/>
      </c:barChart>
      <c:catAx>
        <c:axId val="-206436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65760"/>
        <c:crosses val="autoZero"/>
        <c:auto val="1"/>
        <c:lblAlgn val="ctr"/>
        <c:lblOffset val="100"/>
        <c:noMultiLvlLbl val="0"/>
      </c:catAx>
      <c:valAx>
        <c:axId val="-2064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5216"/>
        <c:axId val="-2064370656"/>
      </c:barChart>
      <c:catAx>
        <c:axId val="-206436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70656"/>
        <c:crosses val="autoZero"/>
        <c:auto val="1"/>
        <c:lblAlgn val="ctr"/>
        <c:lblOffset val="100"/>
        <c:noMultiLvlLbl val="0"/>
      </c:catAx>
      <c:valAx>
        <c:axId val="-206437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0320"/>
        <c:axId val="-2064358144"/>
      </c:barChart>
      <c:catAx>
        <c:axId val="-206436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58144"/>
        <c:crosses val="autoZero"/>
        <c:auto val="1"/>
        <c:lblAlgn val="ctr"/>
        <c:lblOffset val="100"/>
        <c:noMultiLvlLbl val="0"/>
      </c:catAx>
      <c:valAx>
        <c:axId val="-206435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59776"/>
        <c:axId val="-2064357056"/>
      </c:barChart>
      <c:catAx>
        <c:axId val="-206435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57056"/>
        <c:crosses val="autoZero"/>
        <c:auto val="1"/>
        <c:lblAlgn val="ctr"/>
        <c:lblOffset val="100"/>
        <c:noMultiLvlLbl val="0"/>
      </c:catAx>
      <c:valAx>
        <c:axId val="-206435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5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0.6785714285714286</c:v>
                </c:pt>
                <c:pt idx="1">
                  <c:v>0.78333333333333333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4369024"/>
        <c:axId val="-2064368480"/>
      </c:barChart>
      <c:catAx>
        <c:axId val="-20643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4368480"/>
        <c:crosses val="autoZero"/>
        <c:auto val="1"/>
        <c:lblAlgn val="ctr"/>
        <c:lblOffset val="100"/>
        <c:noMultiLvlLbl val="0"/>
      </c:catAx>
      <c:valAx>
        <c:axId val="-206436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436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411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20" t="s">
        <v>326</v>
      </c>
      <c r="C23" s="320"/>
      <c r="D23" s="61"/>
      <c r="E23" s="61"/>
      <c r="F23" s="61"/>
      <c r="G23" s="61"/>
      <c r="H23" s="61"/>
      <c r="I23" s="61"/>
      <c r="J23" s="60" t="str">
        <f>D18</f>
        <v>Zaghouan</v>
      </c>
    </row>
    <row r="24" spans="1:11" ht="33" customHeight="1" x14ac:dyDescent="0.25">
      <c r="A24" s="242" t="s">
        <v>327</v>
      </c>
      <c r="B24" s="321">
        <f>AVERAGE('A1 Exploitation'!D549,'A1 Technique'!D199)</f>
        <v>0.85894227560894221</v>
      </c>
      <c r="C24" s="321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21">
        <f>AVERAGE('A2 Exploitation'!D549,'A2 Technique'!D199)</f>
        <v>0.92114370468029005</v>
      </c>
      <c r="C25" s="321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21">
        <f>AVERAGE('A3 Exploitation'!D549,'A3 Technique'!D199)</f>
        <v>0</v>
      </c>
      <c r="C26" s="321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21">
        <f>AVERAGE('A4 Exploitation'!D549,'A4 Technique'!D199)</f>
        <v>0</v>
      </c>
      <c r="C27" s="321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21"/>
      <c r="C28" s="321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21"/>
      <c r="C29" s="321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20" t="s">
        <v>333</v>
      </c>
      <c r="C33" s="320"/>
      <c r="D33" s="61"/>
      <c r="E33" s="61"/>
      <c r="F33" s="61"/>
      <c r="G33" s="61"/>
      <c r="H33" s="61"/>
      <c r="I33" s="61"/>
      <c r="J33" s="60" t="str">
        <f>D18</f>
        <v>Zaghouan</v>
      </c>
    </row>
    <row r="34" spans="1:10" ht="33" customHeight="1" x14ac:dyDescent="0.25">
      <c r="A34" s="242" t="s">
        <v>327</v>
      </c>
      <c r="B34" s="321">
        <f>'A1 Exploitation'!D549</f>
        <v>0.83950617283950613</v>
      </c>
      <c r="C34" s="321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21">
        <f>'A2 Exploitation'!D549</f>
        <v>0.89634146341463417</v>
      </c>
      <c r="C35" s="321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21">
        <f>'A3 Exploitation'!D549</f>
        <v>0</v>
      </c>
      <c r="C36" s="321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21">
        <f>'A4 Exploitation'!D549</f>
        <v>0</v>
      </c>
      <c r="C37" s="321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21"/>
      <c r="C38" s="321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21"/>
      <c r="C39" s="321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2" t="s">
        <v>334</v>
      </c>
      <c r="C42" s="322"/>
      <c r="D42" s="61"/>
      <c r="E42" s="61"/>
      <c r="F42" s="61"/>
      <c r="G42" s="61"/>
      <c r="H42" s="61"/>
      <c r="I42" s="61"/>
      <c r="J42" s="60" t="str">
        <f>D18</f>
        <v>Zaghouan</v>
      </c>
    </row>
    <row r="43" spans="1:10" ht="33" customHeight="1" x14ac:dyDescent="0.25">
      <c r="A43" s="242" t="s">
        <v>327</v>
      </c>
      <c r="B43" s="321">
        <f>AVERAGE('A1 Exploitation'!D547, 'A1 Technique'!D197)</f>
        <v>1</v>
      </c>
      <c r="C43" s="321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21">
        <f>AVERAGE('A2 Exploitation'!D547, 'A2 Technique'!D197)</f>
        <v>0.71527777777777768</v>
      </c>
      <c r="C44" s="321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21" t="e">
        <f>AVERAGE('A3 Exploitation'!D547, 'A3 Technique'!D197)</f>
        <v>#DIV/0!</v>
      </c>
      <c r="C45" s="321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21" t="e">
        <f>AVERAGE('A4 Exploitation'!D547, 'A4 Technique'!D197)</f>
        <v>#DIV/0!</v>
      </c>
      <c r="C46" s="321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21"/>
      <c r="C47" s="321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21"/>
      <c r="C48" s="321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20" t="s">
        <v>335</v>
      </c>
      <c r="C51" s="320"/>
      <c r="D51" s="61"/>
      <c r="E51" s="61"/>
      <c r="F51" s="61"/>
      <c r="G51" s="61"/>
      <c r="H51" s="61"/>
      <c r="I51" s="61"/>
      <c r="J51" s="60" t="str">
        <f>D18</f>
        <v>Zaghouan</v>
      </c>
    </row>
    <row r="52" spans="1:10" ht="33" customHeight="1" x14ac:dyDescent="0.25">
      <c r="A52" s="242" t="s">
        <v>327</v>
      </c>
      <c r="B52" s="323">
        <f>'A1 Exploitation'!D46</f>
        <v>0.9285714285714286</v>
      </c>
      <c r="C52" s="323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3">
        <f>'A2 Exploitation'!D46</f>
        <v>1</v>
      </c>
      <c r="C53" s="323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3">
        <f>'A3 Exploitation'!D46</f>
        <v>0</v>
      </c>
      <c r="C54" s="323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3">
        <f>'A4 Exploitation'!D46</f>
        <v>0</v>
      </c>
      <c r="C55" s="323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3"/>
      <c r="C56" s="323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3"/>
      <c r="C57" s="323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20" t="s">
        <v>336</v>
      </c>
      <c r="C60" s="320"/>
      <c r="D60" s="61"/>
      <c r="E60" s="61"/>
      <c r="F60" s="61"/>
      <c r="G60" s="61"/>
      <c r="H60" s="61"/>
      <c r="I60" s="61"/>
      <c r="J60" s="60" t="str">
        <f>D18</f>
        <v>Zaghouan</v>
      </c>
    </row>
    <row r="61" spans="1:10" ht="33" customHeight="1" x14ac:dyDescent="0.25">
      <c r="A61" s="242" t="s">
        <v>327</v>
      </c>
      <c r="B61" s="321" t="e">
        <f>'A1 Exploitation'!D103</f>
        <v>#DIV/0!</v>
      </c>
      <c r="C61" s="321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21" t="e">
        <f>'A2 Exploitation'!D103</f>
        <v>#DIV/0!</v>
      </c>
      <c r="C62" s="321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21">
        <f>'A3 Exploitation'!D103</f>
        <v>0</v>
      </c>
      <c r="C63" s="321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21">
        <f>'A4 Exploitation'!D103</f>
        <v>0</v>
      </c>
      <c r="C64" s="321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21" t="e">
        <f>#REF!</f>
        <v>#REF!</v>
      </c>
      <c r="C65" s="321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21" t="e">
        <f>#REF!</f>
        <v>#REF!</v>
      </c>
      <c r="C66" s="321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20" t="s">
        <v>337</v>
      </c>
      <c r="C69" s="320"/>
      <c r="D69" s="61"/>
      <c r="E69" s="61"/>
      <c r="F69" s="61"/>
      <c r="G69" s="61"/>
      <c r="H69" s="61"/>
      <c r="I69" s="61"/>
      <c r="J69" s="60" t="str">
        <f>D18</f>
        <v>Zaghouan</v>
      </c>
    </row>
    <row r="70" spans="1:10" ht="33" customHeight="1" x14ac:dyDescent="0.25">
      <c r="A70" s="242" t="s">
        <v>327</v>
      </c>
      <c r="B70" s="321" t="e">
        <f>'A1 Exploitation'!D158</f>
        <v>#DIV/0!</v>
      </c>
      <c r="C70" s="321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21" t="e">
        <f>'A2 Exploitation'!D158</f>
        <v>#DIV/0!</v>
      </c>
      <c r="C71" s="321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21">
        <f>'A3 Exploitation'!D158</f>
        <v>0</v>
      </c>
      <c r="C72" s="321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21">
        <f>'A4 Exploitation'!D158</f>
        <v>0</v>
      </c>
      <c r="C73" s="321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21"/>
      <c r="C74" s="321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21"/>
      <c r="C75" s="321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20" t="s">
        <v>338</v>
      </c>
      <c r="C78" s="320"/>
      <c r="D78" s="61"/>
      <c r="E78" s="61"/>
      <c r="F78" s="61"/>
      <c r="G78" s="61"/>
      <c r="H78" s="61"/>
      <c r="I78" s="61"/>
      <c r="J78" s="60" t="str">
        <f>D18</f>
        <v>Zaghouan</v>
      </c>
    </row>
    <row r="79" spans="1:10" ht="33" customHeight="1" x14ac:dyDescent="0.25">
      <c r="A79" s="242" t="s">
        <v>327</v>
      </c>
      <c r="B79" s="321" t="e">
        <f>'A1 Exploitation'!D205</f>
        <v>#DIV/0!</v>
      </c>
      <c r="C79" s="321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21" t="e">
        <f>'A2 Exploitation'!D205</f>
        <v>#DIV/0!</v>
      </c>
      <c r="C80" s="321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21">
        <f>'A3 Exploitation'!D205</f>
        <v>0</v>
      </c>
      <c r="C81" s="321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21">
        <f>'A4 Exploitation'!D205</f>
        <v>0</v>
      </c>
      <c r="C82" s="321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21"/>
      <c r="C83" s="321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21"/>
      <c r="C84" s="321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20" t="s">
        <v>339</v>
      </c>
      <c r="C87" s="320"/>
      <c r="D87" s="61"/>
      <c r="E87" s="61"/>
      <c r="F87" s="61"/>
      <c r="G87" s="61"/>
      <c r="H87" s="61"/>
      <c r="I87" s="61"/>
      <c r="J87" s="60" t="str">
        <f>D18</f>
        <v>Zaghouan</v>
      </c>
    </row>
    <row r="88" spans="1:10" ht="33" customHeight="1" x14ac:dyDescent="0.25">
      <c r="A88" s="242" t="s">
        <v>327</v>
      </c>
      <c r="B88" s="321" t="e">
        <f>'A1 Exploitation'!D266</f>
        <v>#DIV/0!</v>
      </c>
      <c r="C88" s="321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21" t="e">
        <f>'A2 Exploitation'!D266</f>
        <v>#DIV/0!</v>
      </c>
      <c r="C89" s="321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21">
        <f>'A3 Exploitation'!D266</f>
        <v>0</v>
      </c>
      <c r="C90" s="321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21">
        <f>'A4 Exploitation'!D266</f>
        <v>0</v>
      </c>
      <c r="C91" s="321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21"/>
      <c r="C92" s="321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21"/>
      <c r="C93" s="321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20" t="s">
        <v>340</v>
      </c>
      <c r="C96" s="320"/>
      <c r="D96" s="61"/>
      <c r="E96" s="61"/>
      <c r="F96" s="61"/>
      <c r="G96" s="61"/>
      <c r="H96" s="61"/>
      <c r="I96" s="61"/>
      <c r="J96" s="60" t="str">
        <f>D18</f>
        <v>Zaghouan</v>
      </c>
    </row>
    <row r="97" spans="1:10" ht="33" customHeight="1" x14ac:dyDescent="0.25">
      <c r="A97" s="242" t="s">
        <v>327</v>
      </c>
      <c r="B97" s="321" t="e">
        <f>'A1 Exploitation'!D318</f>
        <v>#DIV/0!</v>
      </c>
      <c r="C97" s="321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21" t="e">
        <f>'A2 Exploitation'!D318</f>
        <v>#DIV/0!</v>
      </c>
      <c r="C98" s="321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21">
        <f>'A3 Exploitation'!D318</f>
        <v>0</v>
      </c>
      <c r="C99" s="321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21">
        <f>'A4 Exploitation'!D318</f>
        <v>0</v>
      </c>
      <c r="C100" s="321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21"/>
      <c r="C101" s="321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21"/>
      <c r="C102" s="321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20" t="s">
        <v>341</v>
      </c>
      <c r="C105" s="320"/>
      <c r="D105" s="61"/>
      <c r="E105" s="61"/>
      <c r="F105" s="61"/>
      <c r="G105" s="61"/>
      <c r="H105" s="61"/>
      <c r="I105" s="61"/>
      <c r="J105" s="60" t="str">
        <f>D18</f>
        <v>Zaghouan</v>
      </c>
    </row>
    <row r="106" spans="1:10" ht="33" customHeight="1" x14ac:dyDescent="0.25">
      <c r="A106" s="242" t="s">
        <v>327</v>
      </c>
      <c r="B106" s="321">
        <f>'A1 Exploitation'!D358</f>
        <v>0</v>
      </c>
      <c r="C106" s="321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21" t="e">
        <f>'A2 Exploitation'!D358</f>
        <v>#DIV/0!</v>
      </c>
      <c r="C107" s="321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21">
        <f>'A3 Exploitation'!D358</f>
        <v>0</v>
      </c>
      <c r="C108" s="321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21">
        <f>'A4 Exploitation'!D358</f>
        <v>0</v>
      </c>
      <c r="C109" s="321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21"/>
      <c r="C110" s="321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21"/>
      <c r="C111" s="321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20" t="s">
        <v>342</v>
      </c>
      <c r="C114" s="320"/>
      <c r="D114" s="61"/>
      <c r="E114" s="61"/>
      <c r="F114" s="61"/>
      <c r="G114" s="61"/>
      <c r="H114" s="61"/>
      <c r="I114" s="61"/>
      <c r="J114" s="60" t="str">
        <f>D18</f>
        <v>Zaghouan</v>
      </c>
    </row>
    <row r="115" spans="1:10" ht="33" customHeight="1" x14ac:dyDescent="0.25">
      <c r="A115" s="242" t="s">
        <v>327</v>
      </c>
      <c r="B115" s="321">
        <f>'A1 Exploitation'!D391</f>
        <v>0.88235294117647056</v>
      </c>
      <c r="C115" s="321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21">
        <f>'A2 Exploitation'!D391</f>
        <v>0.875</v>
      </c>
      <c r="C116" s="321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21">
        <f>'A3 Exploitation'!D391</f>
        <v>0</v>
      </c>
      <c r="C117" s="321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21">
        <f>'A4 Exploitation'!D391</f>
        <v>0</v>
      </c>
      <c r="C118" s="321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21"/>
      <c r="C119" s="321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21"/>
      <c r="C120" s="321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20" t="s">
        <v>343</v>
      </c>
      <c r="C123" s="320"/>
      <c r="D123" s="61"/>
      <c r="E123" s="61"/>
      <c r="F123" s="61"/>
      <c r="G123" s="61"/>
      <c r="H123" s="61"/>
      <c r="I123" s="61"/>
      <c r="J123" s="60" t="str">
        <f>D18</f>
        <v>Zaghouan</v>
      </c>
    </row>
    <row r="124" spans="1:10" ht="33" customHeight="1" x14ac:dyDescent="0.25">
      <c r="A124" s="242" t="s">
        <v>327</v>
      </c>
      <c r="B124" s="321">
        <f>'A1 Exploitation'!D444</f>
        <v>0.6785714285714286</v>
      </c>
      <c r="C124" s="321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21">
        <f>'A2 Exploitation'!D444</f>
        <v>0.78333333333333333</v>
      </c>
      <c r="C125" s="321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21">
        <f>'A3 Exploitation'!D444</f>
        <v>0</v>
      </c>
      <c r="C126" s="321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21">
        <f>'A4 Exploitation'!D444</f>
        <v>0</v>
      </c>
      <c r="C127" s="321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21"/>
      <c r="C128" s="321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21"/>
      <c r="C129" s="321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20" t="s">
        <v>344</v>
      </c>
      <c r="C132" s="320"/>
      <c r="D132" s="61"/>
      <c r="E132" s="61"/>
      <c r="F132" s="61"/>
      <c r="G132" s="61"/>
      <c r="H132" s="61"/>
      <c r="I132" s="61"/>
      <c r="J132" s="60" t="str">
        <f>D18</f>
        <v>Zaghouan</v>
      </c>
    </row>
    <row r="133" spans="1:10" ht="33" customHeight="1" x14ac:dyDescent="0.25">
      <c r="A133" s="242" t="s">
        <v>327</v>
      </c>
      <c r="B133" s="321" t="e">
        <f>'A1 Exploitation'!D481</f>
        <v>#DIV/0!</v>
      </c>
      <c r="C133" s="321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21" t="e">
        <f>'A2 Exploitation'!D481</f>
        <v>#DIV/0!</v>
      </c>
      <c r="C134" s="321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21">
        <f>'A3 Exploitation'!D481</f>
        <v>0</v>
      </c>
      <c r="C135" s="321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21">
        <f>'A4 Exploitation'!D481</f>
        <v>0</v>
      </c>
      <c r="C136" s="321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21"/>
      <c r="C137" s="321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21"/>
      <c r="C138" s="321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20" t="s">
        <v>345</v>
      </c>
      <c r="C141" s="320"/>
      <c r="D141" s="61"/>
      <c r="E141" s="61"/>
      <c r="F141" s="61"/>
      <c r="G141" s="61"/>
      <c r="H141" s="61"/>
      <c r="I141" s="61"/>
      <c r="J141" s="60" t="str">
        <f>D18</f>
        <v>Zaghouan</v>
      </c>
    </row>
    <row r="142" spans="1:10" ht="33" customHeight="1" x14ac:dyDescent="0.25">
      <c r="A142" s="242" t="s">
        <v>327</v>
      </c>
      <c r="B142" s="321">
        <f>'A1 Exploitation'!D503</f>
        <v>1</v>
      </c>
      <c r="C142" s="321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21">
        <f>'A2 Exploitation'!D503</f>
        <v>1</v>
      </c>
      <c r="C143" s="321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21">
        <f>'A3 Exploitation'!D503</f>
        <v>0</v>
      </c>
      <c r="C144" s="321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21">
        <f>'A4 Exploitation'!D503</f>
        <v>0</v>
      </c>
      <c r="C145" s="321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21"/>
      <c r="C146" s="321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21"/>
      <c r="C147" s="321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20" t="s">
        <v>346</v>
      </c>
      <c r="C150" s="320"/>
      <c r="D150" s="61"/>
      <c r="E150" s="61"/>
      <c r="F150" s="61"/>
      <c r="G150" s="61"/>
      <c r="H150" s="61"/>
      <c r="I150" s="61"/>
      <c r="J150" s="60" t="str">
        <f>D18</f>
        <v>Zaghouan</v>
      </c>
    </row>
    <row r="151" spans="1:10" ht="33" customHeight="1" x14ac:dyDescent="0.25">
      <c r="A151" s="242" t="s">
        <v>327</v>
      </c>
      <c r="B151" s="321">
        <f>'A1 Exploitation'!D514</f>
        <v>1</v>
      </c>
      <c r="C151" s="321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21">
        <f>'A2 Exploitation'!D514</f>
        <v>1</v>
      </c>
      <c r="C152" s="321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21">
        <f>'A3 Exploitation'!D514</f>
        <v>0</v>
      </c>
      <c r="C153" s="321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21">
        <f>'A4 Exploitation'!D514</f>
        <v>0</v>
      </c>
      <c r="C154" s="321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21"/>
      <c r="C155" s="321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21"/>
      <c r="C156" s="321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4"/>
      <c r="C159" s="32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20" t="s">
        <v>347</v>
      </c>
      <c r="C160" s="320"/>
      <c r="D160" s="61"/>
      <c r="E160" s="61"/>
      <c r="F160" s="61"/>
      <c r="G160" s="61"/>
      <c r="H160" s="61"/>
      <c r="I160" s="61"/>
      <c r="J160" s="60" t="str">
        <f>D18</f>
        <v>Zaghouan</v>
      </c>
    </row>
    <row r="161" spans="1:10" ht="33" customHeight="1" x14ac:dyDescent="0.25">
      <c r="A161" s="242" t="s">
        <v>327</v>
      </c>
      <c r="B161" s="321">
        <f>'A1 Exploitation'!D534</f>
        <v>1</v>
      </c>
      <c r="C161" s="321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21">
        <f>'A2 Exploitation'!D534</f>
        <v>1</v>
      </c>
      <c r="C162" s="321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21">
        <f>'A3 Exploitation'!D534</f>
        <v>0</v>
      </c>
      <c r="C163" s="321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21">
        <f>'A4 Exploitation'!D534</f>
        <v>0</v>
      </c>
      <c r="C164" s="321"/>
    </row>
    <row r="165" spans="1:10" ht="33" customHeight="1" x14ac:dyDescent="0.25">
      <c r="A165" s="241" t="s">
        <v>331</v>
      </c>
      <c r="B165" s="321"/>
      <c r="C165" s="321"/>
    </row>
    <row r="166" spans="1:10" ht="18" x14ac:dyDescent="0.25">
      <c r="A166" s="241" t="s">
        <v>332</v>
      </c>
      <c r="B166" s="321"/>
      <c r="C166" s="321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20" t="s">
        <v>348</v>
      </c>
      <c r="C169" s="320"/>
      <c r="J169" s="60" t="str">
        <f>D18</f>
        <v>Zaghouan</v>
      </c>
    </row>
    <row r="170" spans="1:10" ht="33" customHeight="1" x14ac:dyDescent="0.25">
      <c r="A170" s="242" t="s">
        <v>327</v>
      </c>
      <c r="B170" s="321">
        <f>'A1 Exploitation'!D545</f>
        <v>1</v>
      </c>
      <c r="C170" s="321"/>
    </row>
    <row r="171" spans="1:10" ht="33" customHeight="1" x14ac:dyDescent="0.25">
      <c r="A171" s="241" t="s">
        <v>328</v>
      </c>
      <c r="B171" s="321">
        <f>'A2 Exploitation'!D545</f>
        <v>1</v>
      </c>
      <c r="C171" s="321"/>
    </row>
    <row r="172" spans="1:10" ht="33" customHeight="1" x14ac:dyDescent="0.25">
      <c r="A172" s="242" t="s">
        <v>329</v>
      </c>
      <c r="B172" s="321">
        <f>'A3 Exploitation'!D545</f>
        <v>0</v>
      </c>
      <c r="C172" s="321"/>
    </row>
    <row r="173" spans="1:10" ht="33" customHeight="1" x14ac:dyDescent="0.25">
      <c r="A173" s="242" t="s">
        <v>330</v>
      </c>
      <c r="B173" s="321">
        <f>'A4 Exploitation'!D545</f>
        <v>0</v>
      </c>
      <c r="C173" s="321"/>
    </row>
    <row r="174" spans="1:10" ht="33" customHeight="1" x14ac:dyDescent="0.25">
      <c r="A174" s="241" t="s">
        <v>331</v>
      </c>
      <c r="B174" s="321"/>
      <c r="C174" s="321"/>
    </row>
    <row r="175" spans="1:10" ht="18" x14ac:dyDescent="0.25">
      <c r="A175" s="241" t="s">
        <v>332</v>
      </c>
      <c r="B175" s="321"/>
      <c r="C175" s="321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20" t="s">
        <v>349</v>
      </c>
      <c r="C178" s="320"/>
      <c r="J178" s="60" t="str">
        <f>D18</f>
        <v>Zaghouan</v>
      </c>
    </row>
    <row r="179" spans="1:10" ht="33" customHeight="1" x14ac:dyDescent="0.25">
      <c r="A179" s="242" t="s">
        <v>327</v>
      </c>
      <c r="B179" s="321">
        <f>'A1 Technique'!D199</f>
        <v>0.8783783783783784</v>
      </c>
      <c r="C179" s="321"/>
    </row>
    <row r="180" spans="1:10" ht="33" customHeight="1" x14ac:dyDescent="0.25">
      <c r="A180" s="241" t="s">
        <v>328</v>
      </c>
      <c r="B180" s="321">
        <f>'A2 Technique'!D199</f>
        <v>0.94594594594594594</v>
      </c>
      <c r="C180" s="321"/>
    </row>
    <row r="181" spans="1:10" ht="33" customHeight="1" x14ac:dyDescent="0.25">
      <c r="A181" s="242" t="s">
        <v>329</v>
      </c>
      <c r="B181" s="321">
        <f>'A3 Technique'!D199</f>
        <v>0</v>
      </c>
      <c r="C181" s="321"/>
    </row>
    <row r="182" spans="1:10" ht="33" customHeight="1" x14ac:dyDescent="0.25">
      <c r="A182" s="242" t="s">
        <v>330</v>
      </c>
      <c r="B182" s="321">
        <f>'A4 Technique'!D199</f>
        <v>0</v>
      </c>
      <c r="C182" s="321"/>
    </row>
    <row r="183" spans="1:10" ht="33" customHeight="1" x14ac:dyDescent="0.25">
      <c r="A183" s="241" t="s">
        <v>331</v>
      </c>
      <c r="B183" s="321"/>
      <c r="C183" s="321"/>
    </row>
    <row r="184" spans="1:10" ht="18" x14ac:dyDescent="0.25">
      <c r="A184" s="241" t="s">
        <v>332</v>
      </c>
      <c r="B184" s="321"/>
      <c r="C184" s="32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3" zoomScale="86" zoomScaleSheetLayoutView="86" workbookViewId="0">
      <selection activeCell="F489" sqref="F489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6"/>
      <c r="E1" s="326"/>
      <c r="F1" s="326"/>
      <c r="G1" s="326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04"/>
    </row>
    <row r="8" spans="1:7" ht="29.25" x14ac:dyDescent="0.45">
      <c r="A8" s="328" t="s">
        <v>434</v>
      </c>
      <c r="B8" s="328"/>
      <c r="C8" s="328"/>
      <c r="D8" s="328"/>
      <c r="E8" s="328"/>
      <c r="F8" s="328"/>
      <c r="G8" s="104"/>
    </row>
    <row r="9" spans="1:7" ht="24" x14ac:dyDescent="0.45">
      <c r="A9" s="245" t="s">
        <v>42</v>
      </c>
      <c r="B9" s="329" t="s">
        <v>408</v>
      </c>
      <c r="C9" s="329"/>
      <c r="D9" s="329"/>
      <c r="E9" s="329"/>
      <c r="F9" s="329"/>
      <c r="G9" s="104"/>
    </row>
    <row r="10" spans="1:7" ht="24" x14ac:dyDescent="0.45">
      <c r="A10" s="246" t="s">
        <v>44</v>
      </c>
      <c r="B10" s="330" t="s">
        <v>412</v>
      </c>
      <c r="C10" s="330"/>
      <c r="D10" s="330"/>
      <c r="E10" s="330"/>
      <c r="F10" s="330"/>
      <c r="G10" s="104"/>
    </row>
    <row r="11" spans="1:7" ht="24" x14ac:dyDescent="0.45">
      <c r="A11" s="245" t="s">
        <v>43</v>
      </c>
      <c r="B11" s="325">
        <v>43263</v>
      </c>
      <c r="C11" s="325"/>
      <c r="D11" s="325"/>
      <c r="E11" s="325"/>
      <c r="F11" s="325"/>
      <c r="G11" s="104"/>
    </row>
    <row r="12" spans="1:7" ht="24" x14ac:dyDescent="0.45">
      <c r="A12" s="245" t="s">
        <v>239</v>
      </c>
      <c r="B12" s="331">
        <f>D549</f>
        <v>0.83950617283950613</v>
      </c>
      <c r="C12" s="331"/>
      <c r="D12" s="331"/>
      <c r="E12" s="331"/>
      <c r="F12" s="331"/>
      <c r="G12" s="104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43263</v>
      </c>
      <c r="B16" s="143"/>
      <c r="C16" s="143"/>
      <c r="D16" s="143"/>
      <c r="E16" s="143"/>
      <c r="F16" s="156"/>
    </row>
    <row r="17" spans="1:8" ht="16.5" customHeight="1" x14ac:dyDescent="0.3">
      <c r="A17" s="333" t="s">
        <v>30</v>
      </c>
      <c r="B17" s="334" t="s">
        <v>31</v>
      </c>
      <c r="C17" s="334"/>
      <c r="D17" s="334" t="s">
        <v>46</v>
      </c>
      <c r="E17" s="335" t="s">
        <v>310</v>
      </c>
      <c r="F17" s="335" t="s">
        <v>357</v>
      </c>
    </row>
    <row r="18" spans="1:8" ht="16.5" customHeight="1" x14ac:dyDescent="0.3">
      <c r="A18" s="333"/>
      <c r="B18" s="247" t="s">
        <v>34</v>
      </c>
      <c r="C18" s="247" t="s">
        <v>33</v>
      </c>
      <c r="D18" s="334"/>
      <c r="E18" s="335"/>
      <c r="F18" s="33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D24" s="106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49.5" x14ac:dyDescent="0.3">
      <c r="A33" s="4" t="s">
        <v>51</v>
      </c>
      <c r="B33" s="109">
        <v>2</v>
      </c>
      <c r="C33" s="110"/>
      <c r="D33" s="192" t="s">
        <v>413</v>
      </c>
      <c r="E33" s="73"/>
      <c r="F33" s="158" t="s">
        <v>355</v>
      </c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312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6" t="s">
        <v>378</v>
      </c>
      <c r="B38" s="337"/>
      <c r="C38" s="337"/>
      <c r="D38" s="337"/>
      <c r="E38" s="337"/>
      <c r="F38" s="338"/>
    </row>
    <row r="39" spans="1:7" ht="30.75" customHeight="1" x14ac:dyDescent="0.3">
      <c r="A39" s="4" t="s">
        <v>360</v>
      </c>
      <c r="B39" s="109">
        <v>0</v>
      </c>
      <c r="C39" s="109"/>
      <c r="D39" s="92" t="s">
        <v>414</v>
      </c>
      <c r="E39" s="74" t="s">
        <v>435</v>
      </c>
      <c r="F39" s="158" t="s">
        <v>355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0.90909090909090906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0.9285714285714286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43263</v>
      </c>
      <c r="B49" s="103"/>
      <c r="C49" s="111"/>
      <c r="D49" s="103"/>
    </row>
    <row r="50" spans="1:7" x14ac:dyDescent="0.3">
      <c r="A50" s="333" t="s">
        <v>30</v>
      </c>
      <c r="B50" s="334" t="s">
        <v>31</v>
      </c>
      <c r="C50" s="334"/>
      <c r="D50" s="334" t="s">
        <v>46</v>
      </c>
      <c r="E50" s="335" t="s">
        <v>310</v>
      </c>
      <c r="F50" s="335" t="s">
        <v>359</v>
      </c>
      <c r="G50" s="106"/>
    </row>
    <row r="51" spans="1:7" x14ac:dyDescent="0.3">
      <c r="A51" s="333"/>
      <c r="B51" s="247" t="s">
        <v>34</v>
      </c>
      <c r="C51" s="247" t="s">
        <v>33</v>
      </c>
      <c r="D51" s="334"/>
      <c r="E51" s="335"/>
      <c r="F51" s="33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6" t="s">
        <v>378</v>
      </c>
      <c r="B94" s="337"/>
      <c r="C94" s="337"/>
      <c r="D94" s="337"/>
      <c r="E94" s="337"/>
      <c r="F94" s="338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43263</v>
      </c>
      <c r="B106" s="103"/>
      <c r="C106" s="111"/>
      <c r="D106" s="103"/>
    </row>
    <row r="107" spans="1:7" x14ac:dyDescent="0.3">
      <c r="A107" s="333" t="s">
        <v>30</v>
      </c>
      <c r="B107" s="334" t="s">
        <v>31</v>
      </c>
      <c r="C107" s="334"/>
      <c r="D107" s="334" t="s">
        <v>46</v>
      </c>
      <c r="E107" s="335" t="s">
        <v>310</v>
      </c>
      <c r="F107" s="335" t="s">
        <v>359</v>
      </c>
    </row>
    <row r="108" spans="1:7" x14ac:dyDescent="0.3">
      <c r="A108" s="333"/>
      <c r="B108" s="247" t="s">
        <v>34</v>
      </c>
      <c r="C108" s="247" t="s">
        <v>33</v>
      </c>
      <c r="D108" s="334"/>
      <c r="E108" s="335"/>
      <c r="F108" s="33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427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9" t="s">
        <v>378</v>
      </c>
      <c r="B148" s="340"/>
      <c r="C148" s="340"/>
      <c r="D148" s="341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43263</v>
      </c>
      <c r="B161" s="103"/>
      <c r="C161" s="111"/>
      <c r="D161" s="106"/>
    </row>
    <row r="162" spans="1:7" x14ac:dyDescent="0.3">
      <c r="A162" s="333" t="s">
        <v>30</v>
      </c>
      <c r="B162" s="334" t="s">
        <v>31</v>
      </c>
      <c r="C162" s="334"/>
      <c r="D162" s="334" t="s">
        <v>46</v>
      </c>
      <c r="E162" s="335" t="s">
        <v>310</v>
      </c>
      <c r="F162" s="335" t="s">
        <v>359</v>
      </c>
      <c r="G162" s="106"/>
    </row>
    <row r="163" spans="1:7" x14ac:dyDescent="0.3">
      <c r="A163" s="333"/>
      <c r="B163" s="247" t="s">
        <v>34</v>
      </c>
      <c r="C163" s="247" t="s">
        <v>33</v>
      </c>
      <c r="D163" s="334"/>
      <c r="E163" s="335"/>
      <c r="F163" s="33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2" t="s">
        <v>378</v>
      </c>
      <c r="B195" s="342"/>
      <c r="C195" s="342"/>
      <c r="D195" s="342"/>
      <c r="E195" s="342"/>
      <c r="F195" s="342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43263</v>
      </c>
      <c r="B208" s="103"/>
      <c r="C208" s="111"/>
      <c r="D208" s="103"/>
    </row>
    <row r="209" spans="1:7" x14ac:dyDescent="0.3">
      <c r="A209" s="333" t="s">
        <v>30</v>
      </c>
      <c r="B209" s="334" t="s">
        <v>31</v>
      </c>
      <c r="C209" s="334"/>
      <c r="D209" s="334" t="s">
        <v>46</v>
      </c>
      <c r="E209" s="335" t="s">
        <v>310</v>
      </c>
      <c r="F209" s="335" t="s">
        <v>359</v>
      </c>
      <c r="G209" s="106"/>
    </row>
    <row r="210" spans="1:7" x14ac:dyDescent="0.3">
      <c r="A210" s="333"/>
      <c r="B210" s="247" t="s">
        <v>34</v>
      </c>
      <c r="C210" s="247" t="s">
        <v>33</v>
      </c>
      <c r="D210" s="334"/>
      <c r="E210" s="335"/>
      <c r="F210" s="33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2" t="s">
        <v>378</v>
      </c>
      <c r="B256" s="342"/>
      <c r="C256" s="342"/>
      <c r="D256" s="342"/>
      <c r="E256" s="342"/>
      <c r="F256" s="342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43263</v>
      </c>
      <c r="B269" s="103"/>
      <c r="C269" s="111"/>
      <c r="D269" s="103"/>
      <c r="F269" s="160"/>
      <c r="G269" s="168"/>
    </row>
    <row r="270" spans="1:7" s="13" customFormat="1" x14ac:dyDescent="0.3">
      <c r="A270" s="333" t="s">
        <v>30</v>
      </c>
      <c r="B270" s="334" t="s">
        <v>31</v>
      </c>
      <c r="C270" s="334"/>
      <c r="D270" s="334" t="s">
        <v>46</v>
      </c>
      <c r="E270" s="335" t="s">
        <v>310</v>
      </c>
      <c r="F270" s="335" t="s">
        <v>359</v>
      </c>
      <c r="G270" s="168"/>
    </row>
    <row r="271" spans="1:7" s="13" customFormat="1" x14ac:dyDescent="0.3">
      <c r="A271" s="333"/>
      <c r="B271" s="247" t="s">
        <v>34</v>
      </c>
      <c r="C271" s="247" t="s">
        <v>33</v>
      </c>
      <c r="D271" s="334"/>
      <c r="E271" s="335"/>
      <c r="F271" s="33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3" t="s">
        <v>395</v>
      </c>
      <c r="B308" s="344"/>
      <c r="C308" s="344"/>
      <c r="D308" s="344"/>
      <c r="E308" s="344"/>
      <c r="F308" s="345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43263</v>
      </c>
      <c r="B321" s="103"/>
      <c r="C321" s="111"/>
      <c r="D321" s="106"/>
    </row>
    <row r="322" spans="1:7" x14ac:dyDescent="0.3">
      <c r="A322" s="333" t="s">
        <v>30</v>
      </c>
      <c r="B322" s="334" t="s">
        <v>31</v>
      </c>
      <c r="C322" s="334"/>
      <c r="D322" s="334" t="s">
        <v>46</v>
      </c>
      <c r="E322" s="335" t="s">
        <v>310</v>
      </c>
      <c r="F322" s="335" t="s">
        <v>359</v>
      </c>
      <c r="G322" s="106"/>
    </row>
    <row r="323" spans="1:7" x14ac:dyDescent="0.3">
      <c r="A323" s="333"/>
      <c r="B323" s="247" t="s">
        <v>34</v>
      </c>
      <c r="C323" s="247" t="s">
        <v>33</v>
      </c>
      <c r="D323" s="334"/>
      <c r="E323" s="335"/>
      <c r="F323" s="33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3" t="s">
        <v>378</v>
      </c>
      <c r="B349" s="344"/>
      <c r="C349" s="344"/>
      <c r="D349" s="344"/>
      <c r="E349" s="344"/>
      <c r="F349" s="344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0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43263</v>
      </c>
      <c r="B361" s="103"/>
      <c r="C361" s="111"/>
      <c r="D361" s="103"/>
    </row>
    <row r="362" spans="1:7" x14ac:dyDescent="0.3">
      <c r="A362" s="333" t="s">
        <v>30</v>
      </c>
      <c r="B362" s="334" t="s">
        <v>31</v>
      </c>
      <c r="C362" s="334"/>
      <c r="D362" s="334" t="s">
        <v>46</v>
      </c>
      <c r="E362" s="335" t="s">
        <v>310</v>
      </c>
      <c r="F362" s="335" t="s">
        <v>359</v>
      </c>
      <c r="G362" s="106"/>
    </row>
    <row r="363" spans="1:7" x14ac:dyDescent="0.3">
      <c r="A363" s="333"/>
      <c r="B363" s="247" t="s">
        <v>34</v>
      </c>
      <c r="C363" s="247" t="s">
        <v>33</v>
      </c>
      <c r="D363" s="334"/>
      <c r="E363" s="335"/>
      <c r="F363" s="33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ht="66" x14ac:dyDescent="0.3">
      <c r="A366" s="53" t="s">
        <v>49</v>
      </c>
      <c r="B366" s="109">
        <v>1</v>
      </c>
      <c r="C366" s="109"/>
      <c r="D366" s="103" t="s">
        <v>428</v>
      </c>
      <c r="E366" s="73"/>
      <c r="F366" s="158" t="s">
        <v>356</v>
      </c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429</v>
      </c>
      <c r="E377" s="74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2" t="s">
        <v>378</v>
      </c>
      <c r="B383" s="342"/>
      <c r="C383" s="342"/>
      <c r="D383" s="342"/>
      <c r="E383" s="342"/>
      <c r="F383" s="342"/>
      <c r="G383" s="106"/>
    </row>
    <row r="384" spans="1:7" ht="50.25" customHeight="1" x14ac:dyDescent="0.3">
      <c r="A384" s="53" t="s">
        <v>360</v>
      </c>
      <c r="B384" s="109">
        <v>0</v>
      </c>
      <c r="C384" s="109"/>
      <c r="D384" s="121" t="s">
        <v>415</v>
      </c>
      <c r="E384" s="74" t="s">
        <v>436</v>
      </c>
      <c r="F384" s="158" t="s">
        <v>355</v>
      </c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43263</v>
      </c>
      <c r="B394" s="103"/>
      <c r="C394" s="111"/>
      <c r="D394" s="106"/>
      <c r="G394" s="106"/>
    </row>
    <row r="395" spans="1:7" x14ac:dyDescent="0.3">
      <c r="A395" s="333" t="s">
        <v>30</v>
      </c>
      <c r="B395" s="334" t="s">
        <v>31</v>
      </c>
      <c r="C395" s="334"/>
      <c r="D395" s="334" t="s">
        <v>46</v>
      </c>
      <c r="E395" s="335" t="s">
        <v>310</v>
      </c>
      <c r="F395" s="335" t="s">
        <v>359</v>
      </c>
      <c r="G395" s="106"/>
    </row>
    <row r="396" spans="1:7" x14ac:dyDescent="0.3">
      <c r="A396" s="333"/>
      <c r="B396" s="247" t="s">
        <v>34</v>
      </c>
      <c r="C396" s="247" t="s">
        <v>33</v>
      </c>
      <c r="D396" s="334"/>
      <c r="E396" s="335"/>
      <c r="F396" s="33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 t="s">
        <v>416</v>
      </c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132" x14ac:dyDescent="0.3">
      <c r="A405" s="217" t="s">
        <v>405</v>
      </c>
      <c r="B405" s="109">
        <v>0</v>
      </c>
      <c r="C405" s="112">
        <f>IF(B405=0, -10, "0")</f>
        <v>-10</v>
      </c>
      <c r="D405" s="95" t="s">
        <v>430</v>
      </c>
      <c r="E405" s="74" t="s">
        <v>437</v>
      </c>
      <c r="F405" s="158" t="s">
        <v>355</v>
      </c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66" x14ac:dyDescent="0.3">
      <c r="A410" s="4" t="s">
        <v>96</v>
      </c>
      <c r="B410" s="109">
        <v>0</v>
      </c>
      <c r="C410" s="109"/>
      <c r="D410" s="92" t="s">
        <v>425</v>
      </c>
      <c r="E410" s="92" t="s">
        <v>417</v>
      </c>
      <c r="F410" s="158" t="s">
        <v>356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49.5" x14ac:dyDescent="0.3">
      <c r="A412" s="4" t="s">
        <v>225</v>
      </c>
      <c r="B412" s="109">
        <v>1</v>
      </c>
      <c r="C412" s="109"/>
      <c r="D412" s="74" t="s">
        <v>418</v>
      </c>
      <c r="E412" s="73"/>
      <c r="F412" s="158" t="s">
        <v>356</v>
      </c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313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11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0.7857142857142857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2" t="s">
        <v>378</v>
      </c>
      <c r="B435" s="342"/>
      <c r="C435" s="342"/>
      <c r="D435" s="342"/>
      <c r="E435" s="342"/>
      <c r="F435" s="342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420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0.6785714285714286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43263</v>
      </c>
      <c r="B447" s="103"/>
      <c r="C447" s="111"/>
      <c r="D447" s="103"/>
    </row>
    <row r="448" spans="1:7" x14ac:dyDescent="0.3">
      <c r="A448" s="333" t="s">
        <v>30</v>
      </c>
      <c r="B448" s="334" t="s">
        <v>31</v>
      </c>
      <c r="C448" s="334"/>
      <c r="D448" s="334" t="s">
        <v>46</v>
      </c>
      <c r="E448" s="335" t="s">
        <v>310</v>
      </c>
      <c r="F448" s="335" t="s">
        <v>359</v>
      </c>
      <c r="G448" s="106"/>
    </row>
    <row r="449" spans="1:6" x14ac:dyDescent="0.3">
      <c r="A449" s="333"/>
      <c r="B449" s="247" t="s">
        <v>34</v>
      </c>
      <c r="C449" s="247" t="s">
        <v>33</v>
      </c>
      <c r="D449" s="334"/>
      <c r="E449" s="335"/>
      <c r="F449" s="33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6" t="s">
        <v>378</v>
      </c>
      <c r="B471" s="347"/>
      <c r="C471" s="347"/>
      <c r="D471" s="347"/>
      <c r="E471" s="347"/>
      <c r="F471" s="34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8" t="s">
        <v>366</v>
      </c>
      <c r="B483" s="348"/>
      <c r="C483" s="348"/>
      <c r="D483" s="348"/>
      <c r="E483" s="280"/>
      <c r="F483" s="281"/>
    </row>
    <row r="484" spans="1:7" x14ac:dyDescent="0.3">
      <c r="A484" s="57">
        <f>B11</f>
        <v>43263</v>
      </c>
      <c r="B484" s="103"/>
      <c r="C484" s="111"/>
      <c r="D484" s="103"/>
    </row>
    <row r="485" spans="1:7" x14ac:dyDescent="0.3">
      <c r="A485" s="333" t="s">
        <v>30</v>
      </c>
      <c r="B485" s="334" t="s">
        <v>31</v>
      </c>
      <c r="C485" s="334"/>
      <c r="D485" s="334" t="s">
        <v>46</v>
      </c>
      <c r="E485" s="335" t="s">
        <v>310</v>
      </c>
      <c r="F485" s="335" t="s">
        <v>359</v>
      </c>
      <c r="G485" s="106"/>
    </row>
    <row r="486" spans="1:7" x14ac:dyDescent="0.3">
      <c r="A486" s="333"/>
      <c r="B486" s="247" t="s">
        <v>34</v>
      </c>
      <c r="C486" s="247" t="s">
        <v>33</v>
      </c>
      <c r="D486" s="334"/>
      <c r="E486" s="335"/>
      <c r="F486" s="33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2</v>
      </c>
      <c r="C492" s="110"/>
      <c r="D492" s="95" t="s">
        <v>426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43263</v>
      </c>
      <c r="B506" s="103"/>
      <c r="C506" s="111"/>
      <c r="D506" s="103"/>
    </row>
    <row r="507" spans="1:7" x14ac:dyDescent="0.3">
      <c r="A507" s="333" t="s">
        <v>30</v>
      </c>
      <c r="B507" s="334" t="s">
        <v>31</v>
      </c>
      <c r="C507" s="334"/>
      <c r="D507" s="334" t="s">
        <v>46</v>
      </c>
      <c r="E507" s="335" t="s">
        <v>310</v>
      </c>
      <c r="F507" s="335" t="s">
        <v>359</v>
      </c>
      <c r="G507" s="106"/>
    </row>
    <row r="508" spans="1:7" x14ac:dyDescent="0.3">
      <c r="A508" s="333"/>
      <c r="B508" s="247" t="s">
        <v>34</v>
      </c>
      <c r="C508" s="247" t="s">
        <v>33</v>
      </c>
      <c r="D508" s="334"/>
      <c r="E508" s="335"/>
      <c r="F508" s="33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43263</v>
      </c>
      <c r="B517" s="103"/>
      <c r="C517" s="111"/>
      <c r="D517" s="103"/>
    </row>
    <row r="518" spans="1:7" x14ac:dyDescent="0.3">
      <c r="A518" s="333" t="s">
        <v>30</v>
      </c>
      <c r="B518" s="334" t="s">
        <v>31</v>
      </c>
      <c r="C518" s="334"/>
      <c r="D518" s="334" t="s">
        <v>46</v>
      </c>
      <c r="E518" s="335" t="s">
        <v>310</v>
      </c>
      <c r="F518" s="335" t="s">
        <v>359</v>
      </c>
      <c r="G518" s="106"/>
    </row>
    <row r="519" spans="1:7" x14ac:dyDescent="0.3">
      <c r="A519" s="333"/>
      <c r="B519" s="247" t="s">
        <v>34</v>
      </c>
      <c r="C519" s="247" t="s">
        <v>33</v>
      </c>
      <c r="D519" s="334"/>
      <c r="E519" s="335"/>
      <c r="F519" s="33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 t="s">
        <v>32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8" t="s">
        <v>409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43263</v>
      </c>
      <c r="B537" s="103"/>
      <c r="C537" s="111"/>
      <c r="D537" s="103"/>
      <c r="G537" s="106"/>
    </row>
    <row r="538" spans="1:7" x14ac:dyDescent="0.3">
      <c r="A538" s="333" t="s">
        <v>30</v>
      </c>
      <c r="B538" s="334" t="s">
        <v>31</v>
      </c>
      <c r="C538" s="334"/>
      <c r="D538" s="334" t="s">
        <v>46</v>
      </c>
      <c r="E538" s="335" t="s">
        <v>310</v>
      </c>
      <c r="F538" s="335" t="s">
        <v>359</v>
      </c>
      <c r="G538" s="106"/>
    </row>
    <row r="539" spans="1:7" x14ac:dyDescent="0.3">
      <c r="A539" s="333"/>
      <c r="B539" s="247" t="s">
        <v>34</v>
      </c>
      <c r="C539" s="247" t="s">
        <v>33</v>
      </c>
      <c r="D539" s="334"/>
      <c r="E539" s="335"/>
      <c r="F539" s="33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136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0.83950617283950613</v>
      </c>
    </row>
  </sheetData>
  <sheetProtection algorithmName="SHA-512" hashValue="FLuyTlcWFdtPd31lnIY4oK4zfUazgqxBMjgxsFQTnpqibuNAYXQvYsKvPEmOBzf2GK9oaNHM2TttI4nbyFZEZQ==" saltValue="9fBFTIV9DiQqRDQVm8/qG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2" orientation="portrait" r:id="rId1"/>
  <rowBreaks count="4" manualBreakCount="4">
    <brk id="85" max="6" man="1"/>
    <brk id="202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50" sqref="F50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6"/>
      <c r="E1" s="326"/>
      <c r="F1" s="326"/>
      <c r="G1" s="326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04"/>
    </row>
    <row r="7" spans="1:7" s="11" customFormat="1" ht="21.75" customHeight="1" x14ac:dyDescent="0.45">
      <c r="A7" s="328" t="str">
        <f>'A1 Exploitation'!A8:F8</f>
        <v xml:space="preserve"> Zaghouan </v>
      </c>
      <c r="B7" s="328"/>
      <c r="C7" s="328"/>
      <c r="D7" s="328"/>
      <c r="E7" s="328"/>
      <c r="F7" s="328"/>
      <c r="G7" s="104"/>
    </row>
    <row r="8" spans="1:7" s="11" customFormat="1" ht="24" x14ac:dyDescent="0.45">
      <c r="A8" s="245" t="s">
        <v>42</v>
      </c>
      <c r="B8" s="351" t="str">
        <f>'A1 Exploitation'!B9:F9</f>
        <v>Dr Raja Bouhalfaya</v>
      </c>
      <c r="C8" s="351"/>
      <c r="D8" s="351"/>
      <c r="E8" s="351"/>
      <c r="F8" s="351"/>
      <c r="G8" s="104"/>
    </row>
    <row r="9" spans="1:7" s="11" customFormat="1" ht="24" x14ac:dyDescent="0.45">
      <c r="A9" s="246" t="s">
        <v>44</v>
      </c>
      <c r="B9" s="352" t="str">
        <f>'A1 Exploitation'!B10:F10</f>
        <v>Directeur du magasin (Mr Youssef) et responsable rayon</v>
      </c>
      <c r="C9" s="352"/>
      <c r="D9" s="352"/>
      <c r="E9" s="352"/>
      <c r="F9" s="352"/>
      <c r="G9" s="104"/>
    </row>
    <row r="10" spans="1:7" s="11" customFormat="1" ht="24" x14ac:dyDescent="0.45">
      <c r="A10" s="245" t="s">
        <v>43</v>
      </c>
      <c r="B10" s="349">
        <f>'A1 Exploitation'!B11:F11</f>
        <v>43263</v>
      </c>
      <c r="C10" s="349"/>
      <c r="D10" s="349"/>
      <c r="E10" s="349"/>
      <c r="F10" s="349"/>
      <c r="G10" s="104"/>
    </row>
    <row r="11" spans="1:7" s="11" customFormat="1" ht="24" x14ac:dyDescent="0.45">
      <c r="A11" s="245" t="s">
        <v>294</v>
      </c>
      <c r="B11" s="353">
        <f>D199</f>
        <v>0.8783783783783784</v>
      </c>
      <c r="C11" s="353"/>
      <c r="D11" s="353"/>
      <c r="E11" s="353"/>
      <c r="F11" s="353"/>
      <c r="G11" s="104"/>
    </row>
    <row r="12" spans="1:7" s="11" customFormat="1" ht="22.5" x14ac:dyDescent="0.45">
      <c r="A12" s="10"/>
      <c r="D12" s="332"/>
      <c r="E12" s="332"/>
      <c r="F12" s="332"/>
      <c r="G12" s="332"/>
    </row>
    <row r="13" spans="1:7" s="11" customFormat="1" ht="11.25" customHeight="1" x14ac:dyDescent="0.3">
      <c r="A13" s="333" t="s">
        <v>30</v>
      </c>
      <c r="B13" s="334" t="s">
        <v>31</v>
      </c>
      <c r="C13" s="334"/>
      <c r="D13" s="334" t="s">
        <v>46</v>
      </c>
      <c r="E13" s="334" t="s">
        <v>190</v>
      </c>
      <c r="F13" s="334" t="s">
        <v>191</v>
      </c>
      <c r="G13" s="91"/>
    </row>
    <row r="14" spans="1:7" s="11" customFormat="1" ht="12.75" customHeight="1" x14ac:dyDescent="0.3">
      <c r="A14" s="333"/>
      <c r="B14" s="247" t="s">
        <v>34</v>
      </c>
      <c r="C14" s="247" t="s">
        <v>33</v>
      </c>
      <c r="D14" s="334"/>
      <c r="E14" s="334"/>
      <c r="F14" s="33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419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 t="s">
        <v>32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9" t="s">
        <v>36</v>
      </c>
      <c r="B22" s="360"/>
      <c r="C22" s="361"/>
      <c r="D22" s="290">
        <f>SUM(B17:C21)</f>
        <v>7</v>
      </c>
    </row>
    <row r="23" spans="1:7" x14ac:dyDescent="0.3">
      <c r="A23" s="354" t="s">
        <v>295</v>
      </c>
      <c r="B23" s="355"/>
      <c r="C23" s="356"/>
      <c r="D23" s="288">
        <f>D22/(COUNT(B17:C21)*2)</f>
        <v>0.875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2" t="s">
        <v>4</v>
      </c>
      <c r="B25" s="363"/>
      <c r="C25" s="363"/>
      <c r="D25" s="363"/>
      <c r="E25" s="363"/>
      <c r="F25" s="36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2" t="s">
        <v>219</v>
      </c>
      <c r="B36" s="363"/>
      <c r="C36" s="363"/>
      <c r="D36" s="363"/>
      <c r="E36" s="363"/>
      <c r="F36" s="36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ht="33" x14ac:dyDescent="0.3">
      <c r="A48" s="14" t="s">
        <v>231</v>
      </c>
      <c r="B48" s="73">
        <v>1</v>
      </c>
      <c r="C48" s="73"/>
      <c r="D48" s="74" t="s">
        <v>432</v>
      </c>
      <c r="E48" s="73"/>
      <c r="F48" s="73" t="s">
        <v>355</v>
      </c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11</v>
      </c>
    </row>
    <row r="53" spans="1:7" x14ac:dyDescent="0.3">
      <c r="A53" s="354" t="s">
        <v>295</v>
      </c>
      <c r="B53" s="355"/>
      <c r="C53" s="356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2" t="s">
        <v>8</v>
      </c>
      <c r="B55" s="363"/>
      <c r="C55" s="363"/>
      <c r="D55" s="363"/>
      <c r="E55" s="363"/>
      <c r="F55" s="363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4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66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12</v>
      </c>
    </row>
    <row r="64" spans="1:7" x14ac:dyDescent="0.3">
      <c r="A64" s="354" t="s">
        <v>295</v>
      </c>
      <c r="B64" s="355"/>
      <c r="C64" s="356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2" t="s">
        <v>130</v>
      </c>
      <c r="B66" s="363"/>
      <c r="C66" s="363"/>
      <c r="D66" s="363"/>
      <c r="E66" s="363"/>
      <c r="F66" s="363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2" t="s">
        <v>211</v>
      </c>
      <c r="B87" s="363"/>
      <c r="C87" s="363"/>
      <c r="D87" s="363"/>
      <c r="E87" s="363"/>
      <c r="F87" s="363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2" t="s">
        <v>212</v>
      </c>
      <c r="B106" s="363"/>
      <c r="C106" s="363"/>
      <c r="D106" s="363"/>
      <c r="E106" s="363"/>
      <c r="F106" s="363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2" t="s">
        <v>185</v>
      </c>
      <c r="B121" s="363"/>
      <c r="C121" s="363"/>
      <c r="D121" s="363"/>
      <c r="E121" s="363"/>
      <c r="F121" s="363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2" t="s">
        <v>71</v>
      </c>
      <c r="B136" s="363"/>
      <c r="C136" s="363"/>
      <c r="D136" s="363"/>
      <c r="E136" s="363"/>
      <c r="F136" s="363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2" t="s">
        <v>217</v>
      </c>
      <c r="B152" s="363"/>
      <c r="C152" s="363"/>
      <c r="D152" s="363"/>
      <c r="E152" s="363"/>
      <c r="F152" s="363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74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4" t="s">
        <v>36</v>
      </c>
      <c r="B161" s="360"/>
      <c r="C161" s="361"/>
      <c r="D161" s="290">
        <f>SUM(B153:C160)</f>
        <v>16</v>
      </c>
    </row>
    <row r="162" spans="1:7" x14ac:dyDescent="0.3">
      <c r="A162" s="354" t="s">
        <v>295</v>
      </c>
      <c r="B162" s="355"/>
      <c r="C162" s="356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2" t="s">
        <v>77</v>
      </c>
      <c r="B164" s="363"/>
      <c r="C164" s="363"/>
      <c r="D164" s="363"/>
      <c r="E164" s="363"/>
      <c r="F164" s="36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ht="33" x14ac:dyDescent="0.3">
      <c r="A167" s="31" t="s">
        <v>215</v>
      </c>
      <c r="B167" s="73">
        <v>1</v>
      </c>
      <c r="C167" s="73"/>
      <c r="D167" s="74" t="s">
        <v>422</v>
      </c>
      <c r="E167" s="73"/>
      <c r="F167" s="73" t="s">
        <v>356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3</v>
      </c>
    </row>
    <row r="170" spans="1:7" x14ac:dyDescent="0.3">
      <c r="A170" s="354" t="s">
        <v>295</v>
      </c>
      <c r="B170" s="355"/>
      <c r="C170" s="356"/>
      <c r="D170" s="288">
        <f>D169/(COUNT(B165:C168)*2)</f>
        <v>0.75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6" t="s">
        <v>17</v>
      </c>
      <c r="B172" s="367"/>
      <c r="C172" s="367"/>
      <c r="D172" s="367"/>
      <c r="E172" s="367"/>
      <c r="F172" s="367"/>
    </row>
    <row r="173" spans="1:7" ht="82.5" x14ac:dyDescent="0.3">
      <c r="A173" s="17" t="s">
        <v>180</v>
      </c>
      <c r="B173" s="73">
        <v>1</v>
      </c>
      <c r="C173" s="73"/>
      <c r="D173" s="92" t="s">
        <v>423</v>
      </c>
      <c r="E173" s="73"/>
      <c r="F173" s="73" t="s">
        <v>355</v>
      </c>
    </row>
    <row r="174" spans="1:7" ht="66" x14ac:dyDescent="0.3">
      <c r="A174" s="14" t="s">
        <v>87</v>
      </c>
      <c r="B174" s="73">
        <v>1</v>
      </c>
      <c r="C174" s="73"/>
      <c r="D174" s="92" t="s">
        <v>433</v>
      </c>
      <c r="E174" s="74"/>
      <c r="F174" s="73" t="s">
        <v>355</v>
      </c>
    </row>
    <row r="175" spans="1:7" ht="33" x14ac:dyDescent="0.3">
      <c r="A175" s="31" t="s">
        <v>197</v>
      </c>
      <c r="B175" s="73">
        <v>1</v>
      </c>
      <c r="C175" s="73"/>
      <c r="D175" s="74" t="s">
        <v>424</v>
      </c>
      <c r="E175" s="73"/>
      <c r="F175" s="73" t="s">
        <v>355</v>
      </c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5</v>
      </c>
    </row>
    <row r="178" spans="1:7" x14ac:dyDescent="0.3">
      <c r="A178" s="354" t="s">
        <v>295</v>
      </c>
      <c r="B178" s="355"/>
      <c r="C178" s="356"/>
      <c r="D178" s="288">
        <f>D177/(COUNT(B173:C176)*2)</f>
        <v>0.625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2" t="s">
        <v>78</v>
      </c>
      <c r="B180" s="363"/>
      <c r="C180" s="363"/>
      <c r="D180" s="363"/>
      <c r="E180" s="363"/>
      <c r="F180" s="363"/>
    </row>
    <row r="181" spans="1:7" ht="33" x14ac:dyDescent="0.3">
      <c r="A181" s="31" t="s">
        <v>315</v>
      </c>
      <c r="B181" s="73">
        <v>0</v>
      </c>
      <c r="C181" s="73"/>
      <c r="D181" s="74" t="s">
        <v>409</v>
      </c>
      <c r="E181" s="74" t="s">
        <v>410</v>
      </c>
      <c r="F181" s="73" t="s">
        <v>356</v>
      </c>
    </row>
    <row r="182" spans="1:7" ht="49.5" x14ac:dyDescent="0.3">
      <c r="A182" s="39" t="s">
        <v>220</v>
      </c>
      <c r="B182" s="73">
        <v>1</v>
      </c>
      <c r="C182" s="73"/>
      <c r="D182" s="74" t="s">
        <v>431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7</v>
      </c>
    </row>
    <row r="187" spans="1:7" x14ac:dyDescent="0.3">
      <c r="A187" s="354" t="s">
        <v>295</v>
      </c>
      <c r="B187" s="355"/>
      <c r="C187" s="356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2" t="s">
        <v>216</v>
      </c>
      <c r="B189" s="363"/>
      <c r="C189" s="363"/>
      <c r="D189" s="363"/>
      <c r="E189" s="363"/>
      <c r="F189" s="363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4</v>
      </c>
    </row>
    <row r="195" spans="1:6" x14ac:dyDescent="0.3">
      <c r="A195" s="354" t="s">
        <v>295</v>
      </c>
      <c r="B195" s="355"/>
      <c r="C195" s="356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0.8783783783783784</v>
      </c>
    </row>
  </sheetData>
  <sheetProtection algorithmName="SHA-512" hashValue="+FLdCligJ6AC3DQ4RM5sfiKO4kHSYcVuLa5KqMYBbxY2XC207bdA9+QzdkdXVdzHfua5QDVA7H1eoN4p57Z6AA==" saltValue="XozNCDWBVoTN61nd9W4LZ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A386" sqref="A386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6"/>
      <c r="E1" s="326"/>
      <c r="F1" s="326"/>
      <c r="G1" s="326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04"/>
    </row>
    <row r="8" spans="1:7" ht="29.25" x14ac:dyDescent="0.45">
      <c r="A8" s="328" t="str">
        <f>'Page de garde'!D18</f>
        <v>Zaghouan</v>
      </c>
      <c r="B8" s="328"/>
      <c r="C8" s="328"/>
      <c r="D8" s="328"/>
      <c r="E8" s="328"/>
      <c r="F8" s="328"/>
      <c r="G8" s="104"/>
    </row>
    <row r="9" spans="1:7" ht="24" x14ac:dyDescent="0.45">
      <c r="A9" s="245" t="s">
        <v>42</v>
      </c>
      <c r="B9" s="329" t="s">
        <v>438</v>
      </c>
      <c r="C9" s="329"/>
      <c r="D9" s="329"/>
      <c r="E9" s="329"/>
      <c r="F9" s="329"/>
      <c r="G9" s="104"/>
    </row>
    <row r="10" spans="1:7" ht="24" x14ac:dyDescent="0.45">
      <c r="A10" s="246" t="s">
        <v>44</v>
      </c>
      <c r="B10" s="330" t="s">
        <v>439</v>
      </c>
      <c r="C10" s="330"/>
      <c r="D10" s="330"/>
      <c r="E10" s="330"/>
      <c r="F10" s="330"/>
      <c r="G10" s="104"/>
    </row>
    <row r="11" spans="1:7" ht="24" x14ac:dyDescent="0.45">
      <c r="A11" s="245" t="s">
        <v>43</v>
      </c>
      <c r="B11" s="325">
        <v>43433</v>
      </c>
      <c r="C11" s="325"/>
      <c r="D11" s="325"/>
      <c r="E11" s="325"/>
      <c r="F11" s="325"/>
      <c r="G11" s="104"/>
    </row>
    <row r="12" spans="1:7" ht="24" x14ac:dyDescent="0.45">
      <c r="A12" s="245" t="s">
        <v>239</v>
      </c>
      <c r="B12" s="331">
        <f>D549</f>
        <v>0.89634146341463417</v>
      </c>
      <c r="C12" s="331"/>
      <c r="D12" s="331"/>
      <c r="E12" s="331"/>
      <c r="F12" s="331"/>
      <c r="G12" s="104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43433</v>
      </c>
      <c r="B16" s="143"/>
      <c r="C16" s="143"/>
      <c r="D16" s="143"/>
      <c r="E16" s="143"/>
      <c r="F16" s="156"/>
    </row>
    <row r="17" spans="1:8" ht="16.5" customHeight="1" x14ac:dyDescent="0.3">
      <c r="A17" s="333" t="s">
        <v>30</v>
      </c>
      <c r="B17" s="334" t="s">
        <v>31</v>
      </c>
      <c r="C17" s="334"/>
      <c r="D17" s="334" t="s">
        <v>46</v>
      </c>
      <c r="E17" s="335" t="s">
        <v>310</v>
      </c>
      <c r="F17" s="335" t="s">
        <v>357</v>
      </c>
    </row>
    <row r="18" spans="1:8" ht="16.5" customHeight="1" x14ac:dyDescent="0.3">
      <c r="A18" s="333"/>
      <c r="B18" s="247" t="s">
        <v>34</v>
      </c>
      <c r="C18" s="247" t="s">
        <v>33</v>
      </c>
      <c r="D18" s="334"/>
      <c r="E18" s="335"/>
      <c r="F18" s="33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6" t="s">
        <v>378</v>
      </c>
      <c r="B38" s="337"/>
      <c r="C38" s="337"/>
      <c r="D38" s="337"/>
      <c r="E38" s="337"/>
      <c r="F38" s="338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2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43433</v>
      </c>
      <c r="B49" s="103"/>
      <c r="C49" s="111"/>
      <c r="D49" s="103"/>
    </row>
    <row r="50" spans="1:7" x14ac:dyDescent="0.3">
      <c r="A50" s="333" t="s">
        <v>30</v>
      </c>
      <c r="B50" s="334" t="s">
        <v>31</v>
      </c>
      <c r="C50" s="334"/>
      <c r="D50" s="334" t="s">
        <v>46</v>
      </c>
      <c r="E50" s="335" t="s">
        <v>310</v>
      </c>
      <c r="F50" s="335" t="s">
        <v>359</v>
      </c>
      <c r="G50" s="106"/>
    </row>
    <row r="51" spans="1:7" x14ac:dyDescent="0.3">
      <c r="A51" s="333"/>
      <c r="B51" s="247" t="s">
        <v>34</v>
      </c>
      <c r="C51" s="247" t="s">
        <v>33</v>
      </c>
      <c r="D51" s="334"/>
      <c r="E51" s="335"/>
      <c r="F51" s="33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6" t="s">
        <v>378</v>
      </c>
      <c r="B94" s="337"/>
      <c r="C94" s="337"/>
      <c r="D94" s="337"/>
      <c r="E94" s="337"/>
      <c r="F94" s="338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43433</v>
      </c>
      <c r="B106" s="103"/>
      <c r="C106" s="111"/>
      <c r="D106" s="103"/>
    </row>
    <row r="107" spans="1:7" x14ac:dyDescent="0.3">
      <c r="A107" s="333" t="s">
        <v>30</v>
      </c>
      <c r="B107" s="334" t="s">
        <v>31</v>
      </c>
      <c r="C107" s="334"/>
      <c r="D107" s="334" t="s">
        <v>46</v>
      </c>
      <c r="E107" s="335" t="s">
        <v>310</v>
      </c>
      <c r="F107" s="335" t="s">
        <v>359</v>
      </c>
    </row>
    <row r="108" spans="1:7" x14ac:dyDescent="0.3">
      <c r="A108" s="333"/>
      <c r="B108" s="247" t="s">
        <v>34</v>
      </c>
      <c r="C108" s="247" t="s">
        <v>33</v>
      </c>
      <c r="D108" s="334"/>
      <c r="E108" s="335"/>
      <c r="F108" s="33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9" t="s">
        <v>378</v>
      </c>
      <c r="B148" s="340"/>
      <c r="C148" s="340"/>
      <c r="D148" s="341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43433</v>
      </c>
      <c r="B161" s="103"/>
      <c r="C161" s="111"/>
      <c r="D161" s="106"/>
    </row>
    <row r="162" spans="1:7" x14ac:dyDescent="0.3">
      <c r="A162" s="333" t="s">
        <v>30</v>
      </c>
      <c r="B162" s="334" t="s">
        <v>31</v>
      </c>
      <c r="C162" s="334"/>
      <c r="D162" s="334" t="s">
        <v>46</v>
      </c>
      <c r="E162" s="335" t="s">
        <v>310</v>
      </c>
      <c r="F162" s="335" t="s">
        <v>359</v>
      </c>
      <c r="G162" s="106"/>
    </row>
    <row r="163" spans="1:7" x14ac:dyDescent="0.3">
      <c r="A163" s="333"/>
      <c r="B163" s="247" t="s">
        <v>34</v>
      </c>
      <c r="C163" s="247" t="s">
        <v>33</v>
      </c>
      <c r="D163" s="334"/>
      <c r="E163" s="335"/>
      <c r="F163" s="33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2" t="s">
        <v>378</v>
      </c>
      <c r="B195" s="342"/>
      <c r="C195" s="342"/>
      <c r="D195" s="342"/>
      <c r="E195" s="342"/>
      <c r="F195" s="342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43433</v>
      </c>
      <c r="B208" s="103"/>
      <c r="C208" s="111"/>
      <c r="D208" s="103"/>
    </row>
    <row r="209" spans="1:7" x14ac:dyDescent="0.3">
      <c r="A209" s="333" t="s">
        <v>30</v>
      </c>
      <c r="B209" s="334" t="s">
        <v>31</v>
      </c>
      <c r="C209" s="334"/>
      <c r="D209" s="334" t="s">
        <v>46</v>
      </c>
      <c r="E209" s="335" t="s">
        <v>310</v>
      </c>
      <c r="F209" s="335" t="s">
        <v>359</v>
      </c>
      <c r="G209" s="106"/>
    </row>
    <row r="210" spans="1:7" x14ac:dyDescent="0.3">
      <c r="A210" s="333"/>
      <c r="B210" s="247" t="s">
        <v>34</v>
      </c>
      <c r="C210" s="247" t="s">
        <v>33</v>
      </c>
      <c r="D210" s="334"/>
      <c r="E210" s="335"/>
      <c r="F210" s="33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2" t="s">
        <v>378</v>
      </c>
      <c r="B256" s="342"/>
      <c r="C256" s="342"/>
      <c r="D256" s="342"/>
      <c r="E256" s="342"/>
      <c r="F256" s="342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43433</v>
      </c>
      <c r="B269" s="103"/>
      <c r="C269" s="111"/>
      <c r="D269" s="103"/>
      <c r="F269" s="160"/>
      <c r="G269" s="168"/>
    </row>
    <row r="270" spans="1:7" s="13" customFormat="1" x14ac:dyDescent="0.3">
      <c r="A270" s="333" t="s">
        <v>30</v>
      </c>
      <c r="B270" s="334" t="s">
        <v>31</v>
      </c>
      <c r="C270" s="334"/>
      <c r="D270" s="334" t="s">
        <v>46</v>
      </c>
      <c r="E270" s="335" t="s">
        <v>310</v>
      </c>
      <c r="F270" s="335" t="s">
        <v>359</v>
      </c>
      <c r="G270" s="168"/>
    </row>
    <row r="271" spans="1:7" s="13" customFormat="1" x14ac:dyDescent="0.3">
      <c r="A271" s="333"/>
      <c r="B271" s="247" t="s">
        <v>34</v>
      </c>
      <c r="C271" s="247" t="s">
        <v>33</v>
      </c>
      <c r="D271" s="334"/>
      <c r="E271" s="335"/>
      <c r="F271" s="33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3" t="s">
        <v>395</v>
      </c>
      <c r="B308" s="344"/>
      <c r="C308" s="344"/>
      <c r="D308" s="344"/>
      <c r="E308" s="344"/>
      <c r="F308" s="345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43433</v>
      </c>
      <c r="B321" s="103"/>
      <c r="C321" s="111"/>
      <c r="D321" s="106"/>
    </row>
    <row r="322" spans="1:7" x14ac:dyDescent="0.3">
      <c r="A322" s="333" t="s">
        <v>30</v>
      </c>
      <c r="B322" s="334" t="s">
        <v>31</v>
      </c>
      <c r="C322" s="334"/>
      <c r="D322" s="334" t="s">
        <v>46</v>
      </c>
      <c r="E322" s="335" t="s">
        <v>310</v>
      </c>
      <c r="F322" s="335" t="s">
        <v>359</v>
      </c>
      <c r="G322" s="106"/>
    </row>
    <row r="323" spans="1:7" x14ac:dyDescent="0.3">
      <c r="A323" s="333"/>
      <c r="B323" s="247" t="s">
        <v>34</v>
      </c>
      <c r="C323" s="247" t="s">
        <v>33</v>
      </c>
      <c r="D323" s="334"/>
      <c r="E323" s="335"/>
      <c r="F323" s="33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3" t="s">
        <v>378</v>
      </c>
      <c r="B349" s="344"/>
      <c r="C349" s="344"/>
      <c r="D349" s="344"/>
      <c r="E349" s="344"/>
      <c r="F349" s="344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43433</v>
      </c>
      <c r="B361" s="103"/>
      <c r="C361" s="111"/>
      <c r="D361" s="103"/>
    </row>
    <row r="362" spans="1:7" x14ac:dyDescent="0.3">
      <c r="A362" s="333" t="s">
        <v>30</v>
      </c>
      <c r="B362" s="334" t="s">
        <v>31</v>
      </c>
      <c r="C362" s="334"/>
      <c r="D362" s="334" t="s">
        <v>46</v>
      </c>
      <c r="E362" s="335" t="s">
        <v>310</v>
      </c>
      <c r="F362" s="335" t="s">
        <v>359</v>
      </c>
      <c r="G362" s="106"/>
    </row>
    <row r="363" spans="1:7" x14ac:dyDescent="0.3">
      <c r="A363" s="333"/>
      <c r="B363" s="247" t="s">
        <v>34</v>
      </c>
      <c r="C363" s="247" t="s">
        <v>33</v>
      </c>
      <c r="D363" s="334"/>
      <c r="E363" s="335"/>
      <c r="F363" s="33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440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0.9285714285714286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0</v>
      </c>
      <c r="C377" s="109"/>
      <c r="D377" s="74" t="s">
        <v>441</v>
      </c>
      <c r="E377" s="74" t="s">
        <v>442</v>
      </c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2" t="s">
        <v>378</v>
      </c>
      <c r="B383" s="342"/>
      <c r="C383" s="342"/>
      <c r="D383" s="342"/>
      <c r="E383" s="342"/>
      <c r="F383" s="342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0.33333333333333331</v>
      </c>
      <c r="E386" s="227">
        <f>COUNTIF('A1 Exploitation'!F365:F385,"ok")</f>
        <v>1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43433</v>
      </c>
      <c r="B394" s="103"/>
      <c r="C394" s="111"/>
      <c r="D394" s="106"/>
      <c r="G394" s="106"/>
    </row>
    <row r="395" spans="1:7" x14ac:dyDescent="0.3">
      <c r="A395" s="333" t="s">
        <v>30</v>
      </c>
      <c r="B395" s="334" t="s">
        <v>31</v>
      </c>
      <c r="C395" s="334"/>
      <c r="D395" s="334" t="s">
        <v>46</v>
      </c>
      <c r="E395" s="335" t="s">
        <v>310</v>
      </c>
      <c r="F395" s="335" t="s">
        <v>359</v>
      </c>
      <c r="G395" s="106"/>
    </row>
    <row r="396" spans="1:7" x14ac:dyDescent="0.3">
      <c r="A396" s="333"/>
      <c r="B396" s="247" t="s">
        <v>34</v>
      </c>
      <c r="C396" s="247" t="s">
        <v>33</v>
      </c>
      <c r="D396" s="334"/>
      <c r="E396" s="335"/>
      <c r="F396" s="33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1</v>
      </c>
      <c r="C410" s="109"/>
      <c r="D410" s="4" t="s">
        <v>452</v>
      </c>
      <c r="E410" s="73"/>
      <c r="F410" s="158"/>
      <c r="G410" s="106"/>
    </row>
    <row r="411" spans="1:7" ht="45" x14ac:dyDescent="0.35">
      <c r="A411" s="206" t="s">
        <v>55</v>
      </c>
      <c r="B411" s="109">
        <v>1</v>
      </c>
      <c r="C411" s="112">
        <f>IF(B411=0, -10, IF(B411=1, -5, "0"))</f>
        <v>-5</v>
      </c>
      <c r="D411" s="9" t="s">
        <v>448</v>
      </c>
      <c r="E411" s="73"/>
      <c r="F411" s="158"/>
      <c r="G411" s="106"/>
    </row>
    <row r="412" spans="1:7" ht="45" x14ac:dyDescent="0.3">
      <c r="A412" s="4" t="s">
        <v>225</v>
      </c>
      <c r="B412" s="109">
        <v>1</v>
      </c>
      <c r="C412" s="109"/>
      <c r="D412" s="4" t="s">
        <v>449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7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316" t="s">
        <v>450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5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0.3125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443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2" t="s">
        <v>378</v>
      </c>
      <c r="B435" s="342"/>
      <c r="C435" s="342"/>
      <c r="D435" s="342"/>
      <c r="E435" s="342"/>
      <c r="F435" s="342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0.5</v>
      </c>
      <c r="E439" s="227">
        <f>COUNTIF('A1 Exploitation'!F398:F438,"ok")</f>
        <v>2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47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0.78333333333333333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43433</v>
      </c>
      <c r="B447" s="103"/>
      <c r="C447" s="111"/>
      <c r="D447" s="103"/>
    </row>
    <row r="448" spans="1:7" x14ac:dyDescent="0.3">
      <c r="A448" s="333" t="s">
        <v>30</v>
      </c>
      <c r="B448" s="334" t="s">
        <v>31</v>
      </c>
      <c r="C448" s="334"/>
      <c r="D448" s="334" t="s">
        <v>46</v>
      </c>
      <c r="E448" s="335" t="s">
        <v>310</v>
      </c>
      <c r="F448" s="335" t="s">
        <v>359</v>
      </c>
      <c r="G448" s="106"/>
    </row>
    <row r="449" spans="1:6" x14ac:dyDescent="0.3">
      <c r="A449" s="333"/>
      <c r="B449" s="247" t="s">
        <v>34</v>
      </c>
      <c r="C449" s="247" t="s">
        <v>33</v>
      </c>
      <c r="D449" s="334"/>
      <c r="E449" s="335"/>
      <c r="F449" s="33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6" t="s">
        <v>378</v>
      </c>
      <c r="B471" s="347"/>
      <c r="C471" s="347"/>
      <c r="D471" s="347"/>
      <c r="E471" s="347"/>
      <c r="F471" s="347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IFERROR(E476/F476,"N.A")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8" t="s">
        <v>366</v>
      </c>
      <c r="B483" s="348"/>
      <c r="C483" s="348"/>
      <c r="D483" s="348"/>
      <c r="E483" s="280"/>
      <c r="F483" s="281"/>
    </row>
    <row r="484" spans="1:7" x14ac:dyDescent="0.3">
      <c r="A484" s="57">
        <f>B11</f>
        <v>43433</v>
      </c>
      <c r="B484" s="103"/>
      <c r="C484" s="111"/>
      <c r="D484" s="103"/>
    </row>
    <row r="485" spans="1:7" x14ac:dyDescent="0.3">
      <c r="A485" s="333" t="s">
        <v>30</v>
      </c>
      <c r="B485" s="334" t="s">
        <v>31</v>
      </c>
      <c r="C485" s="334"/>
      <c r="D485" s="334" t="s">
        <v>46</v>
      </c>
      <c r="E485" s="335" t="s">
        <v>310</v>
      </c>
      <c r="F485" s="335" t="s">
        <v>359</v>
      </c>
      <c r="G485" s="106"/>
    </row>
    <row r="486" spans="1:7" x14ac:dyDescent="0.3">
      <c r="A486" s="333"/>
      <c r="B486" s="247" t="s">
        <v>34</v>
      </c>
      <c r="C486" s="247" t="s">
        <v>33</v>
      </c>
      <c r="D486" s="334"/>
      <c r="E486" s="335"/>
      <c r="F486" s="33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2.25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2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43433</v>
      </c>
      <c r="B506" s="103"/>
      <c r="C506" s="111"/>
      <c r="D506" s="103"/>
    </row>
    <row r="507" spans="1:7" x14ac:dyDescent="0.3">
      <c r="A507" s="333" t="s">
        <v>30</v>
      </c>
      <c r="B507" s="334" t="s">
        <v>31</v>
      </c>
      <c r="C507" s="334"/>
      <c r="D507" s="334" t="s">
        <v>46</v>
      </c>
      <c r="E507" s="335" t="s">
        <v>310</v>
      </c>
      <c r="F507" s="335" t="s">
        <v>359</v>
      </c>
      <c r="G507" s="106"/>
    </row>
    <row r="508" spans="1:7" x14ac:dyDescent="0.3">
      <c r="A508" s="333"/>
      <c r="B508" s="247" t="s">
        <v>34</v>
      </c>
      <c r="C508" s="247" t="s">
        <v>33</v>
      </c>
      <c r="D508" s="368"/>
      <c r="E508" s="335"/>
      <c r="F508" s="33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43433</v>
      </c>
      <c r="B517" s="103"/>
      <c r="C517" s="111"/>
      <c r="D517" s="103"/>
    </row>
    <row r="518" spans="1:7" x14ac:dyDescent="0.3">
      <c r="A518" s="333" t="s">
        <v>30</v>
      </c>
      <c r="B518" s="334" t="s">
        <v>31</v>
      </c>
      <c r="C518" s="334"/>
      <c r="D518" s="334" t="s">
        <v>46</v>
      </c>
      <c r="E518" s="335" t="s">
        <v>310</v>
      </c>
      <c r="F518" s="335" t="s">
        <v>359</v>
      </c>
      <c r="G518" s="106"/>
    </row>
    <row r="519" spans="1:7" x14ac:dyDescent="0.3">
      <c r="A519" s="333"/>
      <c r="B519" s="247" t="s">
        <v>34</v>
      </c>
      <c r="C519" s="247" t="s">
        <v>33</v>
      </c>
      <c r="D519" s="368"/>
      <c r="E519" s="335"/>
      <c r="F519" s="33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COUNTA('A1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43433</v>
      </c>
      <c r="B537" s="103"/>
      <c r="C537" s="111"/>
      <c r="D537" s="103"/>
      <c r="G537" s="106"/>
    </row>
    <row r="538" spans="1:7" x14ac:dyDescent="0.3">
      <c r="A538" s="333" t="s">
        <v>30</v>
      </c>
      <c r="B538" s="334" t="s">
        <v>31</v>
      </c>
      <c r="C538" s="334"/>
      <c r="D538" s="334" t="s">
        <v>46</v>
      </c>
      <c r="E538" s="335" t="s">
        <v>310</v>
      </c>
      <c r="F538" s="335" t="s">
        <v>359</v>
      </c>
      <c r="G538" s="106"/>
    </row>
    <row r="539" spans="1:7" x14ac:dyDescent="0.3">
      <c r="A539" s="333"/>
      <c r="B539" s="247" t="s">
        <v>34</v>
      </c>
      <c r="C539" s="247" t="s">
        <v>33</v>
      </c>
      <c r="D539" s="368"/>
      <c r="E539" s="335"/>
      <c r="F539" s="335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0.80555555555555547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0.89634146341463417</v>
      </c>
    </row>
  </sheetData>
  <sheetProtection algorithmName="SHA-512" hashValue="qStbeFzeISOdijQX0B7k09mn3H9vOltTAHRa/V9IEwIzdLubMK46xi6uITtZhpI6fY740rOn4fGDXQwyEPkt0Q==" saltValue="OUgCttIIuJmY/wAehWnP2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72:B476 B29:B37 B53:B60 B65:B83 B39:B40 B95:B99 B110:B116 B121:B138 B88:B93 B149:B153 B165:B171 B143:B147 B196:B200 B212:B221 B226:B243 B176:B194 B257:B261 B273:B284 B248:B255 B309:B313 B325:B332 B289:B307 B365:B372 B377:B382 B337:B348 B398:B405 B410:B416 B421:B425 B430:B434 B384:B385 B350:B353 B451:B456 B436:B438 B488:B492 B461:B470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9" orientation="portrait" r:id="rId1"/>
  <rowBreaks count="6" manualBreakCount="6">
    <brk id="85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198" sqref="A19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6"/>
      <c r="E1" s="326"/>
      <c r="F1" s="326"/>
      <c r="G1" s="326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0" t="s">
        <v>50</v>
      </c>
      <c r="B6" s="370"/>
      <c r="C6" s="370"/>
      <c r="D6" s="370"/>
      <c r="E6" s="370"/>
      <c r="F6" s="370"/>
      <c r="G6" s="104"/>
    </row>
    <row r="7" spans="1:7" s="11" customFormat="1" ht="21.75" customHeight="1" x14ac:dyDescent="0.45">
      <c r="A7" s="371" t="str">
        <f>'A2 Exploitation'!A8:F8</f>
        <v>Zaghouan</v>
      </c>
      <c r="B7" s="371"/>
      <c r="C7" s="371"/>
      <c r="D7" s="371"/>
      <c r="E7" s="371"/>
      <c r="F7" s="371"/>
      <c r="G7" s="104"/>
    </row>
    <row r="8" spans="1:7" s="11" customFormat="1" ht="24" x14ac:dyDescent="0.45">
      <c r="A8" s="243" t="s">
        <v>42</v>
      </c>
      <c r="B8" s="372" t="str">
        <f>'A2 Exploitation'!B9:F9</f>
        <v>M Dhia MECHLAOUI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 t="str">
        <f>'A2 Exploitation'!B10:F10</f>
        <v>Directeur magasin (M Youssef) et responsable rayons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'A2 Exploitation'!B11:F11</f>
        <v>43433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74">
        <f>D199</f>
        <v>0.94594594594594594</v>
      </c>
      <c r="C11" s="374"/>
      <c r="D11" s="374"/>
      <c r="E11" s="374"/>
      <c r="F11" s="374"/>
      <c r="G11" s="104"/>
    </row>
    <row r="12" spans="1:7" s="11" customFormat="1" ht="22.5" x14ac:dyDescent="0.45">
      <c r="A12" s="10"/>
      <c r="D12" s="332"/>
      <c r="E12" s="332"/>
      <c r="F12" s="332"/>
      <c r="G12" s="332"/>
    </row>
    <row r="13" spans="1:7" s="11" customFormat="1" ht="11.25" customHeight="1" x14ac:dyDescent="0.3">
      <c r="A13" s="333" t="s">
        <v>30</v>
      </c>
      <c r="B13" s="334" t="s">
        <v>31</v>
      </c>
      <c r="C13" s="334"/>
      <c r="D13" s="334" t="s">
        <v>46</v>
      </c>
      <c r="E13" s="334" t="s">
        <v>190</v>
      </c>
      <c r="F13" s="334" t="s">
        <v>191</v>
      </c>
      <c r="G13" s="91"/>
    </row>
    <row r="14" spans="1:7" s="11" customFormat="1" ht="12.75" customHeight="1" x14ac:dyDescent="0.3">
      <c r="A14" s="333"/>
      <c r="B14" s="247" t="s">
        <v>34</v>
      </c>
      <c r="C14" s="247" t="s">
        <v>33</v>
      </c>
      <c r="D14" s="334"/>
      <c r="E14" s="334"/>
      <c r="F14" s="33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451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9" t="s">
        <v>36</v>
      </c>
      <c r="B22" s="360"/>
      <c r="C22" s="361"/>
      <c r="D22" s="290">
        <f>SUM(B17:C21)</f>
        <v>9</v>
      </c>
    </row>
    <row r="23" spans="1:7" x14ac:dyDescent="0.3">
      <c r="A23" s="354" t="s">
        <v>295</v>
      </c>
      <c r="B23" s="355"/>
      <c r="C23" s="356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2" t="s">
        <v>4</v>
      </c>
      <c r="B25" s="363"/>
      <c r="C25" s="363"/>
      <c r="D25" s="363"/>
      <c r="E25" s="363"/>
      <c r="F25" s="36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2" t="s">
        <v>219</v>
      </c>
      <c r="B36" s="363"/>
      <c r="C36" s="363"/>
      <c r="D36" s="363"/>
      <c r="E36" s="363"/>
      <c r="F36" s="36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314" t="s">
        <v>444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10</v>
      </c>
    </row>
    <row r="53" spans="1:7" x14ac:dyDescent="0.3">
      <c r="A53" s="354" t="s">
        <v>295</v>
      </c>
      <c r="B53" s="355"/>
      <c r="C53" s="356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2" t="s">
        <v>8</v>
      </c>
      <c r="B55" s="363"/>
      <c r="C55" s="363"/>
      <c r="D55" s="363"/>
      <c r="E55" s="363"/>
      <c r="F55" s="363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33" x14ac:dyDescent="0.3">
      <c r="A58" s="20" t="s">
        <v>244</v>
      </c>
      <c r="B58" s="73">
        <v>1</v>
      </c>
      <c r="C58" s="73"/>
      <c r="D58" s="101" t="s">
        <v>447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13</v>
      </c>
    </row>
    <row r="64" spans="1:7" x14ac:dyDescent="0.3">
      <c r="A64" s="354" t="s">
        <v>295</v>
      </c>
      <c r="B64" s="355"/>
      <c r="C64" s="356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2" t="s">
        <v>130</v>
      </c>
      <c r="B66" s="363"/>
      <c r="C66" s="363"/>
      <c r="D66" s="363"/>
      <c r="E66" s="363"/>
      <c r="F66" s="363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2" t="s">
        <v>211</v>
      </c>
      <c r="B87" s="363"/>
      <c r="C87" s="363"/>
      <c r="D87" s="363"/>
      <c r="E87" s="363"/>
      <c r="F87" s="363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2" t="s">
        <v>212</v>
      </c>
      <c r="B106" s="363"/>
      <c r="C106" s="363"/>
      <c r="D106" s="363"/>
      <c r="E106" s="363"/>
      <c r="F106" s="363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2" t="s">
        <v>185</v>
      </c>
      <c r="B121" s="363"/>
      <c r="C121" s="363"/>
      <c r="D121" s="363"/>
      <c r="E121" s="363"/>
      <c r="F121" s="363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2" t="s">
        <v>71</v>
      </c>
      <c r="B136" s="363"/>
      <c r="C136" s="363"/>
      <c r="D136" s="363"/>
      <c r="E136" s="363"/>
      <c r="F136" s="363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2" t="s">
        <v>217</v>
      </c>
      <c r="B152" s="363"/>
      <c r="C152" s="363"/>
      <c r="D152" s="363"/>
      <c r="E152" s="363"/>
      <c r="F152" s="363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4" t="s">
        <v>36</v>
      </c>
      <c r="B161" s="360"/>
      <c r="C161" s="361"/>
      <c r="D161" s="290">
        <f>SUM(B153:C160)</f>
        <v>16</v>
      </c>
    </row>
    <row r="162" spans="1:7" x14ac:dyDescent="0.3">
      <c r="A162" s="354" t="s">
        <v>295</v>
      </c>
      <c r="B162" s="355"/>
      <c r="C162" s="356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2" t="s">
        <v>77</v>
      </c>
      <c r="B164" s="363"/>
      <c r="C164" s="363"/>
      <c r="D164" s="363"/>
      <c r="E164" s="363"/>
      <c r="F164" s="36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2</v>
      </c>
    </row>
    <row r="170" spans="1:7" x14ac:dyDescent="0.3">
      <c r="A170" s="354" t="s">
        <v>295</v>
      </c>
      <c r="B170" s="355"/>
      <c r="C170" s="356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6" t="s">
        <v>17</v>
      </c>
      <c r="B172" s="367"/>
      <c r="C172" s="367"/>
      <c r="D172" s="367"/>
      <c r="E172" s="367"/>
      <c r="F172" s="367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8</v>
      </c>
    </row>
    <row r="178" spans="1:7" x14ac:dyDescent="0.3">
      <c r="A178" s="354" t="s">
        <v>295</v>
      </c>
      <c r="B178" s="355"/>
      <c r="C178" s="356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2" t="s">
        <v>78</v>
      </c>
      <c r="B180" s="363"/>
      <c r="C180" s="363"/>
      <c r="D180" s="363"/>
      <c r="E180" s="363"/>
      <c r="F180" s="363"/>
    </row>
    <row r="181" spans="1:7" ht="33" x14ac:dyDescent="0.3">
      <c r="A181" s="31" t="s">
        <v>315</v>
      </c>
      <c r="B181" s="73">
        <v>0</v>
      </c>
      <c r="C181" s="73"/>
      <c r="D181" s="74" t="s">
        <v>445</v>
      </c>
      <c r="E181" s="74" t="s">
        <v>446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8</v>
      </c>
    </row>
    <row r="187" spans="1:7" x14ac:dyDescent="0.3">
      <c r="A187" s="354" t="s">
        <v>295</v>
      </c>
      <c r="B187" s="355"/>
      <c r="C187" s="356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2" t="s">
        <v>216</v>
      </c>
      <c r="B189" s="363"/>
      <c r="C189" s="363"/>
      <c r="D189" s="363"/>
      <c r="E189" s="363"/>
      <c r="F189" s="363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4</v>
      </c>
    </row>
    <row r="195" spans="1:6" x14ac:dyDescent="0.3">
      <c r="A195" s="354" t="s">
        <v>295</v>
      </c>
      <c r="B195" s="355"/>
      <c r="C195" s="356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0.625</v>
      </c>
      <c r="E197" s="315">
        <f>COUNTIF('A1 Technique'!F17:F193,"ok")</f>
        <v>5</v>
      </c>
      <c r="F197" s="315">
        <f>COUNTA('A1 Technique'!F17:F193)</f>
        <v>8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0.94594594594594594</v>
      </c>
    </row>
  </sheetData>
  <sheetProtection algorithmName="SHA-512" hashValue="UJt87XGPM1phpuF0wHJaS6PsnvP2wp/7bBN0av1lKZ3Ner3fuaV/dhLkdXxU9Vg2rDGNYV2oY2l8aewn6tSXRw==" saltValue="ZZg5/vo9FXakWklk55gSL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6" max="5" man="1"/>
    <brk id="170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6"/>
      <c r="E1" s="326"/>
      <c r="F1" s="326"/>
      <c r="G1" s="326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04"/>
    </row>
    <row r="8" spans="1:7" ht="29.25" x14ac:dyDescent="0.45">
      <c r="A8" s="328" t="str">
        <f>'Page de garde'!D18</f>
        <v>Zaghouan</v>
      </c>
      <c r="B8" s="328"/>
      <c r="C8" s="328"/>
      <c r="D8" s="328"/>
      <c r="E8" s="328"/>
      <c r="F8" s="328"/>
      <c r="G8" s="104"/>
    </row>
    <row r="9" spans="1:7" ht="24" x14ac:dyDescent="0.45">
      <c r="A9" s="243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244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243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243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3" t="s">
        <v>30</v>
      </c>
      <c r="B17" s="334" t="s">
        <v>31</v>
      </c>
      <c r="C17" s="334"/>
      <c r="D17" s="334" t="s">
        <v>46</v>
      </c>
      <c r="E17" s="335" t="s">
        <v>310</v>
      </c>
      <c r="F17" s="335" t="s">
        <v>357</v>
      </c>
    </row>
    <row r="18" spans="1:8" ht="16.5" customHeight="1" x14ac:dyDescent="0.3">
      <c r="A18" s="333"/>
      <c r="B18" s="247" t="s">
        <v>34</v>
      </c>
      <c r="C18" s="247" t="s">
        <v>33</v>
      </c>
      <c r="D18" s="334"/>
      <c r="E18" s="335"/>
      <c r="F18" s="33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6" t="s">
        <v>378</v>
      </c>
      <c r="B38" s="337"/>
      <c r="C38" s="337"/>
      <c r="D38" s="337"/>
      <c r="E38" s="337"/>
      <c r="F38" s="338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3" t="s">
        <v>30</v>
      </c>
      <c r="B50" s="334" t="s">
        <v>31</v>
      </c>
      <c r="C50" s="334"/>
      <c r="D50" s="334" t="s">
        <v>46</v>
      </c>
      <c r="E50" s="335" t="s">
        <v>310</v>
      </c>
      <c r="F50" s="335" t="s">
        <v>359</v>
      </c>
      <c r="G50" s="106"/>
    </row>
    <row r="51" spans="1:7" x14ac:dyDescent="0.3">
      <c r="A51" s="333"/>
      <c r="B51" s="247" t="s">
        <v>34</v>
      </c>
      <c r="C51" s="247" t="s">
        <v>33</v>
      </c>
      <c r="D51" s="334"/>
      <c r="E51" s="335"/>
      <c r="F51" s="33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6" t="s">
        <v>378</v>
      </c>
      <c r="B94" s="337"/>
      <c r="C94" s="337"/>
      <c r="D94" s="337"/>
      <c r="E94" s="337"/>
      <c r="F94" s="338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3" t="s">
        <v>30</v>
      </c>
      <c r="B107" s="334" t="s">
        <v>31</v>
      </c>
      <c r="C107" s="334"/>
      <c r="D107" s="334" t="s">
        <v>46</v>
      </c>
      <c r="E107" s="335" t="s">
        <v>310</v>
      </c>
      <c r="F107" s="335" t="s">
        <v>359</v>
      </c>
    </row>
    <row r="108" spans="1:7" x14ac:dyDescent="0.3">
      <c r="A108" s="333"/>
      <c r="B108" s="247" t="s">
        <v>34</v>
      </c>
      <c r="C108" s="247" t="s">
        <v>33</v>
      </c>
      <c r="D108" s="334"/>
      <c r="E108" s="335"/>
      <c r="F108" s="33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9" t="s">
        <v>378</v>
      </c>
      <c r="B148" s="340"/>
      <c r="C148" s="340"/>
      <c r="D148" s="341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3" t="s">
        <v>30</v>
      </c>
      <c r="B162" s="334" t="s">
        <v>31</v>
      </c>
      <c r="C162" s="334"/>
      <c r="D162" s="334" t="s">
        <v>46</v>
      </c>
      <c r="E162" s="335" t="s">
        <v>310</v>
      </c>
      <c r="F162" s="335" t="s">
        <v>359</v>
      </c>
      <c r="G162" s="106"/>
    </row>
    <row r="163" spans="1:7" x14ac:dyDescent="0.3">
      <c r="A163" s="333"/>
      <c r="B163" s="247" t="s">
        <v>34</v>
      </c>
      <c r="C163" s="247" t="s">
        <v>33</v>
      </c>
      <c r="D163" s="334"/>
      <c r="E163" s="335"/>
      <c r="F163" s="33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2" t="s">
        <v>378</v>
      </c>
      <c r="B195" s="342"/>
      <c r="C195" s="342"/>
      <c r="D195" s="342"/>
      <c r="E195" s="342"/>
      <c r="F195" s="342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3" t="s">
        <v>30</v>
      </c>
      <c r="B209" s="334" t="s">
        <v>31</v>
      </c>
      <c r="C209" s="334"/>
      <c r="D209" s="334" t="s">
        <v>46</v>
      </c>
      <c r="E209" s="335" t="s">
        <v>310</v>
      </c>
      <c r="F209" s="335" t="s">
        <v>359</v>
      </c>
      <c r="G209" s="106"/>
    </row>
    <row r="210" spans="1:7" x14ac:dyDescent="0.3">
      <c r="A210" s="333"/>
      <c r="B210" s="247" t="s">
        <v>34</v>
      </c>
      <c r="C210" s="247" t="s">
        <v>33</v>
      </c>
      <c r="D210" s="334"/>
      <c r="E210" s="335"/>
      <c r="F210" s="33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2" t="s">
        <v>378</v>
      </c>
      <c r="B256" s="342"/>
      <c r="C256" s="342"/>
      <c r="D256" s="342"/>
      <c r="E256" s="342"/>
      <c r="F256" s="342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3" t="s">
        <v>30</v>
      </c>
      <c r="B270" s="334" t="s">
        <v>31</v>
      </c>
      <c r="C270" s="334"/>
      <c r="D270" s="334" t="s">
        <v>46</v>
      </c>
      <c r="E270" s="335" t="s">
        <v>310</v>
      </c>
      <c r="F270" s="335" t="s">
        <v>359</v>
      </c>
      <c r="G270" s="168"/>
    </row>
    <row r="271" spans="1:7" s="13" customFormat="1" x14ac:dyDescent="0.3">
      <c r="A271" s="333"/>
      <c r="B271" s="247" t="s">
        <v>34</v>
      </c>
      <c r="C271" s="247" t="s">
        <v>33</v>
      </c>
      <c r="D271" s="334"/>
      <c r="E271" s="335"/>
      <c r="F271" s="33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3" t="s">
        <v>395</v>
      </c>
      <c r="B308" s="344"/>
      <c r="C308" s="344"/>
      <c r="D308" s="344"/>
      <c r="E308" s="344"/>
      <c r="F308" s="345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3" t="s">
        <v>30</v>
      </c>
      <c r="B322" s="334" t="s">
        <v>31</v>
      </c>
      <c r="C322" s="334"/>
      <c r="D322" s="334" t="s">
        <v>46</v>
      </c>
      <c r="E322" s="335" t="s">
        <v>310</v>
      </c>
      <c r="F322" s="335" t="s">
        <v>359</v>
      </c>
      <c r="G322" s="106"/>
    </row>
    <row r="323" spans="1:7" x14ac:dyDescent="0.3">
      <c r="A323" s="333"/>
      <c r="B323" s="247" t="s">
        <v>34</v>
      </c>
      <c r="C323" s="247" t="s">
        <v>33</v>
      </c>
      <c r="D323" s="334"/>
      <c r="E323" s="335"/>
      <c r="F323" s="33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3" t="s">
        <v>378</v>
      </c>
      <c r="B349" s="344"/>
      <c r="C349" s="344"/>
      <c r="D349" s="344"/>
      <c r="E349" s="344"/>
      <c r="F349" s="344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3" t="s">
        <v>30</v>
      </c>
      <c r="B362" s="334" t="s">
        <v>31</v>
      </c>
      <c r="C362" s="334"/>
      <c r="D362" s="334" t="s">
        <v>46</v>
      </c>
      <c r="E362" s="335" t="s">
        <v>310</v>
      </c>
      <c r="F362" s="335" t="s">
        <v>359</v>
      </c>
      <c r="G362" s="106"/>
    </row>
    <row r="363" spans="1:7" x14ac:dyDescent="0.3">
      <c r="A363" s="333"/>
      <c r="B363" s="247" t="s">
        <v>34</v>
      </c>
      <c r="C363" s="247" t="s">
        <v>33</v>
      </c>
      <c r="D363" s="334"/>
      <c r="E363" s="335"/>
      <c r="F363" s="33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2" t="s">
        <v>378</v>
      </c>
      <c r="B383" s="342"/>
      <c r="C383" s="342"/>
      <c r="D383" s="342"/>
      <c r="E383" s="342"/>
      <c r="F383" s="342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3" t="s">
        <v>30</v>
      </c>
      <c r="B395" s="334" t="s">
        <v>31</v>
      </c>
      <c r="C395" s="334"/>
      <c r="D395" s="334" t="s">
        <v>46</v>
      </c>
      <c r="E395" s="335" t="s">
        <v>310</v>
      </c>
      <c r="F395" s="335" t="s">
        <v>359</v>
      </c>
      <c r="G395" s="106"/>
    </row>
    <row r="396" spans="1:7" x14ac:dyDescent="0.3">
      <c r="A396" s="333"/>
      <c r="B396" s="247" t="s">
        <v>34</v>
      </c>
      <c r="C396" s="247" t="s">
        <v>33</v>
      </c>
      <c r="D396" s="334"/>
      <c r="E396" s="335"/>
      <c r="F396" s="33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2" t="s">
        <v>378</v>
      </c>
      <c r="B435" s="342"/>
      <c r="C435" s="342"/>
      <c r="D435" s="342"/>
      <c r="E435" s="342"/>
      <c r="F435" s="342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3" t="s">
        <v>30</v>
      </c>
      <c r="B448" s="334" t="s">
        <v>31</v>
      </c>
      <c r="C448" s="334"/>
      <c r="D448" s="334" t="s">
        <v>46</v>
      </c>
      <c r="E448" s="335" t="s">
        <v>310</v>
      </c>
      <c r="F448" s="335" t="s">
        <v>359</v>
      </c>
      <c r="G448" s="106"/>
    </row>
    <row r="449" spans="1:6" x14ac:dyDescent="0.3">
      <c r="A449" s="333"/>
      <c r="B449" s="247" t="s">
        <v>34</v>
      </c>
      <c r="C449" s="247" t="s">
        <v>33</v>
      </c>
      <c r="D449" s="334"/>
      <c r="E449" s="335"/>
      <c r="F449" s="33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6" t="s">
        <v>378</v>
      </c>
      <c r="B471" s="347"/>
      <c r="C471" s="347"/>
      <c r="D471" s="347"/>
      <c r="E471" s="347"/>
      <c r="F471" s="34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8" t="s">
        <v>366</v>
      </c>
      <c r="B483" s="348"/>
      <c r="C483" s="348"/>
      <c r="D483" s="34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3" t="s">
        <v>30</v>
      </c>
      <c r="B485" s="334" t="s">
        <v>31</v>
      </c>
      <c r="C485" s="334"/>
      <c r="D485" s="334" t="s">
        <v>46</v>
      </c>
      <c r="E485" s="335" t="s">
        <v>310</v>
      </c>
      <c r="F485" s="335" t="s">
        <v>359</v>
      </c>
      <c r="G485" s="106"/>
    </row>
    <row r="486" spans="1:7" x14ac:dyDescent="0.3">
      <c r="A486" s="333"/>
      <c r="B486" s="247" t="s">
        <v>34</v>
      </c>
      <c r="C486" s="247" t="s">
        <v>33</v>
      </c>
      <c r="D486" s="334"/>
      <c r="E486" s="335"/>
      <c r="F486" s="33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3" t="s">
        <v>30</v>
      </c>
      <c r="B507" s="334" t="s">
        <v>31</v>
      </c>
      <c r="C507" s="334"/>
      <c r="D507" s="334" t="s">
        <v>46</v>
      </c>
      <c r="E507" s="335" t="s">
        <v>310</v>
      </c>
      <c r="F507" s="335" t="s">
        <v>359</v>
      </c>
      <c r="G507" s="106"/>
    </row>
    <row r="508" spans="1:7" x14ac:dyDescent="0.3">
      <c r="A508" s="333"/>
      <c r="B508" s="247" t="s">
        <v>34</v>
      </c>
      <c r="C508" s="247" t="s">
        <v>33</v>
      </c>
      <c r="D508" s="334"/>
      <c r="E508" s="335"/>
      <c r="F508" s="33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3" t="s">
        <v>30</v>
      </c>
      <c r="B518" s="334" t="s">
        <v>31</v>
      </c>
      <c r="C518" s="334"/>
      <c r="D518" s="334" t="s">
        <v>46</v>
      </c>
      <c r="E518" s="335" t="s">
        <v>310</v>
      </c>
      <c r="F518" s="335" t="s">
        <v>359</v>
      </c>
      <c r="G518" s="106"/>
    </row>
    <row r="519" spans="1:7" x14ac:dyDescent="0.3">
      <c r="A519" s="333"/>
      <c r="B519" s="247" t="s">
        <v>34</v>
      </c>
      <c r="C519" s="247" t="s">
        <v>33</v>
      </c>
      <c r="D519" s="334"/>
      <c r="E519" s="335"/>
      <c r="F519" s="33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3" t="s">
        <v>30</v>
      </c>
      <c r="B538" s="334" t="s">
        <v>31</v>
      </c>
      <c r="C538" s="334"/>
      <c r="D538" s="334" t="s">
        <v>46</v>
      </c>
      <c r="E538" s="335" t="s">
        <v>310</v>
      </c>
      <c r="F538" s="335" t="s">
        <v>359</v>
      </c>
      <c r="G538" s="106"/>
    </row>
    <row r="539" spans="1:7" x14ac:dyDescent="0.3">
      <c r="A539" s="333"/>
      <c r="B539" s="247" t="s">
        <v>34</v>
      </c>
      <c r="C539" s="247" t="s">
        <v>33</v>
      </c>
      <c r="D539" s="334"/>
      <c r="E539" s="335"/>
      <c r="F539" s="33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6"/>
      <c r="E1" s="326"/>
      <c r="F1" s="326"/>
      <c r="G1" s="326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04"/>
    </row>
    <row r="7" spans="1:7" s="11" customFormat="1" ht="21.75" customHeight="1" x14ac:dyDescent="0.45">
      <c r="A7" s="328" t="str">
        <f>'A3 Exploitation'!A8:F8</f>
        <v>Zaghouan</v>
      </c>
      <c r="B7" s="328"/>
      <c r="C7" s="328"/>
      <c r="D7" s="328"/>
      <c r="E7" s="328"/>
      <c r="F7" s="328"/>
      <c r="G7" s="104"/>
    </row>
    <row r="8" spans="1:7" s="11" customFormat="1" ht="24" x14ac:dyDescent="0.45">
      <c r="A8" s="243" t="s">
        <v>42</v>
      </c>
      <c r="B8" s="372">
        <f>'A3 Exploitation'!B9:F9</f>
        <v>0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>
        <f>'A3 Exploitation'!B10:F10</f>
        <v>0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'A3 Exploitation'!B11:F11</f>
        <v>0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74">
        <f>D199</f>
        <v>0</v>
      </c>
      <c r="C11" s="374"/>
      <c r="D11" s="374"/>
      <c r="E11" s="374"/>
      <c r="F11" s="374"/>
      <c r="G11" s="104"/>
    </row>
    <row r="12" spans="1:7" s="11" customFormat="1" ht="22.5" x14ac:dyDescent="0.45">
      <c r="A12" s="10"/>
      <c r="D12" s="332"/>
      <c r="E12" s="332"/>
      <c r="F12" s="332"/>
      <c r="G12" s="332"/>
    </row>
    <row r="13" spans="1:7" s="11" customFormat="1" ht="11.25" customHeight="1" x14ac:dyDescent="0.3">
      <c r="A13" s="333" t="s">
        <v>30</v>
      </c>
      <c r="B13" s="334" t="s">
        <v>31</v>
      </c>
      <c r="C13" s="334"/>
      <c r="D13" s="334" t="s">
        <v>46</v>
      </c>
      <c r="E13" s="334" t="s">
        <v>190</v>
      </c>
      <c r="F13" s="334" t="s">
        <v>191</v>
      </c>
      <c r="G13" s="91"/>
    </row>
    <row r="14" spans="1:7" s="11" customFormat="1" ht="12.75" customHeight="1" x14ac:dyDescent="0.3">
      <c r="A14" s="333"/>
      <c r="B14" s="247" t="s">
        <v>34</v>
      </c>
      <c r="C14" s="247" t="s">
        <v>33</v>
      </c>
      <c r="D14" s="334"/>
      <c r="E14" s="334"/>
      <c r="F14" s="33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9" t="s">
        <v>36</v>
      </c>
      <c r="B22" s="360"/>
      <c r="C22" s="361"/>
      <c r="D22" s="290">
        <f>SUM(B17:C21)</f>
        <v>0</v>
      </c>
    </row>
    <row r="23" spans="1:7" x14ac:dyDescent="0.3">
      <c r="A23" s="354" t="s">
        <v>295</v>
      </c>
      <c r="B23" s="355"/>
      <c r="C23" s="356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2" t="s">
        <v>4</v>
      </c>
      <c r="B25" s="363"/>
      <c r="C25" s="363"/>
      <c r="D25" s="363"/>
      <c r="E25" s="363"/>
      <c r="F25" s="36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2" t="s">
        <v>219</v>
      </c>
      <c r="B36" s="363"/>
      <c r="C36" s="363"/>
      <c r="D36" s="363"/>
      <c r="E36" s="363"/>
      <c r="F36" s="36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0</v>
      </c>
    </row>
    <row r="53" spans="1:7" x14ac:dyDescent="0.3">
      <c r="A53" s="354" t="s">
        <v>295</v>
      </c>
      <c r="B53" s="355"/>
      <c r="C53" s="356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2" t="s">
        <v>8</v>
      </c>
      <c r="B55" s="363"/>
      <c r="C55" s="363"/>
      <c r="D55" s="363"/>
      <c r="E55" s="363"/>
      <c r="F55" s="363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0</v>
      </c>
    </row>
    <row r="64" spans="1:7" x14ac:dyDescent="0.3">
      <c r="A64" s="354" t="s">
        <v>295</v>
      </c>
      <c r="B64" s="355"/>
      <c r="C64" s="356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2" t="s">
        <v>130</v>
      </c>
      <c r="B66" s="363"/>
      <c r="C66" s="363"/>
      <c r="D66" s="363"/>
      <c r="E66" s="363"/>
      <c r="F66" s="363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2" t="s">
        <v>211</v>
      </c>
      <c r="B87" s="363"/>
      <c r="C87" s="363"/>
      <c r="D87" s="363"/>
      <c r="E87" s="363"/>
      <c r="F87" s="363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2" t="s">
        <v>212</v>
      </c>
      <c r="B106" s="363"/>
      <c r="C106" s="363"/>
      <c r="D106" s="363"/>
      <c r="E106" s="363"/>
      <c r="F106" s="363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2" t="s">
        <v>185</v>
      </c>
      <c r="B121" s="363"/>
      <c r="C121" s="363"/>
      <c r="D121" s="363"/>
      <c r="E121" s="363"/>
      <c r="F121" s="363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2" t="s">
        <v>71</v>
      </c>
      <c r="B136" s="363"/>
      <c r="C136" s="363"/>
      <c r="D136" s="363"/>
      <c r="E136" s="363"/>
      <c r="F136" s="363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2" t="s">
        <v>217</v>
      </c>
      <c r="B152" s="363"/>
      <c r="C152" s="363"/>
      <c r="D152" s="363"/>
      <c r="E152" s="363"/>
      <c r="F152" s="363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4" t="s">
        <v>36</v>
      </c>
      <c r="B161" s="360"/>
      <c r="C161" s="361"/>
      <c r="D161" s="290">
        <f>SUM(B153:C160)</f>
        <v>0</v>
      </c>
    </row>
    <row r="162" spans="1:7" x14ac:dyDescent="0.3">
      <c r="A162" s="354" t="s">
        <v>295</v>
      </c>
      <c r="B162" s="355"/>
      <c r="C162" s="356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2" t="s">
        <v>77</v>
      </c>
      <c r="B164" s="363"/>
      <c r="C164" s="363"/>
      <c r="D164" s="363"/>
      <c r="E164" s="363"/>
      <c r="F164" s="36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0</v>
      </c>
    </row>
    <row r="170" spans="1:7" x14ac:dyDescent="0.3">
      <c r="A170" s="354" t="s">
        <v>295</v>
      </c>
      <c r="B170" s="355"/>
      <c r="C170" s="356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6" t="s">
        <v>17</v>
      </c>
      <c r="B172" s="367"/>
      <c r="C172" s="367"/>
      <c r="D172" s="367"/>
      <c r="E172" s="367"/>
      <c r="F172" s="367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0</v>
      </c>
    </row>
    <row r="178" spans="1:7" x14ac:dyDescent="0.3">
      <c r="A178" s="354" t="s">
        <v>295</v>
      </c>
      <c r="B178" s="355"/>
      <c r="C178" s="356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2" t="s">
        <v>78</v>
      </c>
      <c r="B180" s="363"/>
      <c r="C180" s="363"/>
      <c r="D180" s="363"/>
      <c r="E180" s="363"/>
      <c r="F180" s="363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0</v>
      </c>
    </row>
    <row r="187" spans="1:7" x14ac:dyDescent="0.3">
      <c r="A187" s="354" t="s">
        <v>295</v>
      </c>
      <c r="B187" s="355"/>
      <c r="C187" s="356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2" t="s">
        <v>216</v>
      </c>
      <c r="B189" s="363"/>
      <c r="C189" s="363"/>
      <c r="D189" s="363"/>
      <c r="E189" s="363"/>
      <c r="F189" s="363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0</v>
      </c>
    </row>
    <row r="195" spans="1:6" x14ac:dyDescent="0.3">
      <c r="A195" s="354" t="s">
        <v>295</v>
      </c>
      <c r="B195" s="355"/>
      <c r="C195" s="356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6"/>
      <c r="E1" s="326"/>
      <c r="F1" s="326"/>
      <c r="G1" s="326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04"/>
    </row>
    <row r="8" spans="1:7" ht="29.25" x14ac:dyDescent="0.45">
      <c r="A8" s="328" t="str">
        <f>'Page de garde'!D18</f>
        <v>Zaghouan</v>
      </c>
      <c r="B8" s="328"/>
      <c r="C8" s="328"/>
      <c r="D8" s="328"/>
      <c r="E8" s="328"/>
      <c r="F8" s="328"/>
      <c r="G8" s="104"/>
    </row>
    <row r="9" spans="1:7" ht="24" x14ac:dyDescent="0.45">
      <c r="A9" s="306" t="s">
        <v>42</v>
      </c>
      <c r="B9" s="381"/>
      <c r="C9" s="381"/>
      <c r="D9" s="381"/>
      <c r="E9" s="381"/>
      <c r="F9" s="381"/>
      <c r="G9" s="104"/>
    </row>
    <row r="10" spans="1:7" ht="24" x14ac:dyDescent="0.45">
      <c r="A10" s="307" t="s">
        <v>44</v>
      </c>
      <c r="B10" s="382"/>
      <c r="C10" s="382"/>
      <c r="D10" s="382"/>
      <c r="E10" s="382"/>
      <c r="F10" s="382"/>
      <c r="G10" s="104"/>
    </row>
    <row r="11" spans="1:7" ht="24" x14ac:dyDescent="0.45">
      <c r="A11" s="306" t="s">
        <v>43</v>
      </c>
      <c r="B11" s="380"/>
      <c r="C11" s="380"/>
      <c r="D11" s="380"/>
      <c r="E11" s="380"/>
      <c r="F11" s="380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3" t="s">
        <v>30</v>
      </c>
      <c r="B17" s="334" t="s">
        <v>31</v>
      </c>
      <c r="C17" s="334"/>
      <c r="D17" s="334" t="s">
        <v>46</v>
      </c>
      <c r="E17" s="335" t="s">
        <v>310</v>
      </c>
      <c r="F17" s="335" t="s">
        <v>357</v>
      </c>
    </row>
    <row r="18" spans="1:8" ht="16.5" customHeight="1" x14ac:dyDescent="0.3">
      <c r="A18" s="333"/>
      <c r="B18" s="247" t="s">
        <v>34</v>
      </c>
      <c r="C18" s="247" t="s">
        <v>33</v>
      </c>
      <c r="D18" s="334"/>
      <c r="E18" s="335"/>
      <c r="F18" s="33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6" t="s">
        <v>378</v>
      </c>
      <c r="B38" s="337"/>
      <c r="C38" s="337"/>
      <c r="D38" s="337"/>
      <c r="E38" s="337"/>
      <c r="F38" s="338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3" t="s">
        <v>30</v>
      </c>
      <c r="B50" s="334" t="s">
        <v>31</v>
      </c>
      <c r="C50" s="334"/>
      <c r="D50" s="334" t="s">
        <v>46</v>
      </c>
      <c r="E50" s="335" t="s">
        <v>310</v>
      </c>
      <c r="F50" s="335" t="s">
        <v>359</v>
      </c>
      <c r="G50" s="106"/>
    </row>
    <row r="51" spans="1:7" ht="16.5" customHeight="1" x14ac:dyDescent="0.3">
      <c r="A51" s="333"/>
      <c r="B51" s="247" t="s">
        <v>34</v>
      </c>
      <c r="C51" s="247" t="s">
        <v>33</v>
      </c>
      <c r="D51" s="334"/>
      <c r="E51" s="335"/>
      <c r="F51" s="33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6" t="s">
        <v>378</v>
      </c>
      <c r="B94" s="337"/>
      <c r="C94" s="337"/>
      <c r="D94" s="337"/>
      <c r="E94" s="337"/>
      <c r="F94" s="338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3" t="s">
        <v>30</v>
      </c>
      <c r="B107" s="334" t="s">
        <v>31</v>
      </c>
      <c r="C107" s="334"/>
      <c r="D107" s="334" t="s">
        <v>46</v>
      </c>
      <c r="E107" s="335" t="s">
        <v>310</v>
      </c>
      <c r="F107" s="335" t="s">
        <v>359</v>
      </c>
    </row>
    <row r="108" spans="1:7" ht="16.5" customHeight="1" x14ac:dyDescent="0.3">
      <c r="A108" s="333"/>
      <c r="B108" s="247" t="s">
        <v>34</v>
      </c>
      <c r="C108" s="247" t="s">
        <v>33</v>
      </c>
      <c r="D108" s="334"/>
      <c r="E108" s="335"/>
      <c r="F108" s="33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9" t="s">
        <v>378</v>
      </c>
      <c r="B148" s="340"/>
      <c r="C148" s="340"/>
      <c r="D148" s="341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3" t="s">
        <v>30</v>
      </c>
      <c r="B162" s="334" t="s">
        <v>31</v>
      </c>
      <c r="C162" s="334"/>
      <c r="D162" s="334" t="s">
        <v>46</v>
      </c>
      <c r="E162" s="335" t="s">
        <v>310</v>
      </c>
      <c r="F162" s="335" t="s">
        <v>359</v>
      </c>
      <c r="G162" s="106"/>
    </row>
    <row r="163" spans="1:7" ht="16.5" customHeight="1" x14ac:dyDescent="0.3">
      <c r="A163" s="333"/>
      <c r="B163" s="247" t="s">
        <v>34</v>
      </c>
      <c r="C163" s="247" t="s">
        <v>33</v>
      </c>
      <c r="D163" s="334"/>
      <c r="E163" s="335"/>
      <c r="F163" s="33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2" t="s">
        <v>378</v>
      </c>
      <c r="B195" s="342"/>
      <c r="C195" s="342"/>
      <c r="D195" s="342"/>
      <c r="E195" s="342"/>
      <c r="F195" s="342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3" t="s">
        <v>30</v>
      </c>
      <c r="B209" s="334" t="s">
        <v>31</v>
      </c>
      <c r="C209" s="334"/>
      <c r="D209" s="334" t="s">
        <v>46</v>
      </c>
      <c r="E209" s="335" t="s">
        <v>310</v>
      </c>
      <c r="F209" s="335" t="s">
        <v>359</v>
      </c>
      <c r="G209" s="106"/>
    </row>
    <row r="210" spans="1:7" ht="16.5" customHeight="1" x14ac:dyDescent="0.3">
      <c r="A210" s="333"/>
      <c r="B210" s="247" t="s">
        <v>34</v>
      </c>
      <c r="C210" s="247" t="s">
        <v>33</v>
      </c>
      <c r="D210" s="334"/>
      <c r="E210" s="335"/>
      <c r="F210" s="33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2" t="s">
        <v>378</v>
      </c>
      <c r="B256" s="342"/>
      <c r="C256" s="342"/>
      <c r="D256" s="342"/>
      <c r="E256" s="342"/>
      <c r="F256" s="342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3" t="s">
        <v>30</v>
      </c>
      <c r="B270" s="334" t="s">
        <v>31</v>
      </c>
      <c r="C270" s="334"/>
      <c r="D270" s="334" t="s">
        <v>46</v>
      </c>
      <c r="E270" s="335" t="s">
        <v>310</v>
      </c>
      <c r="F270" s="335" t="s">
        <v>359</v>
      </c>
      <c r="G270" s="168"/>
    </row>
    <row r="271" spans="1:7" s="13" customFormat="1" ht="16.5" customHeight="1" x14ac:dyDescent="0.3">
      <c r="A271" s="333"/>
      <c r="B271" s="247" t="s">
        <v>34</v>
      </c>
      <c r="C271" s="247" t="s">
        <v>33</v>
      </c>
      <c r="D271" s="334"/>
      <c r="E271" s="335"/>
      <c r="F271" s="33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3" t="s">
        <v>395</v>
      </c>
      <c r="B308" s="344"/>
      <c r="C308" s="344"/>
      <c r="D308" s="344"/>
      <c r="E308" s="344"/>
      <c r="F308" s="345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3" t="s">
        <v>30</v>
      </c>
      <c r="B322" s="334" t="s">
        <v>31</v>
      </c>
      <c r="C322" s="334"/>
      <c r="D322" s="334" t="s">
        <v>46</v>
      </c>
      <c r="E322" s="335" t="s">
        <v>310</v>
      </c>
      <c r="F322" s="335" t="s">
        <v>359</v>
      </c>
      <c r="G322" s="106"/>
    </row>
    <row r="323" spans="1:7" ht="16.5" customHeight="1" x14ac:dyDescent="0.3">
      <c r="A323" s="333"/>
      <c r="B323" s="247" t="s">
        <v>34</v>
      </c>
      <c r="C323" s="247" t="s">
        <v>33</v>
      </c>
      <c r="D323" s="334"/>
      <c r="E323" s="335"/>
      <c r="F323" s="33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3" t="s">
        <v>378</v>
      </c>
      <c r="B349" s="344"/>
      <c r="C349" s="344"/>
      <c r="D349" s="344"/>
      <c r="E349" s="344"/>
      <c r="F349" s="344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3" t="s">
        <v>30</v>
      </c>
      <c r="B362" s="334" t="s">
        <v>31</v>
      </c>
      <c r="C362" s="334"/>
      <c r="D362" s="334" t="s">
        <v>46</v>
      </c>
      <c r="E362" s="335" t="s">
        <v>310</v>
      </c>
      <c r="F362" s="335" t="s">
        <v>359</v>
      </c>
      <c r="G362" s="106"/>
    </row>
    <row r="363" spans="1:7" ht="16.5" customHeight="1" x14ac:dyDescent="0.3">
      <c r="A363" s="333"/>
      <c r="B363" s="247" t="s">
        <v>34</v>
      </c>
      <c r="C363" s="247" t="s">
        <v>33</v>
      </c>
      <c r="D363" s="334"/>
      <c r="E363" s="335"/>
      <c r="F363" s="33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2" t="s">
        <v>378</v>
      </c>
      <c r="B383" s="342"/>
      <c r="C383" s="342"/>
      <c r="D383" s="342"/>
      <c r="E383" s="342"/>
      <c r="F383" s="342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3" t="s">
        <v>30</v>
      </c>
      <c r="B395" s="334" t="s">
        <v>31</v>
      </c>
      <c r="C395" s="334"/>
      <c r="D395" s="334" t="s">
        <v>46</v>
      </c>
      <c r="E395" s="335" t="s">
        <v>310</v>
      </c>
      <c r="F395" s="335" t="s">
        <v>359</v>
      </c>
      <c r="G395" s="106"/>
    </row>
    <row r="396" spans="1:7" ht="16.5" customHeight="1" x14ac:dyDescent="0.3">
      <c r="A396" s="333"/>
      <c r="B396" s="247" t="s">
        <v>34</v>
      </c>
      <c r="C396" s="247" t="s">
        <v>33</v>
      </c>
      <c r="D396" s="334"/>
      <c r="E396" s="335"/>
      <c r="F396" s="33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2" t="s">
        <v>378</v>
      </c>
      <c r="B435" s="342"/>
      <c r="C435" s="342"/>
      <c r="D435" s="342"/>
      <c r="E435" s="342"/>
      <c r="F435" s="342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3" t="s">
        <v>30</v>
      </c>
      <c r="B448" s="334" t="s">
        <v>31</v>
      </c>
      <c r="C448" s="334"/>
      <c r="D448" s="334" t="s">
        <v>46</v>
      </c>
      <c r="E448" s="335" t="s">
        <v>310</v>
      </c>
      <c r="F448" s="335" t="s">
        <v>359</v>
      </c>
      <c r="G448" s="106"/>
    </row>
    <row r="449" spans="1:6" ht="16.5" customHeight="1" x14ac:dyDescent="0.3">
      <c r="A449" s="333"/>
      <c r="B449" s="247" t="s">
        <v>34</v>
      </c>
      <c r="C449" s="247" t="s">
        <v>33</v>
      </c>
      <c r="D449" s="334"/>
      <c r="E449" s="335"/>
      <c r="F449" s="33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6" t="s">
        <v>378</v>
      </c>
      <c r="B471" s="347"/>
      <c r="C471" s="347"/>
      <c r="D471" s="347"/>
      <c r="E471" s="347"/>
      <c r="F471" s="34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8" t="s">
        <v>366</v>
      </c>
      <c r="B483" s="348"/>
      <c r="C483" s="348"/>
      <c r="D483" s="34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3" t="s">
        <v>30</v>
      </c>
      <c r="B485" s="334" t="s">
        <v>31</v>
      </c>
      <c r="C485" s="334"/>
      <c r="D485" s="334" t="s">
        <v>46</v>
      </c>
      <c r="E485" s="335" t="s">
        <v>310</v>
      </c>
      <c r="F485" s="335" t="s">
        <v>359</v>
      </c>
      <c r="G485" s="106"/>
    </row>
    <row r="486" spans="1:7" ht="16.5" customHeight="1" x14ac:dyDescent="0.3">
      <c r="A486" s="333"/>
      <c r="B486" s="247" t="s">
        <v>34</v>
      </c>
      <c r="C486" s="247" t="s">
        <v>33</v>
      </c>
      <c r="D486" s="334"/>
      <c r="E486" s="335"/>
      <c r="F486" s="33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3" t="s">
        <v>30</v>
      </c>
      <c r="B507" s="334" t="s">
        <v>31</v>
      </c>
      <c r="C507" s="334"/>
      <c r="D507" s="334" t="s">
        <v>46</v>
      </c>
      <c r="E507" s="335" t="s">
        <v>310</v>
      </c>
      <c r="F507" s="335" t="s">
        <v>359</v>
      </c>
      <c r="G507" s="106"/>
    </row>
    <row r="508" spans="1:7" ht="16.5" customHeight="1" x14ac:dyDescent="0.3">
      <c r="A508" s="333"/>
      <c r="B508" s="247" t="s">
        <v>34</v>
      </c>
      <c r="C508" s="247" t="s">
        <v>33</v>
      </c>
      <c r="D508" s="334"/>
      <c r="E508" s="335"/>
      <c r="F508" s="33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3" t="s">
        <v>30</v>
      </c>
      <c r="B518" s="334" t="s">
        <v>31</v>
      </c>
      <c r="C518" s="334"/>
      <c r="D518" s="334" t="s">
        <v>46</v>
      </c>
      <c r="E518" s="335" t="s">
        <v>310</v>
      </c>
      <c r="F518" s="335" t="s">
        <v>359</v>
      </c>
      <c r="G518" s="106"/>
    </row>
    <row r="519" spans="1:7" ht="16.5" customHeight="1" x14ac:dyDescent="0.3">
      <c r="A519" s="333"/>
      <c r="B519" s="247" t="s">
        <v>34</v>
      </c>
      <c r="C519" s="247" t="s">
        <v>33</v>
      </c>
      <c r="D519" s="334"/>
      <c r="E519" s="335"/>
      <c r="F519" s="33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3" t="s">
        <v>30</v>
      </c>
      <c r="B538" s="334" t="s">
        <v>31</v>
      </c>
      <c r="C538" s="334"/>
      <c r="D538" s="334" t="s">
        <v>46</v>
      </c>
      <c r="E538" s="335" t="s">
        <v>310</v>
      </c>
      <c r="F538" s="335" t="s">
        <v>359</v>
      </c>
      <c r="G538" s="106"/>
    </row>
    <row r="539" spans="1:7" ht="16.5" customHeight="1" x14ac:dyDescent="0.3">
      <c r="A539" s="333"/>
      <c r="B539" s="247" t="s">
        <v>34</v>
      </c>
      <c r="C539" s="247" t="s">
        <v>33</v>
      </c>
      <c r="D539" s="334"/>
      <c r="E539" s="335"/>
      <c r="F539" s="33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6"/>
      <c r="E1" s="326"/>
      <c r="F1" s="326"/>
      <c r="G1" s="326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04"/>
    </row>
    <row r="7" spans="1:7" s="11" customFormat="1" ht="21.75" customHeight="1" x14ac:dyDescent="0.45">
      <c r="A7" s="328" t="e">
        <f>#REF!</f>
        <v>#REF!</v>
      </c>
      <c r="B7" s="328"/>
      <c r="C7" s="328"/>
      <c r="D7" s="328"/>
      <c r="E7" s="328"/>
      <c r="F7" s="328"/>
      <c r="G7" s="104"/>
    </row>
    <row r="8" spans="1:7" s="11" customFormat="1" ht="24" x14ac:dyDescent="0.45">
      <c r="A8" s="243" t="s">
        <v>42</v>
      </c>
      <c r="B8" s="372">
        <f>'A4 Exploitation'!B9:F9</f>
        <v>0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>
        <f>'A4 Exploitation'!B10:F10</f>
        <v>0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'A4 Exploitation'!A8:F8</f>
        <v>0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74">
        <f>D199</f>
        <v>0</v>
      </c>
      <c r="C11" s="374"/>
      <c r="D11" s="374"/>
      <c r="E11" s="374"/>
      <c r="F11" s="374"/>
      <c r="G11" s="104"/>
    </row>
    <row r="12" spans="1:7" s="11" customFormat="1" ht="22.5" x14ac:dyDescent="0.45">
      <c r="A12" s="10"/>
      <c r="D12" s="332"/>
      <c r="E12" s="332"/>
      <c r="F12" s="332"/>
      <c r="G12" s="332"/>
    </row>
    <row r="13" spans="1:7" s="11" customFormat="1" ht="11.25" customHeight="1" x14ac:dyDescent="0.3">
      <c r="A13" s="333" t="s">
        <v>30</v>
      </c>
      <c r="B13" s="334" t="s">
        <v>31</v>
      </c>
      <c r="C13" s="334"/>
      <c r="D13" s="334" t="s">
        <v>46</v>
      </c>
      <c r="E13" s="334" t="s">
        <v>190</v>
      </c>
      <c r="F13" s="334" t="s">
        <v>191</v>
      </c>
      <c r="G13" s="91"/>
    </row>
    <row r="14" spans="1:7" s="11" customFormat="1" ht="12.75" customHeight="1" x14ac:dyDescent="0.3">
      <c r="A14" s="333"/>
      <c r="B14" s="247" t="s">
        <v>34</v>
      </c>
      <c r="C14" s="247" t="s">
        <v>33</v>
      </c>
      <c r="D14" s="334"/>
      <c r="E14" s="334"/>
      <c r="F14" s="33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9" t="s">
        <v>36</v>
      </c>
      <c r="B22" s="360"/>
      <c r="C22" s="361"/>
      <c r="D22" s="290">
        <f>SUM(B17:C21)</f>
        <v>0</v>
      </c>
    </row>
    <row r="23" spans="1:7" x14ac:dyDescent="0.3">
      <c r="A23" s="354" t="s">
        <v>295</v>
      </c>
      <c r="B23" s="355"/>
      <c r="C23" s="356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2" t="s">
        <v>4</v>
      </c>
      <c r="B25" s="363"/>
      <c r="C25" s="363"/>
      <c r="D25" s="363"/>
      <c r="E25" s="363"/>
      <c r="F25" s="36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2" t="s">
        <v>219</v>
      </c>
      <c r="B36" s="363"/>
      <c r="C36" s="363"/>
      <c r="D36" s="363"/>
      <c r="E36" s="363"/>
      <c r="F36" s="36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0</v>
      </c>
    </row>
    <row r="53" spans="1:7" x14ac:dyDescent="0.3">
      <c r="A53" s="354" t="s">
        <v>295</v>
      </c>
      <c r="B53" s="355"/>
      <c r="C53" s="356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2" t="s">
        <v>8</v>
      </c>
      <c r="B55" s="363"/>
      <c r="C55" s="363"/>
      <c r="D55" s="363"/>
      <c r="E55" s="363"/>
      <c r="F55" s="363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0</v>
      </c>
    </row>
    <row r="64" spans="1:7" x14ac:dyDescent="0.3">
      <c r="A64" s="354" t="s">
        <v>295</v>
      </c>
      <c r="B64" s="355"/>
      <c r="C64" s="356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2" t="s">
        <v>130</v>
      </c>
      <c r="B66" s="363"/>
      <c r="C66" s="363"/>
      <c r="D66" s="363"/>
      <c r="E66" s="363"/>
      <c r="F66" s="363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2" t="s">
        <v>211</v>
      </c>
      <c r="B87" s="363"/>
      <c r="C87" s="363"/>
      <c r="D87" s="363"/>
      <c r="E87" s="363"/>
      <c r="F87" s="363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2" t="s">
        <v>212</v>
      </c>
      <c r="B106" s="363"/>
      <c r="C106" s="363"/>
      <c r="D106" s="363"/>
      <c r="E106" s="363"/>
      <c r="F106" s="363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2" t="s">
        <v>185</v>
      </c>
      <c r="B121" s="363"/>
      <c r="C121" s="363"/>
      <c r="D121" s="363"/>
      <c r="E121" s="363"/>
      <c r="F121" s="363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2" t="s">
        <v>71</v>
      </c>
      <c r="B136" s="363"/>
      <c r="C136" s="363"/>
      <c r="D136" s="363"/>
      <c r="E136" s="363"/>
      <c r="F136" s="363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2" t="s">
        <v>217</v>
      </c>
      <c r="B152" s="363"/>
      <c r="C152" s="363"/>
      <c r="D152" s="363"/>
      <c r="E152" s="363"/>
      <c r="F152" s="363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4" t="s">
        <v>36</v>
      </c>
      <c r="B161" s="360"/>
      <c r="C161" s="361"/>
      <c r="D161" s="290">
        <f>SUM(B153:C160)</f>
        <v>0</v>
      </c>
    </row>
    <row r="162" spans="1:7" x14ac:dyDescent="0.3">
      <c r="A162" s="354" t="s">
        <v>295</v>
      </c>
      <c r="B162" s="355"/>
      <c r="C162" s="356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2" t="s">
        <v>77</v>
      </c>
      <c r="B164" s="363"/>
      <c r="C164" s="363"/>
      <c r="D164" s="363"/>
      <c r="E164" s="363"/>
      <c r="F164" s="36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0</v>
      </c>
    </row>
    <row r="170" spans="1:7" x14ac:dyDescent="0.3">
      <c r="A170" s="354" t="s">
        <v>295</v>
      </c>
      <c r="B170" s="355"/>
      <c r="C170" s="356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6" t="s">
        <v>17</v>
      </c>
      <c r="B172" s="367"/>
      <c r="C172" s="367"/>
      <c r="D172" s="367"/>
      <c r="E172" s="367"/>
      <c r="F172" s="367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0</v>
      </c>
    </row>
    <row r="178" spans="1:7" x14ac:dyDescent="0.3">
      <c r="A178" s="354" t="s">
        <v>295</v>
      </c>
      <c r="B178" s="355"/>
      <c r="C178" s="356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2" t="s">
        <v>78</v>
      </c>
      <c r="B180" s="363"/>
      <c r="C180" s="363"/>
      <c r="D180" s="363"/>
      <c r="E180" s="363"/>
      <c r="F180" s="363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0</v>
      </c>
    </row>
    <row r="187" spans="1:7" x14ac:dyDescent="0.3">
      <c r="A187" s="354" t="s">
        <v>295</v>
      </c>
      <c r="B187" s="355"/>
      <c r="C187" s="356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2" t="s">
        <v>216</v>
      </c>
      <c r="B189" s="363"/>
      <c r="C189" s="363"/>
      <c r="D189" s="363"/>
      <c r="E189" s="363"/>
      <c r="F189" s="363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0</v>
      </c>
    </row>
    <row r="195" spans="1:6" x14ac:dyDescent="0.3">
      <c r="A195" s="354" t="s">
        <v>295</v>
      </c>
      <c r="B195" s="355"/>
      <c r="C195" s="356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QualiConsult</cp:lastModifiedBy>
  <cp:lastPrinted>2018-02-22T14:54:44Z</cp:lastPrinted>
  <dcterms:created xsi:type="dcterms:W3CDTF">2015-10-03T07:44:26Z</dcterms:created>
  <dcterms:modified xsi:type="dcterms:W3CDTF">2018-12-06T15:14:33Z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