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Zarzis\2019\6\"/>
    </mc:Choice>
  </mc:AlternateContent>
  <bookViews>
    <workbookView xWindow="0" yWindow="0" windowWidth="20490" windowHeight="7755" tabRatio="916" activeTab="2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C632" i="42"/>
  <c r="D639" i="42" s="1"/>
  <c r="D640" i="42" s="1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D366" i="40" s="1"/>
  <c r="B366" i="40" s="1"/>
  <c r="E366" i="40"/>
  <c r="F299" i="40"/>
  <c r="E299" i="40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565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197" i="37"/>
  <c r="D721" i="36"/>
  <c r="D700" i="36"/>
  <c r="B700" i="36" s="1"/>
  <c r="D668" i="36"/>
  <c r="B668" i="36" s="1"/>
  <c r="D605" i="36"/>
  <c r="B605" i="36" s="1"/>
  <c r="D565" i="36"/>
  <c r="D525" i="36"/>
  <c r="B525" i="36" s="1"/>
  <c r="D471" i="36"/>
  <c r="B471" i="36" s="1"/>
  <c r="D424" i="36"/>
  <c r="B424" i="36" s="1"/>
  <c r="D366" i="36"/>
  <c r="B366" i="36" s="1"/>
  <c r="D299" i="36"/>
  <c r="B299" i="36" s="1"/>
  <c r="D244" i="36"/>
  <c r="B244" i="36" s="1"/>
  <c r="D185" i="36"/>
  <c r="B185" i="36" s="1"/>
  <c r="D129" i="36"/>
  <c r="D43" i="36"/>
  <c r="B43" i="36" s="1"/>
  <c r="D197" i="39" l="1"/>
  <c r="D227" i="40"/>
  <c r="D228" i="40" s="1"/>
  <c r="D390" i="40"/>
  <c r="D391" i="40" s="1"/>
  <c r="D299" i="40"/>
  <c r="B299" i="40" s="1"/>
  <c r="D424" i="40"/>
  <c r="B424" i="40" s="1"/>
  <c r="D605" i="40"/>
  <c r="B605" i="40" s="1"/>
  <c r="D118" i="41"/>
  <c r="D119" i="41" s="1"/>
  <c r="D203" i="42"/>
  <c r="D204" i="42" s="1"/>
  <c r="D161" i="39"/>
  <c r="D162" i="39" s="1"/>
  <c r="D344" i="42"/>
  <c r="D345" i="42" s="1"/>
  <c r="E244" i="42"/>
  <c r="D566" i="42"/>
  <c r="D569" i="42" s="1"/>
  <c r="D570" i="42" s="1"/>
  <c r="B136" i="29" s="1"/>
  <c r="D149" i="39"/>
  <c r="D150" i="39" s="1"/>
  <c r="D471" i="40"/>
  <c r="B471" i="40" s="1"/>
  <c r="D161" i="41"/>
  <c r="D162" i="41" s="1"/>
  <c r="D390" i="42"/>
  <c r="D391" i="42" s="1"/>
  <c r="D588" i="42"/>
  <c r="D589" i="42" s="1"/>
  <c r="D627" i="42"/>
  <c r="D650" i="42"/>
  <c r="D651" i="42" s="1"/>
  <c r="D728" i="36"/>
  <c r="B43" i="29" s="1"/>
  <c r="D161" i="43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B721" i="36"/>
  <c r="D197" i="43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7" i="42"/>
  <c r="D300" i="42"/>
  <c r="D301" i="42" s="1"/>
  <c r="D425" i="42"/>
  <c r="D44" i="42"/>
  <c r="D628" i="42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428" i="38" s="1"/>
  <c r="D429" i="38" s="1"/>
  <c r="B107" i="29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588" i="38"/>
  <c r="D589" i="38" s="1"/>
  <c r="D248" i="38" l="1"/>
  <c r="D249" i="38" s="1"/>
  <c r="B80" i="29" s="1"/>
  <c r="D198" i="41"/>
  <c r="D199" i="41" s="1"/>
  <c r="D198" i="43"/>
  <c r="D199" i="43" s="1"/>
  <c r="B182" i="29" s="1"/>
  <c r="B11" i="43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B70" i="29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B124" i="29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<sst xmlns="http://schemas.openxmlformats.org/spreadsheetml/2006/main" count="5879" uniqueCount="533">
  <si>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</si>
  <si>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</si>
  <si>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</si>
  <si>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</si>
  <si>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</si>
  <si>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</si>
  <si>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</si>
  <si>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</si>
  <si>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</si>
  <si>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</si>
  <si>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</si>
  <si>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</si>
  <si>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</si>
  <si>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</si>
  <si>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</si>
  <si>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</si>
  <si>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</si>
  <si>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</si>
  <si>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</si>
  <si>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</si>
  <si>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</si>
  <si>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</si>
  <si>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</si>
  <si>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</si>
  <si>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</si>
  <si>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</si>
  <si>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</si>
  <si>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</si>
  <si>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</si>
  <si>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</si>
  <si>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</si>
  <si>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</si>
  <si>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</si>
  <si>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</si>
  <si>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</si>
  <si>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</si>
  <si>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</si>
  <si>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</si>
  <si>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</si>
  <si>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</si>
  <si>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</si>
  <si>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</si>
  <si>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</si>
  <si>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</si>
  <si>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</si>
  <si>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</si>
  <si>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</si>
  <si>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</si>
  <si>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</si>
  <si>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</si>
  <si>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</si>
  <si>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</si>
  <si>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</si>
  <si>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</si>
  <si>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</si>
  <si>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</si>
  <si>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</si>
  <si>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</si>
  <si>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</si>
  <si>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</si>
  <si>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</si>
  <si>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</si>
  <si>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</si>
  <si>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</si>
  <si>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</si>
  <si>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</si>
  <si>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</si>
  <si>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</si>
  <si>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</si>
  <si>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</si>
  <si>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</si>
  <si>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</si>
  <si>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</si>
  <si>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</si>
  <si>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</si>
  <si>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</si>
  <si>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</si>
  <si>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</si>
  <si>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</si>
  <si>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</si>
  <si>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</si>
  <si>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</si>
  <si>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</si>
  <si>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</si>
  <si>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</si>
  <si>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</si>
  <si>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</si>
  <si>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</si>
  <si>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</si>
  <si>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</si>
  <si>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</si>
  <si>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</si>
  <si>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</si>
  <si>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</si>
  <si>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</si>
  <si>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</si>
  <si>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</si>
  <si>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</si>
  <si>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</si>
  <si>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</si>
  <si>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</si>
  <si>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</si>
  <si>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</si>
  <si>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</si>
  <si>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</si>
  <si>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</si>
  <si>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</si>
  <si>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</si>
  <si>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</si>
  <si>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</si>
  <si>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</si>
  <si>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</si>
  <si>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</si>
  <si>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</si>
  <si>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</si>
  <si>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</si>
  <si>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</si>
  <si>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</si>
  <si>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</si>
  <si>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</si>
  <si>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</si>
  <si>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</si>
  <si>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</si>
  <si>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</si>
  <si>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</si>
  <si>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</si>
  <si>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</si>
  <si>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</si>
  <si>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</si>
  <si>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</si>
  <si>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</si>
  <si>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</si>
  <si>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</si>
  <si>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</si>
  <si>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</si>
  <si>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</si>
  <si>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</si>
  <si>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</si>
  <si>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</si>
  <si>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</si>
  <si>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</si>
  <si>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</si>
  <si>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</si>
  <si>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</si>
  <si>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</si>
  <si>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</si>
  <si>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</si>
  <si>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</si>
  <si>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</si>
  <si>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</si>
  <si>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</si>
  <si>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</si>
  <si>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</si>
  <si>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</si>
  <si>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</si>
  <si>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</si>
  <si>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</si>
  <si>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</si>
  <si>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</si>
  <si>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</si>
  <si>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</si>
  <si>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</si>
  <si>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</si>
  <si>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</si>
  <si>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</si>
  <si>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</si>
  <si>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</si>
  <si>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</si>
  <si>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</si>
  <si>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</si>
  <si>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</si>
  <si>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</si>
  <si>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</si>
  <si>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</si>
  <si>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</si>
  <si>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</si>
  <si>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</si>
  <si>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</si>
  <si>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</si>
  <si>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</si>
  <si>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</si>
  <si>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</si>
  <si>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</si>
  <si>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</si>
  <si>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</si>
  <si>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</si>
  <si>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</si>
  <si>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</si>
  <si>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</si>
  <si>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</si>
  <si>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</si>
  <si>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</si>
  <si>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</si>
  <si>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</si>
  <si>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</si>
  <si>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</si>
  <si>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</si>
  <si>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</si>
  <si>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</si>
  <si>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</si>
  <si>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</si>
  <si>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</si>
  <si>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</si>
  <si>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</si>
  <si>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</si>
  <si>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</si>
  <si>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</si>
  <si>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</si>
  <si>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</si>
  <si>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</si>
  <si>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</si>
  <si>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</si>
  <si>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</si>
  <si>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</si>
  <si>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</si>
  <si>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</si>
  <si>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</si>
  <si>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</si>
  <si>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</si>
  <si>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</si>
  <si>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</si>
  <si>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</si>
  <si>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</si>
  <si>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</si>
  <si>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</si>
  <si>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</si>
  <si>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</si>
  <si>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</si>
  <si>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</si>
  <si>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</si>
  <si>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</si>
  <si>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</si>
  <si>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</si>
  <si>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</si>
  <si>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</si>
  <si>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</si>
  <si>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</si>
  <si>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</si>
  <si>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</si>
  <si>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</si>
  <si>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</si>
  <si>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</si>
  <si>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</si>
  <si>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</si>
  <si>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</si>
  <si>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</si>
  <si>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</si>
  <si>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</si>
  <si>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</si>
  <si>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</si>
  <si>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</si>
  <si>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</si>
  <si>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</si>
  <si>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</si>
  <si>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</si>
  <si>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</si>
  <si>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</si>
  <si>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</si>
  <si>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</si>
  <si>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</si>
  <si>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</si>
  <si>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</si>
  <si>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</si>
  <si>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</si>
  <si>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</si>
  <si>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</si>
  <si>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</si>
  <si>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</si>
  <si>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</si>
  <si>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</si>
  <si>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</si>
  <si>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</si>
  <si>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</si>
  <si>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</si>
  <si>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</si>
  <si>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</si>
  <si>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</si>
  <si>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</si>
  <si>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</si>
  <si>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</si>
  <si>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</si>
  <si>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</si>
  <si>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</si>
  <si>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</si>
  <si>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</si>
  <si>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</si>
  <si>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</si>
  <si>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</si>
  <si>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</si>
  <si>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</si>
  <si>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</si>
  <si>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</si>
  <si>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</si>
  <si>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</si>
  <si>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</si>
  <si>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</si>
  <si>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</si>
  <si>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</si>
  <si>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</si>
  <si>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</si>
  <si>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</si>
  <si>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</si>
  <si>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</si>
  <si>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</si>
  <si>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</si>
  <si>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</si>
  <si>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</si>
  <si>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</si>
  <si>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</si>
  <si>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</si>
  <si>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</si>
  <si>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</si>
  <si>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</si>
  <si>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</si>
  <si>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</si>
  <si>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</si>
  <si>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</si>
  <si>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</si>
  <si>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</si>
  <si>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</si>
  <si>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</si>
  <si>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</si>
  <si>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</si>
  <si>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</si>
  <si>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</si>
  <si>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</si>
  <si>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</si>
  <si>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</si>
  <si>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</si>
  <si>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</si>
  <si>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</si>
  <si>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</si>
  <si>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</si>
  <si>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</si>
  <si>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</si>
  <si>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</si>
  <si>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</si>
  <si>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</si>
  <si>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</si>
  <si>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</si>
  <si>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</si>
  <si>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</si>
  <si>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</si>
  <si>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</si>
  <si>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</si>
  <si>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</si>
  <si>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</si>
  <si>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</si>
  <si>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</si>
  <si>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</si>
  <si>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</si>
  <si>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</si>
  <si>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</si>
  <si>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</si>
  <si>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</si>
  <si>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</si>
  <si>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</si>
  <si>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</si>
  <si>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</si>
  <si>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</si>
  <si>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</si>
  <si>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</si>
  <si>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</si>
  <si>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</si>
  <si>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</si>
  <si>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</si>
  <si>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</si>
  <si>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</si>
  <si>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</si>
  <si>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</si>
  <si>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</si>
  <si>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</si>
  <si>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</si>
  <si>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</si>
  <si>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</si>
  <si>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</si>
  <si>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</si>
  <si>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</si>
  <si>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</si>
  <si>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</si>
  <si>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</si>
  <si>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</si>
  <si>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</si>
  <si>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</si>
  <si>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</si>
  <si>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</si>
  <si>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</si>
  <si>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</si>
  <si>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</si>
  <si>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</si>
  <si>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</si>
  <si>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</si>
  <si>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</si>
  <si>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</si>
  <si>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</si>
  <si>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</si>
  <si>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</si>
  <si>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</si>
  <si>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</si>
  <si>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</si>
  <si>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</si>
  <si>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</si>
  <si>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</si>
  <si>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</si>
  <si>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</si>
  <si>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</si>
  <si>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</si>
  <si>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</si>
  <si>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</si>
  <si>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</si>
  <si>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</si>
  <si>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</si>
  <si>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</si>
  <si>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</si>
  <si>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</si>
  <si>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</si>
  <si>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</si>
  <si>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</si>
  <si>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</si>
  <si>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</si>
  <si>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</si>
  <si>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</si>
  <si>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</si>
  <si>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</si>
  <si>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</si>
  <si>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</si>
  <si>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</si>
  <si>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</si>
  <si>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</si>
  <si>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</si>
  <si>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</si>
  <si>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</si>
  <si>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</si>
  <si>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</si>
  <si>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</si>
  <si>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</si>
  <si>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</si>
  <si>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</si>
  <si>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</si>
  <si>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</si>
  <si>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</si>
  <si>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</si>
  <si>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</si>
  <si>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</si>
  <si>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</si>
  <si>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</si>
  <si>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</si>
  <si>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</si>
  <si>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</si>
  <si>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</si>
  <si>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</si>
  <si>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</si>
  <si>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</si>
  <si>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</si>
  <si>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</si>
  <si>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</si>
  <si>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</si>
  <si>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</si>
  <si>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</si>
  <si>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</si>
  <si>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</si>
  <si>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</si>
  <si>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</si>
  <si>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</si>
  <si>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</si>
  <si>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</si>
  <si>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</si>
  <si>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</si>
  <si>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</si>
  <si>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</si>
  <si>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</si>
  <si>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</si>
  <si>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</si>
  <si>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</si>
  <si>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</si>
  <si>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Zarzis</t>
  </si>
  <si>
    <t>Yassine ELLoumi</t>
  </si>
  <si>
    <t>Directeur  Magasin</t>
  </si>
  <si>
    <t xml:space="preserve"> </t>
  </si>
  <si>
    <t>Absence de matériel de désinfection (lingettes périmés)</t>
  </si>
  <si>
    <t>Absence d'identification d'une zone de casse spécifique au rayon FLEG</t>
  </si>
  <si>
    <t>Pas de local poubelle</t>
  </si>
  <si>
    <t xml:space="preserve">manque l'enregistrement  de la semaine du 17/06 </t>
  </si>
  <si>
    <t>Présence de la rouille au niveau des casiers</t>
  </si>
  <si>
    <t>Sol crevasé</t>
  </si>
  <si>
    <t>Présence de givres dans les meubles de stockage des produits surgelés</t>
  </si>
  <si>
    <t>Meuble en panne et un des afficheurs en panne</t>
  </si>
  <si>
    <t xml:space="preserve">Deivs non fonctionnels au niveau rayon FLEG </t>
  </si>
  <si>
    <t xml:space="preserve">Pas de source d'aération </t>
  </si>
  <si>
    <t>Le matériel de
 désinfection  est obligatoire 
pour éviter la contamination croisée</t>
  </si>
  <si>
    <t>Prévoir et identifier
 la zone de casse</t>
  </si>
  <si>
    <t>Assurer le tri des produits
exposés</t>
  </si>
  <si>
    <t>Renforcer le nettoyage</t>
  </si>
  <si>
    <t>Manque d'étanchéité</t>
  </si>
  <si>
    <t>Zone non propre</t>
  </si>
  <si>
    <t>Absence des enregistrements des contrôles pour les produits PLS pendant 6 mois.
Absence d'enregistrement de toute les réceptions de la journée de 08/06/2019.</t>
  </si>
  <si>
    <t xml:space="preserve">Revoir l'opération d'enregistrement
des réceptions  et assurer les enregsitrements et les classements </t>
  </si>
  <si>
    <t>Stockage des ananas avec les produits laitiers.</t>
  </si>
  <si>
    <t>Séparer ces produits.</t>
  </si>
  <si>
    <t>Certaines pêches exposées manquaient de fraîcheur</t>
  </si>
  <si>
    <t>Certaines tomates manquaient de fraîcheur</t>
  </si>
  <si>
    <t>Présence de déchet sucre et couscous dans les éléments de stockage</t>
  </si>
  <si>
    <t>Stockage des sacs de sucre sur une palette en bois.
L'ustensile de remplissage des sachets de sucre n'était pas correctement rangé. Il servait à l'entreposage du pain de la salle de pause. IL y a non respect des bonnes pratiques d'hygiène comportementale.</t>
  </si>
  <si>
    <t>Sensibilisation sur
 la procédure de manipulation du sucre</t>
  </si>
  <si>
    <t>Présence de poussiére dans certains endroits des linéaires.</t>
  </si>
  <si>
    <t>Présence de boites de conserves cabossées</t>
  </si>
  <si>
    <t>Renforcer le tri</t>
  </si>
  <si>
    <t>Présence de rouille au niveau de plusieurs coins de stockage et d'exposition</t>
  </si>
  <si>
    <t>Entretenir la rouille</t>
  </si>
  <si>
    <t>Les meubles d'exposition est tombé en panne le jour de l'audit les clients se servaient encore des produits à plus que 20°C</t>
  </si>
  <si>
    <t>Isoler les meubles en panne et empêcher la vente des produits.</t>
  </si>
  <si>
    <t>Absence du plan de positionnement</t>
  </si>
  <si>
    <t>Exiger du plan de positionnement</t>
  </si>
  <si>
    <t>Réparation</t>
  </si>
  <si>
    <t>Concevoir un local pour les déchets</t>
  </si>
  <si>
    <t>Développment de rouille sur les casiers</t>
  </si>
  <si>
    <t>Entretenir les casiers</t>
  </si>
  <si>
    <t xml:space="preserve">Absence d'essuie-mains. Utilisation de shampoing pour le lave-mains </t>
  </si>
  <si>
    <t>Mettre à disposition les produits nécessaires</t>
  </si>
  <si>
    <t>Présence des œufs dans le réfrigérateur de la salle de pause 
(achat personnel  hors magasin)</t>
  </si>
  <si>
    <t>Interdire ces pratiques</t>
  </si>
  <si>
    <t>Renforcer l'étanchéité</t>
  </si>
  <si>
    <t>Entretenir le sol</t>
  </si>
  <si>
    <t>Aérer le local</t>
  </si>
  <si>
    <t>Dégivrer les meubles</t>
  </si>
  <si>
    <t>Entretenir le matériel</t>
  </si>
  <si>
    <t>Température des produit NC: plus que 18°c</t>
  </si>
  <si>
    <t>Assurer le maintien de la chaine du froid</t>
  </si>
  <si>
    <t>Absence de distributeur</t>
  </si>
  <si>
    <t>Fournir le matériel nécessaire</t>
  </si>
  <si>
    <t>Actions partiellement entreprises</t>
  </si>
  <si>
    <t>Renforcer les interventions</t>
  </si>
  <si>
    <t>Voir plus haut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</si>
</sst>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9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165" fontId="35" fillId="0" borderId="1" xfId="0" applyNumberFormat="1" applyFont="1" applyBorder="1" applyAlignment="1" applyProtection="1">
      <alignment horizontal="left" wrapText="1"/>
      <protection locked="0"/>
    </xf>
    <xf numFmtId="166" fontId="35" fillId="0" borderId="1" xfId="0" applyNumberFormat="1" applyFont="1" applyBorder="1" applyAlignment="1" applyProtection="1">
      <alignment wrapText="1"/>
      <protection locked="0"/>
    </xf>
    <xf numFmtId="165" fontId="35" fillId="0" borderId="1" xfId="0" applyNumberFormat="1" applyFont="1" applyFill="1" applyBorder="1" applyAlignment="1" applyProtection="1">
      <alignment horizontal="center" wrapText="1"/>
      <protection hidden="1"/>
    </xf>
    <xf numFmtId="0" fontId="34" fillId="0" borderId="1" xfId="1" applyNumberFormat="1" applyFont="1" applyFill="1" applyBorder="1" applyAlignment="1" applyProtection="1">
      <alignment wrapText="1"/>
      <protection hidden="1"/>
    </xf>
    <xf numFmtId="0" fontId="6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 applyAlignment="1" applyProtection="1">
      <alignment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0.69444444444444442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45002048"/>
        <c:axId val="1744999872"/>
      </c:barChart>
      <c:catAx>
        <c:axId val="1745002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44999872"/>
        <c:crosses val="autoZero"/>
        <c:auto val="1"/>
        <c:lblAlgn val="ctr"/>
        <c:lblOffset val="100"/>
        <c:noMultiLvlLbl val="0"/>
      </c:catAx>
      <c:valAx>
        <c:axId val="1744999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45002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8584208"/>
        <c:axId val="1818586384"/>
      </c:barChart>
      <c:catAx>
        <c:axId val="1818584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8586384"/>
        <c:crosses val="autoZero"/>
        <c:auto val="1"/>
        <c:lblAlgn val="ctr"/>
        <c:lblOffset val="100"/>
        <c:noMultiLvlLbl val="0"/>
      </c:catAx>
      <c:valAx>
        <c:axId val="1818586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8584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0.80952380952380953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6970384"/>
        <c:axId val="1816964944"/>
      </c:barChart>
      <c:catAx>
        <c:axId val="1816970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6964944"/>
        <c:crosses val="autoZero"/>
        <c:auto val="1"/>
        <c:lblAlgn val="ctr"/>
        <c:lblOffset val="100"/>
        <c:noMultiLvlLbl val="0"/>
      </c:catAx>
      <c:valAx>
        <c:axId val="1816964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6970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0.78947368421052633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6970928"/>
        <c:axId val="1816972016"/>
      </c:barChart>
      <c:catAx>
        <c:axId val="1816970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6972016"/>
        <c:crosses val="autoZero"/>
        <c:auto val="1"/>
        <c:lblAlgn val="ctr"/>
        <c:lblOffset val="100"/>
        <c:noMultiLvlLbl val="0"/>
      </c:catAx>
      <c:valAx>
        <c:axId val="1816972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6970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0.84375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6962768"/>
        <c:axId val="1816963312"/>
      </c:barChart>
      <c:catAx>
        <c:axId val="1816962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6963312"/>
        <c:crosses val="autoZero"/>
        <c:auto val="1"/>
        <c:lblAlgn val="ctr"/>
        <c:lblOffset val="100"/>
        <c:noMultiLvlLbl val="0"/>
      </c:catAx>
      <c:valAx>
        <c:axId val="1816963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6962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0.42857142857142855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6962224"/>
        <c:axId val="1816972560"/>
      </c:barChart>
      <c:catAx>
        <c:axId val="1816962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6972560"/>
        <c:crosses val="autoZero"/>
        <c:auto val="1"/>
        <c:lblAlgn val="ctr"/>
        <c:lblOffset val="100"/>
        <c:noMultiLvlLbl val="0"/>
      </c:catAx>
      <c:valAx>
        <c:axId val="1816972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6962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0.58333333333333337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6964400"/>
        <c:axId val="1816961680"/>
      </c:barChart>
      <c:catAx>
        <c:axId val="1816964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6961680"/>
        <c:crosses val="autoZero"/>
        <c:auto val="1"/>
        <c:lblAlgn val="ctr"/>
        <c:lblOffset val="100"/>
        <c:noMultiLvlLbl val="0"/>
      </c:catAx>
      <c:valAx>
        <c:axId val="1816961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6964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0.73076923076923073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6963856"/>
        <c:axId val="1816966032"/>
      </c:barChart>
      <c:catAx>
        <c:axId val="1816963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6966032"/>
        <c:crosses val="autoZero"/>
        <c:auto val="1"/>
        <c:lblAlgn val="ctr"/>
        <c:lblOffset val="100"/>
        <c:noMultiLvlLbl val="0"/>
      </c:catAx>
      <c:valAx>
        <c:axId val="1816966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6963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0.65705128205128205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816381200"/>
        <c:axId val="1816384464"/>
        <c:extLst xmlns:c16r2="http://schemas.microsoft.com/office/drawing/2015/06/chart"/>
      </c:barChart>
      <c:catAx>
        <c:axId val="18163812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6384464"/>
        <c:crosses val="autoZero"/>
        <c:auto val="1"/>
        <c:lblAlgn val="ctr"/>
        <c:lblOffset val="100"/>
        <c:noMultiLvlLbl val="0"/>
      </c:catAx>
      <c:valAx>
        <c:axId val="181638446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6381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0.36904761904761907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816385008"/>
        <c:axId val="1816380112"/>
        <c:extLst xmlns:c16r2="http://schemas.microsoft.com/office/drawing/2015/06/chart"/>
      </c:barChart>
      <c:catAx>
        <c:axId val="1816385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6380112"/>
        <c:crosses val="autoZero"/>
        <c:auto val="1"/>
        <c:lblAlgn val="ctr"/>
        <c:lblOffset val="100"/>
        <c:noMultiLvlLbl val="0"/>
      </c:catAx>
      <c:valAx>
        <c:axId val="1816380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6385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45002592"/>
        <c:axId val="1744994432"/>
      </c:barChart>
      <c:catAx>
        <c:axId val="1745002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44994432"/>
        <c:crosses val="autoZero"/>
        <c:auto val="1"/>
        <c:lblAlgn val="ctr"/>
        <c:lblOffset val="100"/>
        <c:noMultiLvlLbl val="0"/>
      </c:catAx>
      <c:valAx>
        <c:axId val="1744994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45002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44996608"/>
        <c:axId val="1744993888"/>
      </c:barChart>
      <c:catAx>
        <c:axId val="174499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44993888"/>
        <c:crosses val="autoZero"/>
        <c:auto val="1"/>
        <c:lblAlgn val="ctr"/>
        <c:lblOffset val="100"/>
        <c:noMultiLvlLbl val="0"/>
      </c:catAx>
      <c:valAx>
        <c:axId val="1744993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44996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44997696"/>
        <c:axId val="1744998784"/>
      </c:barChart>
      <c:catAx>
        <c:axId val="1744997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44998784"/>
        <c:crosses val="autoZero"/>
        <c:auto val="1"/>
        <c:lblAlgn val="ctr"/>
        <c:lblOffset val="100"/>
        <c:noMultiLvlLbl val="0"/>
      </c:catAx>
      <c:valAx>
        <c:axId val="1744998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44997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8589648"/>
        <c:axId val="1818594000"/>
      </c:barChart>
      <c:catAx>
        <c:axId val="1818589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8594000"/>
        <c:crosses val="autoZero"/>
        <c:auto val="1"/>
        <c:lblAlgn val="ctr"/>
        <c:lblOffset val="100"/>
        <c:noMultiLvlLbl val="0"/>
      </c:catAx>
      <c:valAx>
        <c:axId val="1818594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8589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8584752"/>
        <c:axId val="1818580400"/>
      </c:barChart>
      <c:catAx>
        <c:axId val="1818584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8580400"/>
        <c:crosses val="autoZero"/>
        <c:auto val="1"/>
        <c:lblAlgn val="ctr"/>
        <c:lblOffset val="100"/>
        <c:noMultiLvlLbl val="0"/>
      </c:catAx>
      <c:valAx>
        <c:axId val="1818580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8584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8592368"/>
        <c:axId val="1818591824"/>
      </c:barChart>
      <c:catAx>
        <c:axId val="1818592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8591824"/>
        <c:crosses val="autoZero"/>
        <c:auto val="1"/>
        <c:lblAlgn val="ctr"/>
        <c:lblOffset val="100"/>
        <c:noMultiLvlLbl val="0"/>
      </c:catAx>
      <c:valAx>
        <c:axId val="1818591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8592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0.6333333333333333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8592912"/>
        <c:axId val="1818580944"/>
      </c:barChart>
      <c:catAx>
        <c:axId val="1818592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8580944"/>
        <c:crosses val="autoZero"/>
        <c:auto val="1"/>
        <c:lblAlgn val="ctr"/>
        <c:lblOffset val="100"/>
        <c:noMultiLvlLbl val="0"/>
      </c:catAx>
      <c:valAx>
        <c:axId val="1818580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8592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8585296"/>
        <c:axId val="1818585840"/>
      </c:barChart>
      <c:catAx>
        <c:axId val="1818585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8585840"/>
        <c:crosses val="autoZero"/>
        <c:auto val="1"/>
        <c:lblAlgn val="ctr"/>
        <c:lblOffset val="100"/>
        <c:noMultiLvlLbl val="0"/>
      </c:catAx>
      <c:valAx>
        <c:axId val="1818585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8585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zoomScaleSheetLayoutView="100" workbookViewId="0">
      <selection activeCell="D18" sqref="D18:K18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2" t="s">
        <v>474</v>
      </c>
      <c r="B18" s="342"/>
      <c r="C18" s="342"/>
      <c r="D18" s="343" t="s">
        <v>475</v>
      </c>
      <c r="E18" s="343"/>
      <c r="F18" s="343"/>
      <c r="G18" s="343"/>
      <c r="H18" s="343"/>
      <c r="I18" s="343"/>
      <c r="J18" s="343"/>
      <c r="K18" s="343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4" t="s">
        <v>277</v>
      </c>
      <c r="B21" s="344"/>
      <c r="C21" s="344"/>
      <c r="D21" s="344"/>
      <c r="E21" s="344"/>
      <c r="F21" s="344"/>
      <c r="G21" s="344"/>
      <c r="H21" s="344"/>
      <c r="I21" s="344"/>
      <c r="J21" s="344"/>
      <c r="K21" s="344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38" t="s">
        <v>279</v>
      </c>
      <c r="C23" s="338"/>
      <c r="D23" s="31"/>
      <c r="E23" s="31"/>
      <c r="F23" s="31"/>
      <c r="G23" s="31"/>
      <c r="H23" s="31"/>
      <c r="I23" s="31"/>
      <c r="J23" t="str">
        <f>D18</f>
        <v>Zarzis</v>
      </c>
    </row>
    <row r="24" spans="1:11" ht="33" customHeight="1" x14ac:dyDescent="0.25">
      <c r="A24" s="277" t="s">
        <v>280</v>
      </c>
      <c r="B24" s="337">
        <f>AVERAGE('A1 Exploitation'!D730,'A1 Technique'!D199)</f>
        <v>0.65705128205128205</v>
      </c>
      <c r="C24" s="337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37" t="e">
        <f>AVERAGE('A2 Exploitation'!D730,'A2 Technique'!D199)</f>
        <v>#DIV/0!</v>
      </c>
      <c r="C25" s="337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37" t="e">
        <f>AVERAGE('A3 Exploitation'!D730,'A3 Technique'!D199)</f>
        <v>#DIV/0!</v>
      </c>
      <c r="C26" s="337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37" t="e">
        <f>AVERAGE('A4 Exploitation'!D730,'A4 Technique'!D199)</f>
        <v>#DIV/0!</v>
      </c>
      <c r="C27" s="337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37"/>
      <c r="C28" s="337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37"/>
      <c r="C29" s="337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38" t="s">
        <v>286</v>
      </c>
      <c r="C33" s="338"/>
      <c r="D33" s="31"/>
      <c r="E33" s="31"/>
      <c r="F33" s="31"/>
      <c r="G33" s="31"/>
      <c r="H33" s="31"/>
      <c r="I33" s="31"/>
      <c r="J33" t="str">
        <f>D18</f>
        <v>Zarzis</v>
      </c>
    </row>
    <row r="34" spans="1:10" ht="33" customHeight="1" x14ac:dyDescent="0.25">
      <c r="A34" s="277" t="s">
        <v>280</v>
      </c>
      <c r="B34" s="337">
        <f>'A1 Exploitation'!D730</f>
        <v>0.73076923076923073</v>
      </c>
      <c r="C34" s="337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37" t="e">
        <f>'A2 Exploitation'!D730</f>
        <v>#DIV/0!</v>
      </c>
      <c r="C35" s="337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37" t="e">
        <f>'A3 Exploitation'!D730</f>
        <v>#DIV/0!</v>
      </c>
      <c r="C36" s="337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37" t="e">
        <f>'A4 Exploitation'!D730</f>
        <v>#DIV/0!</v>
      </c>
      <c r="C37" s="337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37"/>
      <c r="C38" s="337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37"/>
      <c r="C39" s="337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1" t="s">
        <v>287</v>
      </c>
      <c r="C42" s="341"/>
      <c r="D42" s="31"/>
      <c r="E42" s="31"/>
      <c r="F42" s="31"/>
      <c r="G42" s="31"/>
      <c r="H42" s="31"/>
      <c r="I42" s="31"/>
      <c r="J42" t="str">
        <f>D18</f>
        <v>Zarzis</v>
      </c>
    </row>
    <row r="43" spans="1:10" ht="33" customHeight="1" x14ac:dyDescent="0.25">
      <c r="A43" s="277" t="s">
        <v>280</v>
      </c>
      <c r="B43" s="337">
        <f>AVERAGE('A1 Exploitation'!D728, 'A1 Technique'!D197)</f>
        <v>0.36904761904761907</v>
      </c>
      <c r="C43" s="337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37" t="e">
        <f>AVERAGE('A2 Exploitation'!D728, 'A2 Technique'!D197)</f>
        <v>#DIV/0!</v>
      </c>
      <c r="C44" s="337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37" t="e">
        <f>AVERAGE('A3 Exploitation'!D728, 'A3 Technique'!D197)</f>
        <v>#DIV/0!</v>
      </c>
      <c r="C45" s="337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37" t="e">
        <f>AVERAGE('A4 Exploitation'!D728, 'A4 Technique'!D197)</f>
        <v>#DIV/0!</v>
      </c>
      <c r="C46" s="337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37"/>
      <c r="C47" s="337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37"/>
      <c r="C48" s="337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38" t="s">
        <v>288</v>
      </c>
      <c r="C51" s="338"/>
      <c r="D51" s="31"/>
      <c r="E51" s="31"/>
      <c r="F51" s="31"/>
      <c r="G51" s="31"/>
      <c r="H51" s="31"/>
      <c r="I51" s="31"/>
      <c r="J51" t="str">
        <f>D18</f>
        <v>Zarzis</v>
      </c>
    </row>
    <row r="52" spans="1:10" ht="33" customHeight="1" x14ac:dyDescent="0.25">
      <c r="A52" s="277" t="s">
        <v>280</v>
      </c>
      <c r="B52" s="340">
        <f>'A1 Exploitation'!D48</f>
        <v>0.69444444444444442</v>
      </c>
      <c r="C52" s="340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0" t="e">
        <f>'A2 Exploitation'!D48</f>
        <v>#DIV/0!</v>
      </c>
      <c r="C53" s="340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0" t="e">
        <f>'A3 Exploitation'!D48</f>
        <v>#DIV/0!</v>
      </c>
      <c r="C54" s="340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0" t="e">
        <f>'A4 Exploitation'!D48</f>
        <v>#DIV/0!</v>
      </c>
      <c r="C55" s="340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0"/>
      <c r="C56" s="340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0"/>
      <c r="C57" s="340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38" t="s">
        <v>289</v>
      </c>
      <c r="C60" s="338"/>
      <c r="D60" s="31"/>
      <c r="E60" s="31"/>
      <c r="F60" s="31"/>
      <c r="G60" s="31"/>
      <c r="H60" s="31"/>
      <c r="I60" s="31"/>
      <c r="J60" t="str">
        <f>D18</f>
        <v>Zarzis</v>
      </c>
    </row>
    <row r="61" spans="1:10" ht="33" customHeight="1" x14ac:dyDescent="0.25">
      <c r="A61" s="277" t="s">
        <v>280</v>
      </c>
      <c r="B61" s="337" t="e">
        <f>'A1 Exploitation'!D131</f>
        <v>#DIV/0!</v>
      </c>
      <c r="C61" s="337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37" t="e">
        <f>'A2 Exploitation'!D131</f>
        <v>#DIV/0!</v>
      </c>
      <c r="C62" s="337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37" t="e">
        <f>'A3 Exploitation'!D131</f>
        <v>#DIV/0!</v>
      </c>
      <c r="C63" s="337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37" t="e">
        <f>'A4 Exploitation'!D131</f>
        <v>#DIV/0!</v>
      </c>
      <c r="C64" s="337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37"/>
      <c r="C65" s="337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37"/>
      <c r="C66" s="337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38" t="s">
        <v>464</v>
      </c>
      <c r="C69" s="338"/>
      <c r="D69" s="31"/>
      <c r="E69" s="31"/>
      <c r="F69" s="31"/>
      <c r="G69" s="31"/>
      <c r="H69" s="31"/>
      <c r="I69" s="31"/>
      <c r="J69" t="str">
        <f>D18</f>
        <v>Zarzis</v>
      </c>
    </row>
    <row r="70" spans="1:10" ht="33" customHeight="1" x14ac:dyDescent="0.25">
      <c r="A70" s="277" t="s">
        <v>280</v>
      </c>
      <c r="B70" s="337" t="e">
        <f>'A1 Exploitation'!D187</f>
        <v>#DIV/0!</v>
      </c>
      <c r="C70" s="337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37" t="e">
        <f>'A2 Exploitation'!D187</f>
        <v>#DIV/0!</v>
      </c>
      <c r="C71" s="337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37" t="e">
        <f>'A3 Exploitation'!D187</f>
        <v>#DIV/0!</v>
      </c>
      <c r="C72" s="337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37" t="e">
        <f>'A4 Exploitation'!D187</f>
        <v>#DIV/0!</v>
      </c>
      <c r="C73" s="337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37"/>
      <c r="C74" s="337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37"/>
      <c r="C75" s="337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38" t="s">
        <v>465</v>
      </c>
      <c r="C78" s="338"/>
      <c r="D78" s="31"/>
      <c r="E78" s="31"/>
      <c r="F78" s="31"/>
      <c r="G78" s="31"/>
      <c r="H78" s="31"/>
      <c r="I78" s="31"/>
      <c r="J78" t="str">
        <f>D18</f>
        <v>Zarzis</v>
      </c>
    </row>
    <row r="79" spans="1:10" ht="33" customHeight="1" x14ac:dyDescent="0.25">
      <c r="A79" s="277" t="s">
        <v>280</v>
      </c>
      <c r="B79" s="337" t="e">
        <f>'A1 Exploitation'!D249</f>
        <v>#DIV/0!</v>
      </c>
      <c r="C79" s="337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37" t="e">
        <f>'A2 Exploitation'!D249</f>
        <v>#DIV/0!</v>
      </c>
      <c r="C80" s="337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37" t="e">
        <f>'A3 Exploitation'!D249</f>
        <v>#DIV/0!</v>
      </c>
      <c r="C81" s="337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37" t="e">
        <f>'A4 Exploitation'!D249</f>
        <v>#DIV/0!</v>
      </c>
      <c r="C82" s="337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37"/>
      <c r="C83" s="337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37"/>
      <c r="C84" s="337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38" t="s">
        <v>466</v>
      </c>
      <c r="C87" s="338"/>
      <c r="D87" s="31"/>
      <c r="E87" s="31"/>
      <c r="F87" s="31"/>
      <c r="G87" s="31"/>
      <c r="H87" s="31"/>
      <c r="I87" s="31"/>
      <c r="J87" t="str">
        <f>D18</f>
        <v>Zarzis</v>
      </c>
    </row>
    <row r="88" spans="1:10" ht="33" customHeight="1" x14ac:dyDescent="0.25">
      <c r="A88" s="277" t="s">
        <v>280</v>
      </c>
      <c r="B88" s="337" t="e">
        <f>'A1 Exploitation'!D304</f>
        <v>#DIV/0!</v>
      </c>
      <c r="C88" s="337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37" t="e">
        <f>'A2 Exploitation'!D304</f>
        <v>#DIV/0!</v>
      </c>
      <c r="C89" s="337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37" t="e">
        <f>'A3 Exploitation'!D304</f>
        <v>#DIV/0!</v>
      </c>
      <c r="C90" s="337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37" t="e">
        <f>'A4 Exploitation'!D304</f>
        <v>#DIV/0!</v>
      </c>
      <c r="C91" s="337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37"/>
      <c r="C92" s="337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37"/>
      <c r="C93" s="337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38" t="s">
        <v>467</v>
      </c>
      <c r="C96" s="338"/>
      <c r="D96" s="31"/>
      <c r="E96" s="31"/>
      <c r="F96" s="31"/>
      <c r="G96" s="31"/>
      <c r="H96" s="31"/>
      <c r="I96" s="31"/>
      <c r="J96" t="str">
        <f>D18</f>
        <v>Zarzis</v>
      </c>
    </row>
    <row r="97" spans="1:10" ht="33" customHeight="1" x14ac:dyDescent="0.25">
      <c r="A97" s="277" t="s">
        <v>280</v>
      </c>
      <c r="B97" s="337" t="e">
        <f>'A1 Exploitation'!D371</f>
        <v>#DIV/0!</v>
      </c>
      <c r="C97" s="337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37" t="e">
        <f>'A2 Exploitation'!D371</f>
        <v>#DIV/0!</v>
      </c>
      <c r="C98" s="337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37" t="e">
        <f>'A3 Exploitation'!D371</f>
        <v>#DIV/0!</v>
      </c>
      <c r="C99" s="337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37" t="e">
        <f>'A4 Exploitation'!D371</f>
        <v>#DIV/0!</v>
      </c>
      <c r="C100" s="337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37"/>
      <c r="C101" s="337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37"/>
      <c r="C102" s="337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38" t="s">
        <v>468</v>
      </c>
      <c r="C105" s="338"/>
      <c r="D105" s="31"/>
      <c r="E105" s="31"/>
      <c r="F105" s="31"/>
      <c r="G105" s="31"/>
      <c r="H105" s="31"/>
      <c r="I105" s="31"/>
      <c r="J105" t="str">
        <f>D18</f>
        <v>Zarzis</v>
      </c>
    </row>
    <row r="106" spans="1:10" ht="33" customHeight="1" x14ac:dyDescent="0.25">
      <c r="A106" s="277" t="s">
        <v>280</v>
      </c>
      <c r="B106" s="337" t="e">
        <f>'A1 Exploitation'!D429</f>
        <v>#DIV/0!</v>
      </c>
      <c r="C106" s="337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37" t="e">
        <f>'A2 Exploitation'!D429</f>
        <v>#DIV/0!</v>
      </c>
      <c r="C107" s="337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37" t="e">
        <f>'A3 Exploitation'!D429</f>
        <v>#DIV/0!</v>
      </c>
      <c r="C108" s="337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37" t="e">
        <f>'A4 Exploitation'!D429</f>
        <v>#DIV/0!</v>
      </c>
      <c r="C109" s="337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37"/>
      <c r="C110" s="337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37"/>
      <c r="C111" s="337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38" t="s">
        <v>469</v>
      </c>
      <c r="C114" s="338"/>
      <c r="D114" s="31"/>
      <c r="E114" s="31"/>
      <c r="F114" s="31"/>
      <c r="G114" s="31"/>
      <c r="H114" s="31"/>
      <c r="I114" s="31"/>
      <c r="J114" t="str">
        <f>D18</f>
        <v>Zarzis</v>
      </c>
    </row>
    <row r="115" spans="1:10" ht="33" customHeight="1" x14ac:dyDescent="0.25">
      <c r="A115" s="277" t="s">
        <v>280</v>
      </c>
      <c r="B115" s="337">
        <f>'A1 Exploitation'!D476</f>
        <v>0.6333333333333333</v>
      </c>
      <c r="C115" s="337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37" t="e">
        <f>'A2 Exploitation'!D476</f>
        <v>#DIV/0!</v>
      </c>
      <c r="C116" s="337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37" t="e">
        <f>'A3 Exploitation'!D476</f>
        <v>#DIV/0!</v>
      </c>
      <c r="C117" s="337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37" t="e">
        <f>'A4 Exploitation'!D476</f>
        <v>#DIV/0!</v>
      </c>
      <c r="C118" s="337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37"/>
      <c r="C119" s="337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37"/>
      <c r="C120" s="337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38" t="s">
        <v>470</v>
      </c>
      <c r="C123" s="338"/>
      <c r="D123" s="31"/>
      <c r="E123" s="31"/>
      <c r="F123" s="31"/>
      <c r="G123" s="31"/>
      <c r="H123" s="31"/>
      <c r="I123" s="31"/>
      <c r="J123" t="str">
        <f>D18</f>
        <v>Zarzis</v>
      </c>
    </row>
    <row r="124" spans="1:10" ht="33" customHeight="1" x14ac:dyDescent="0.25">
      <c r="A124" s="277" t="s">
        <v>280</v>
      </c>
      <c r="B124" s="337" t="e">
        <f>'A1 Exploitation'!D527</f>
        <v>#DIV/0!</v>
      </c>
      <c r="C124" s="337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37" t="e">
        <f>'A2 Exploitation'!D527</f>
        <v>#DIV/0!</v>
      </c>
      <c r="C125" s="337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37" t="e">
        <f>'A3 Exploitation'!D527</f>
        <v>#DIV/0!</v>
      </c>
      <c r="C126" s="337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37" t="e">
        <f>'A4 Exploitation'!D527</f>
        <v>#DIV/0!</v>
      </c>
      <c r="C127" s="337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37"/>
      <c r="C128" s="337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37"/>
      <c r="C129" s="337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38" t="s">
        <v>471</v>
      </c>
      <c r="C132" s="338"/>
      <c r="D132" s="31"/>
      <c r="E132" s="31"/>
      <c r="F132" s="31"/>
      <c r="G132" s="31"/>
      <c r="H132" s="31"/>
      <c r="I132" s="31"/>
      <c r="J132" t="str">
        <f>D18</f>
        <v>Zarzis</v>
      </c>
    </row>
    <row r="133" spans="1:10" ht="33" customHeight="1" x14ac:dyDescent="0.25">
      <c r="A133" s="277" t="s">
        <v>280</v>
      </c>
      <c r="B133" s="337" t="e">
        <f>'A1 Exploitation'!D570</f>
        <v>#DIV/0!</v>
      </c>
      <c r="C133" s="337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37" t="e">
        <f>'A2 Exploitation'!D570</f>
        <v>#DIV/0!</v>
      </c>
      <c r="C134" s="337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37" t="e">
        <f>'A3 Exploitation'!D570</f>
        <v>#DIV/0!</v>
      </c>
      <c r="C135" s="337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37" t="e">
        <f>'A4 Exploitation'!D570</f>
        <v>#DIV/0!</v>
      </c>
      <c r="C136" s="337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37"/>
      <c r="C137" s="337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37"/>
      <c r="C138" s="337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38" t="s">
        <v>290</v>
      </c>
      <c r="C141" s="338"/>
      <c r="D141" s="31"/>
      <c r="E141" s="31"/>
      <c r="F141" s="31"/>
      <c r="G141" s="31"/>
      <c r="H141" s="31"/>
      <c r="I141" s="31"/>
      <c r="J141" t="str">
        <f>D18</f>
        <v>Zarzis</v>
      </c>
    </row>
    <row r="142" spans="1:10" ht="33" customHeight="1" x14ac:dyDescent="0.25">
      <c r="A142" s="277" t="s">
        <v>280</v>
      </c>
      <c r="B142" s="337">
        <f>'A1 Exploitation'!D610</f>
        <v>0.80952380952380953</v>
      </c>
      <c r="C142" s="337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37" t="e">
        <f>'A2 Exploitation'!D610</f>
        <v>#DIV/0!</v>
      </c>
      <c r="C143" s="337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37" t="e">
        <f>'A3 Exploitation'!D610</f>
        <v>#DIV/0!</v>
      </c>
      <c r="C144" s="337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37" t="e">
        <f>'A4 Exploitation'!D610</f>
        <v>#DIV/0!</v>
      </c>
      <c r="C145" s="337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37"/>
      <c r="C146" s="337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37"/>
      <c r="C147" s="337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38" t="s">
        <v>291</v>
      </c>
      <c r="C150" s="338"/>
      <c r="D150" s="31"/>
      <c r="E150" s="31"/>
      <c r="F150" s="31"/>
      <c r="G150" s="31"/>
      <c r="H150" s="31"/>
      <c r="I150" s="31"/>
      <c r="J150" t="str">
        <f>D18</f>
        <v>Zarzis</v>
      </c>
    </row>
    <row r="151" spans="1:10" ht="33" customHeight="1" x14ac:dyDescent="0.25">
      <c r="A151" s="277" t="s">
        <v>280</v>
      </c>
      <c r="B151" s="337">
        <f>'A1 Exploitation'!D673</f>
        <v>0.78947368421052633</v>
      </c>
      <c r="C151" s="337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37" t="e">
        <f>'A2 Exploitation'!D673</f>
        <v>#DIV/0!</v>
      </c>
      <c r="C152" s="337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37" t="e">
        <f>'A3 Exploitation'!D673</f>
        <v>#DIV/0!</v>
      </c>
      <c r="C153" s="337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37" t="e">
        <f>'A4 Exploitation'!D673</f>
        <v>#DIV/0!</v>
      </c>
      <c r="C154" s="337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37"/>
      <c r="C155" s="337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37"/>
      <c r="C156" s="337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39"/>
      <c r="C159" s="339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38" t="s">
        <v>472</v>
      </c>
      <c r="C160" s="338"/>
      <c r="D160" s="31"/>
      <c r="E160" s="31"/>
      <c r="F160" s="31"/>
      <c r="G160" s="31"/>
      <c r="H160" s="31"/>
      <c r="I160" s="31"/>
      <c r="J160" t="str">
        <f>D18</f>
        <v>Zarzis</v>
      </c>
    </row>
    <row r="161" spans="1:10" ht="33" customHeight="1" x14ac:dyDescent="0.25">
      <c r="A161" s="277" t="s">
        <v>280</v>
      </c>
      <c r="B161" s="337">
        <f>'A1 Exploitation'!D702</f>
        <v>0.84375</v>
      </c>
      <c r="C161" s="337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37" t="e">
        <f>'A2 Exploitation'!D702</f>
        <v>#DIV/0!</v>
      </c>
      <c r="C162" s="337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37" t="e">
        <f>'A3 Exploitation'!D702</f>
        <v>#DIV/0!</v>
      </c>
      <c r="C163" s="337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37" t="e">
        <f>'A4 Exploitation'!D702</f>
        <v>#DIV/0!</v>
      </c>
      <c r="C164" s="337"/>
    </row>
    <row r="165" spans="1:10" ht="33" customHeight="1" x14ac:dyDescent="0.25">
      <c r="A165" s="276" t="s">
        <v>284</v>
      </c>
      <c r="B165" s="337"/>
      <c r="C165" s="337"/>
    </row>
    <row r="166" spans="1:10" ht="18" x14ac:dyDescent="0.25">
      <c r="A166" s="276" t="s">
        <v>285</v>
      </c>
      <c r="B166" s="337"/>
      <c r="C166" s="337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38" t="s">
        <v>473</v>
      </c>
      <c r="C169" s="338"/>
      <c r="J169" t="str">
        <f>D18</f>
        <v>Zarzis</v>
      </c>
    </row>
    <row r="170" spans="1:10" ht="33" customHeight="1" x14ac:dyDescent="0.25">
      <c r="A170" s="277" t="s">
        <v>280</v>
      </c>
      <c r="B170" s="337">
        <f>'A1 Exploitation'!D726</f>
        <v>0.42857142857142855</v>
      </c>
      <c r="C170" s="337"/>
    </row>
    <row r="171" spans="1:10" ht="33" customHeight="1" x14ac:dyDescent="0.25">
      <c r="A171" s="276" t="s">
        <v>281</v>
      </c>
      <c r="B171" s="337" t="e">
        <f>'A2 Exploitation'!D726</f>
        <v>#DIV/0!</v>
      </c>
      <c r="C171" s="337"/>
    </row>
    <row r="172" spans="1:10" ht="33" customHeight="1" x14ac:dyDescent="0.25">
      <c r="A172" s="277" t="s">
        <v>282</v>
      </c>
      <c r="B172" s="337" t="e">
        <f>'A3 Exploitation'!D726</f>
        <v>#DIV/0!</v>
      </c>
      <c r="C172" s="337"/>
    </row>
    <row r="173" spans="1:10" ht="33" customHeight="1" x14ac:dyDescent="0.25">
      <c r="A173" s="277" t="s">
        <v>283</v>
      </c>
      <c r="B173" s="337" t="e">
        <f>'A4 Exploitation'!D726</f>
        <v>#DIV/0!</v>
      </c>
      <c r="C173" s="337"/>
    </row>
    <row r="174" spans="1:10" ht="33" customHeight="1" x14ac:dyDescent="0.25">
      <c r="A174" s="276" t="s">
        <v>284</v>
      </c>
      <c r="B174" s="337"/>
      <c r="C174" s="337"/>
    </row>
    <row r="175" spans="1:10" ht="18" x14ac:dyDescent="0.25">
      <c r="A175" s="276" t="s">
        <v>285</v>
      </c>
      <c r="B175" s="337"/>
      <c r="C175" s="337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38" t="s">
        <v>292</v>
      </c>
      <c r="C178" s="338"/>
      <c r="J178" t="str">
        <f>D18</f>
        <v>Zarzis</v>
      </c>
    </row>
    <row r="179" spans="1:10" ht="33" customHeight="1" x14ac:dyDescent="0.25">
      <c r="A179" s="277" t="s">
        <v>280</v>
      </c>
      <c r="B179" s="337">
        <f>'A1 Technique'!D199</f>
        <v>0.58333333333333337</v>
      </c>
      <c r="C179" s="337"/>
    </row>
    <row r="180" spans="1:10" ht="33" customHeight="1" x14ac:dyDescent="0.25">
      <c r="A180" s="276" t="s">
        <v>281</v>
      </c>
      <c r="B180" s="337" t="e">
        <f>'A2 Technique'!D199</f>
        <v>#DIV/0!</v>
      </c>
      <c r="C180" s="337"/>
    </row>
    <row r="181" spans="1:10" ht="33" customHeight="1" x14ac:dyDescent="0.25">
      <c r="A181" s="277" t="s">
        <v>282</v>
      </c>
      <c r="B181" s="337" t="e">
        <f>'A3 Technique'!D199</f>
        <v>#DIV/0!</v>
      </c>
      <c r="C181" s="337"/>
    </row>
    <row r="182" spans="1:10" ht="33" customHeight="1" x14ac:dyDescent="0.25">
      <c r="A182" s="277" t="s">
        <v>283</v>
      </c>
      <c r="B182" s="337" t="e">
        <f>'A4 Technique'!D199</f>
        <v>#DIV/0!</v>
      </c>
      <c r="C182" s="337"/>
    </row>
    <row r="183" spans="1:10" ht="33" customHeight="1" x14ac:dyDescent="0.25">
      <c r="A183" s="276" t="s">
        <v>284</v>
      </c>
      <c r="B183" s="337"/>
      <c r="C183" s="337"/>
    </row>
    <row r="184" spans="1:10" ht="18" x14ac:dyDescent="0.25">
      <c r="A184" s="276" t="s">
        <v>285</v>
      </c>
      <c r="B184" s="337"/>
      <c r="C184" s="337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12" zoomScale="70" zoomScaleNormal="100" zoomScaleSheetLayoutView="70" workbookViewId="0">
      <selection activeCell="E720" sqref="E720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5"/>
      <c r="E1" s="415"/>
      <c r="F1" s="415"/>
      <c r="G1" s="41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6" t="s">
        <v>151</v>
      </c>
      <c r="B7" s="416"/>
      <c r="C7" s="416"/>
      <c r="D7" s="416"/>
      <c r="E7" s="416"/>
      <c r="F7" s="416"/>
      <c r="G7" s="82"/>
    </row>
    <row r="8" spans="1:7" ht="22.5" x14ac:dyDescent="0.45">
      <c r="A8" s="417" t="str">
        <f>'Page de garde'!D18</f>
        <v>Zarzis</v>
      </c>
      <c r="B8" s="417"/>
      <c r="C8" s="417"/>
      <c r="D8" s="417"/>
      <c r="E8" s="417"/>
      <c r="F8" s="417"/>
      <c r="G8" s="82"/>
    </row>
    <row r="9" spans="1:7" ht="22.5" x14ac:dyDescent="0.45">
      <c r="A9" s="278" t="s">
        <v>39</v>
      </c>
      <c r="B9" s="418" t="s">
        <v>476</v>
      </c>
      <c r="C9" s="418"/>
      <c r="D9" s="418"/>
      <c r="E9" s="418"/>
      <c r="F9" s="418"/>
      <c r="G9" s="82"/>
    </row>
    <row r="10" spans="1:7" ht="22.5" x14ac:dyDescent="0.45">
      <c r="A10" s="279" t="s">
        <v>41</v>
      </c>
      <c r="B10" s="419" t="s">
        <v>477</v>
      </c>
      <c r="C10" s="419"/>
      <c r="D10" s="419"/>
      <c r="E10" s="419"/>
      <c r="F10" s="419"/>
      <c r="G10" s="82"/>
    </row>
    <row r="11" spans="1:7" ht="22.5" x14ac:dyDescent="0.45">
      <c r="A11" s="278" t="s">
        <v>40</v>
      </c>
      <c r="B11" s="414">
        <v>43637</v>
      </c>
      <c r="C11" s="414"/>
      <c r="D11" s="414"/>
      <c r="E11" s="414"/>
      <c r="F11" s="414"/>
      <c r="G11" s="82"/>
    </row>
    <row r="12" spans="1:7" ht="22.5" x14ac:dyDescent="0.45">
      <c r="A12" s="278" t="s">
        <v>200</v>
      </c>
      <c r="B12" s="420">
        <f>D730</f>
        <v>0.73076923076923073</v>
      </c>
      <c r="C12" s="420"/>
      <c r="D12" s="420"/>
      <c r="E12" s="420"/>
      <c r="F12" s="420"/>
      <c r="G12" s="82"/>
    </row>
    <row r="13" spans="1:7" ht="22.5" x14ac:dyDescent="0.45">
      <c r="A13" s="81"/>
      <c r="B13" s="79"/>
      <c r="C13" s="79"/>
      <c r="D13" s="415"/>
      <c r="E13" s="415"/>
      <c r="F13" s="415"/>
      <c r="G13" s="41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43637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6" t="s">
        <v>28</v>
      </c>
      <c r="B17" s="357" t="s">
        <v>29</v>
      </c>
      <c r="C17" s="357"/>
      <c r="D17" s="357" t="s">
        <v>42</v>
      </c>
      <c r="E17" s="358" t="s">
        <v>266</v>
      </c>
      <c r="F17" s="358" t="s">
        <v>299</v>
      </c>
      <c r="G17" s="83"/>
    </row>
    <row r="18" spans="1:8" ht="16.5" customHeight="1" x14ac:dyDescent="0.4">
      <c r="A18" s="356"/>
      <c r="B18" s="283" t="s">
        <v>32</v>
      </c>
      <c r="C18" s="283" t="s">
        <v>31</v>
      </c>
      <c r="D18" s="357"/>
      <c r="E18" s="358"/>
      <c r="F18" s="358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42" x14ac:dyDescent="0.4">
      <c r="A22" s="88" t="s">
        <v>158</v>
      </c>
      <c r="B22" s="89">
        <v>1</v>
      </c>
      <c r="C22" s="89"/>
      <c r="D22" s="90" t="s">
        <v>494</v>
      </c>
      <c r="E22" s="90" t="s">
        <v>492</v>
      </c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9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0.9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126" x14ac:dyDescent="0.4">
      <c r="A32" s="88" t="s">
        <v>130</v>
      </c>
      <c r="B32" s="89">
        <v>1</v>
      </c>
      <c r="C32" s="89"/>
      <c r="D32" s="96" t="s">
        <v>479</v>
      </c>
      <c r="E32" s="90" t="s">
        <v>489</v>
      </c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126" x14ac:dyDescent="0.4">
      <c r="A35" s="97" t="s">
        <v>400</v>
      </c>
      <c r="B35" s="89">
        <v>0</v>
      </c>
      <c r="C35" s="98">
        <f>IF(B35=0, -5, "0")</f>
        <v>-5</v>
      </c>
      <c r="D35" s="90" t="s">
        <v>495</v>
      </c>
      <c r="E35" s="90" t="s">
        <v>496</v>
      </c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 t="s">
        <v>478</v>
      </c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0</v>
      </c>
      <c r="C43" s="89"/>
      <c r="D43" s="271">
        <f>IFERROR(E43/F43,"N.A")</f>
        <v>0</v>
      </c>
      <c r="E43" s="103">
        <v>0</v>
      </c>
      <c r="F43" s="272">
        <v>2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16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0.61538461538461542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25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0.69444444444444442</v>
      </c>
      <c r="E48" s="79"/>
      <c r="F48" s="83"/>
      <c r="G48" s="83"/>
    </row>
    <row r="49" spans="1:7" ht="21" x14ac:dyDescent="0.3">
      <c r="A49" s="347"/>
      <c r="B49" s="347"/>
      <c r="C49" s="347"/>
      <c r="D49" s="347"/>
      <c r="E49" s="347"/>
      <c r="F49" s="347"/>
      <c r="G49" s="347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43637</v>
      </c>
      <c r="B51" s="83"/>
      <c r="C51" s="83"/>
      <c r="D51" s="83"/>
      <c r="E51" s="79"/>
      <c r="F51" s="83"/>
      <c r="G51" s="83"/>
    </row>
    <row r="52" spans="1:7" ht="21" x14ac:dyDescent="0.4">
      <c r="A52" s="356" t="s">
        <v>28</v>
      </c>
      <c r="B52" s="357" t="s">
        <v>29</v>
      </c>
      <c r="C52" s="357"/>
      <c r="D52" s="357" t="s">
        <v>42</v>
      </c>
      <c r="E52" s="358" t="s">
        <v>266</v>
      </c>
      <c r="F52" s="358" t="s">
        <v>301</v>
      </c>
      <c r="G52" s="83"/>
    </row>
    <row r="53" spans="1:7" ht="21" x14ac:dyDescent="0.4">
      <c r="A53" s="356"/>
      <c r="B53" s="283" t="s">
        <v>32</v>
      </c>
      <c r="C53" s="283" t="s">
        <v>31</v>
      </c>
      <c r="D53" s="357"/>
      <c r="E53" s="358"/>
      <c r="F53" s="358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5"/>
      <c r="B64" s="346"/>
      <c r="C64" s="346"/>
      <c r="D64" s="346"/>
      <c r="E64" s="346"/>
      <c r="F64" s="346"/>
      <c r="G64" s="346"/>
    </row>
    <row r="65" spans="1:7" ht="43.5" customHeight="1" x14ac:dyDescent="0.4">
      <c r="A65" s="425" t="s">
        <v>350</v>
      </c>
      <c r="B65" s="425"/>
      <c r="C65" s="425"/>
      <c r="D65" s="425"/>
      <c r="E65" s="425"/>
      <c r="F65" s="425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4"/>
      <c r="B83" s="354"/>
      <c r="C83" s="354"/>
      <c r="D83" s="354"/>
      <c r="E83" s="354"/>
      <c r="F83" s="354"/>
      <c r="G83" s="354"/>
    </row>
    <row r="84" spans="1:7" ht="45" customHeight="1" x14ac:dyDescent="0.45">
      <c r="A84" s="426" t="s">
        <v>351</v>
      </c>
      <c r="B84" s="426"/>
      <c r="C84" s="426"/>
      <c r="D84" s="426"/>
      <c r="E84" s="426"/>
      <c r="F84" s="426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0"/>
      <c r="B103" s="348"/>
      <c r="C103" s="348"/>
      <c r="D103" s="348"/>
      <c r="E103" s="348"/>
      <c r="F103" s="355"/>
      <c r="G103" s="83"/>
    </row>
    <row r="104" spans="1:7" ht="46.5" customHeight="1" x14ac:dyDescent="0.4">
      <c r="A104" s="425" t="s">
        <v>352</v>
      </c>
      <c r="B104" s="425"/>
      <c r="C104" s="425"/>
      <c r="D104" s="425"/>
      <c r="E104" s="425"/>
      <c r="F104" s="425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0"/>
      <c r="B111" s="348"/>
      <c r="C111" s="348"/>
      <c r="D111" s="348"/>
      <c r="E111" s="348"/>
      <c r="F111" s="355"/>
      <c r="G111" s="83"/>
    </row>
    <row r="112" spans="1:7" ht="39.75" customHeight="1" x14ac:dyDescent="0.4">
      <c r="A112" s="425" t="s">
        <v>390</v>
      </c>
      <c r="B112" s="425"/>
      <c r="C112" s="425"/>
      <c r="D112" s="425"/>
      <c r="E112" s="425"/>
      <c r="F112" s="425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48"/>
      <c r="B120" s="348"/>
      <c r="C120" s="348"/>
      <c r="D120" s="348"/>
      <c r="E120" s="348"/>
      <c r="F120" s="348"/>
      <c r="G120" s="83"/>
    </row>
    <row r="121" spans="1:7" ht="22.5" x14ac:dyDescent="0.4">
      <c r="A121" s="425" t="s">
        <v>310</v>
      </c>
      <c r="B121" s="425"/>
      <c r="C121" s="425"/>
      <c r="D121" s="425"/>
      <c r="E121" s="425"/>
      <c r="F121" s="425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49"/>
      <c r="B132" s="349"/>
      <c r="C132" s="349"/>
      <c r="D132" s="349"/>
      <c r="E132" s="349"/>
      <c r="F132" s="349"/>
      <c r="G132" s="83"/>
    </row>
    <row r="133" spans="1:16384" ht="22.5" customHeight="1" x14ac:dyDescent="0.4">
      <c r="A133" s="427" t="s">
        <v>424</v>
      </c>
      <c r="B133" s="427"/>
      <c r="C133" s="427"/>
      <c r="D133" s="427"/>
      <c r="E133" s="427"/>
      <c r="F133" s="427"/>
      <c r="G133" s="83"/>
    </row>
    <row r="134" spans="1:16384" ht="22.5" customHeight="1" x14ac:dyDescent="0.4">
      <c r="A134" s="428"/>
      <c r="B134" s="428"/>
      <c r="C134" s="428"/>
      <c r="D134" s="428"/>
      <c r="E134" s="428"/>
      <c r="F134" s="428"/>
      <c r="G134" s="83"/>
    </row>
    <row r="135" spans="1:16384" s="216" customFormat="1" ht="22.5" customHeight="1" x14ac:dyDescent="0.25">
      <c r="A135" s="356" t="s">
        <v>28</v>
      </c>
      <c r="B135" s="357" t="s">
        <v>29</v>
      </c>
      <c r="C135" s="357"/>
      <c r="D135" s="357" t="s">
        <v>42</v>
      </c>
      <c r="E135" s="358" t="s">
        <v>266</v>
      </c>
      <c r="F135" s="358" t="s">
        <v>301</v>
      </c>
    </row>
    <row r="136" spans="1:16384" s="216" customFormat="1" ht="22.5" customHeight="1" x14ac:dyDescent="0.25">
      <c r="A136" s="356"/>
      <c r="B136" s="283" t="s">
        <v>32</v>
      </c>
      <c r="C136" s="283" t="s">
        <v>31</v>
      </c>
      <c r="D136" s="357"/>
      <c r="E136" s="358"/>
      <c r="F136" s="358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29" t="s">
        <v>461</v>
      </c>
      <c r="B139" s="429"/>
      <c r="C139" s="429"/>
      <c r="D139" s="429"/>
      <c r="E139" s="429"/>
      <c r="F139" s="429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7" t="s">
        <v>349</v>
      </c>
      <c r="B147" s="387"/>
      <c r="C147" s="387"/>
      <c r="D147" s="387"/>
      <c r="E147" s="387"/>
      <c r="F147" s="387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0"/>
      <c r="B165" s="348"/>
      <c r="C165" s="348"/>
      <c r="D165" s="348"/>
      <c r="E165" s="348"/>
      <c r="F165" s="348"/>
      <c r="G165" s="83"/>
    </row>
    <row r="166" spans="1:7" ht="32.25" customHeight="1" x14ac:dyDescent="0.4">
      <c r="A166" s="429" t="s">
        <v>462</v>
      </c>
      <c r="B166" s="429"/>
      <c r="C166" s="429"/>
      <c r="D166" s="429"/>
      <c r="E166" s="429"/>
      <c r="F166" s="429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1"/>
      <c r="B176" s="352"/>
      <c r="C176" s="352"/>
      <c r="D176" s="352"/>
      <c r="E176" s="352"/>
      <c r="F176" s="352"/>
      <c r="G176" s="83"/>
    </row>
    <row r="177" spans="1:7" ht="32.25" customHeight="1" x14ac:dyDescent="0.4">
      <c r="A177" s="429" t="s">
        <v>310</v>
      </c>
      <c r="B177" s="429"/>
      <c r="C177" s="429"/>
      <c r="D177" s="429"/>
      <c r="E177" s="429"/>
      <c r="F177" s="429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388"/>
      <c r="C186" s="389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3"/>
      <c r="B188" s="353"/>
      <c r="C188" s="353"/>
      <c r="D188" s="353"/>
      <c r="E188" s="353"/>
      <c r="F188" s="353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43637</v>
      </c>
      <c r="B190" s="83"/>
      <c r="C190" s="83"/>
      <c r="D190" s="83"/>
      <c r="E190" s="79"/>
      <c r="F190" s="83"/>
      <c r="G190" s="83"/>
    </row>
    <row r="191" spans="1:7" ht="21" x14ac:dyDescent="0.4">
      <c r="A191" s="356" t="s">
        <v>28</v>
      </c>
      <c r="B191" s="357" t="s">
        <v>29</v>
      </c>
      <c r="C191" s="357"/>
      <c r="D191" s="357" t="s">
        <v>42</v>
      </c>
      <c r="E191" s="358" t="s">
        <v>266</v>
      </c>
      <c r="F191" s="358" t="s">
        <v>301</v>
      </c>
      <c r="G191" s="83"/>
    </row>
    <row r="192" spans="1:7" ht="21" x14ac:dyDescent="0.4">
      <c r="A192" s="356"/>
      <c r="B192" s="283" t="s">
        <v>32</v>
      </c>
      <c r="C192" s="283" t="s">
        <v>31</v>
      </c>
      <c r="D192" s="357"/>
      <c r="E192" s="358"/>
      <c r="F192" s="358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4" t="s">
        <v>34</v>
      </c>
      <c r="B203" s="385"/>
      <c r="C203" s="38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7"/>
      <c r="B205" s="347"/>
      <c r="C205" s="347"/>
      <c r="D205" s="347"/>
      <c r="E205" s="347"/>
      <c r="F205" s="347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4" t="s">
        <v>34</v>
      </c>
      <c r="B227" s="385"/>
      <c r="C227" s="38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7"/>
      <c r="B229" s="347"/>
      <c r="C229" s="347"/>
      <c r="D229" s="347"/>
      <c r="E229" s="347"/>
      <c r="F229" s="347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1" t="s">
        <v>310</v>
      </c>
      <c r="B236" s="422"/>
      <c r="C236" s="422"/>
      <c r="D236" s="423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84" t="s">
        <v>34</v>
      </c>
      <c r="B245" s="385"/>
      <c r="C245" s="38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7"/>
      <c r="B250" s="347"/>
      <c r="C250" s="347"/>
      <c r="D250" s="347"/>
      <c r="E250" s="347"/>
      <c r="F250" s="347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43637</v>
      </c>
      <c r="B252" s="83"/>
      <c r="C252" s="83"/>
      <c r="D252" s="83"/>
      <c r="E252" s="79"/>
      <c r="F252" s="83"/>
      <c r="G252" s="83"/>
    </row>
    <row r="253" spans="1:7" ht="21" x14ac:dyDescent="0.4">
      <c r="A253" s="356" t="s">
        <v>28</v>
      </c>
      <c r="B253" s="357" t="s">
        <v>29</v>
      </c>
      <c r="C253" s="357"/>
      <c r="D253" s="357" t="s">
        <v>42</v>
      </c>
      <c r="E253" s="358" t="s">
        <v>266</v>
      </c>
      <c r="F253" s="358" t="s">
        <v>301</v>
      </c>
      <c r="G253" s="83"/>
    </row>
    <row r="254" spans="1:7" ht="21" x14ac:dyDescent="0.4">
      <c r="A254" s="356"/>
      <c r="B254" s="283" t="s">
        <v>32</v>
      </c>
      <c r="C254" s="283" t="s">
        <v>31</v>
      </c>
      <c r="D254" s="357"/>
      <c r="E254" s="358"/>
      <c r="F254" s="358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4" t="s">
        <v>34</v>
      </c>
      <c r="B265" s="385"/>
      <c r="C265" s="38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7"/>
      <c r="B290" s="377"/>
      <c r="C290" s="377"/>
      <c r="D290" s="377"/>
      <c r="E290" s="377"/>
      <c r="F290" s="377"/>
      <c r="G290" s="83"/>
    </row>
    <row r="291" spans="1:7" ht="31.5" customHeight="1" x14ac:dyDescent="0.4">
      <c r="A291" s="424" t="s">
        <v>310</v>
      </c>
      <c r="B291" s="424"/>
      <c r="C291" s="424"/>
      <c r="D291" s="424"/>
      <c r="E291" s="424"/>
      <c r="F291" s="424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43637</v>
      </c>
      <c r="B307" s="83"/>
      <c r="C307" s="83"/>
      <c r="D307" s="83"/>
      <c r="E307" s="79"/>
      <c r="F307" s="83"/>
      <c r="G307" s="83"/>
    </row>
    <row r="308" spans="1:7" ht="21" x14ac:dyDescent="0.4">
      <c r="A308" s="356" t="s">
        <v>28</v>
      </c>
      <c r="B308" s="357" t="s">
        <v>29</v>
      </c>
      <c r="C308" s="357"/>
      <c r="D308" s="357" t="s">
        <v>42</v>
      </c>
      <c r="E308" s="358" t="s">
        <v>266</v>
      </c>
      <c r="F308" s="358" t="s">
        <v>301</v>
      </c>
      <c r="G308" s="83"/>
    </row>
    <row r="309" spans="1:7" ht="21" x14ac:dyDescent="0.4">
      <c r="A309" s="356"/>
      <c r="B309" s="283" t="s">
        <v>32</v>
      </c>
      <c r="C309" s="283" t="s">
        <v>31</v>
      </c>
      <c r="D309" s="357"/>
      <c r="E309" s="358"/>
      <c r="F309" s="358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69"/>
      <c r="B357" s="369"/>
      <c r="C357" s="369"/>
      <c r="D357" s="369"/>
      <c r="E357" s="369"/>
      <c r="F357" s="369"/>
      <c r="G357" s="369"/>
    </row>
    <row r="358" spans="1:7" ht="32.25" customHeight="1" x14ac:dyDescent="0.4">
      <c r="A358" s="433" t="s">
        <v>310</v>
      </c>
      <c r="B358" s="433"/>
      <c r="C358" s="433"/>
      <c r="D358" s="433"/>
      <c r="E358" s="433"/>
      <c r="F358" s="433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43637</v>
      </c>
      <c r="B374" s="83"/>
      <c r="C374" s="83"/>
      <c r="D374" s="83"/>
      <c r="E374" s="79"/>
      <c r="F374" s="83"/>
      <c r="G374" s="83"/>
    </row>
    <row r="375" spans="1:7" ht="21" x14ac:dyDescent="0.4">
      <c r="A375" s="356" t="s">
        <v>28</v>
      </c>
      <c r="B375" s="357" t="s">
        <v>29</v>
      </c>
      <c r="C375" s="357"/>
      <c r="D375" s="357" t="s">
        <v>42</v>
      </c>
      <c r="E375" s="358" t="s">
        <v>266</v>
      </c>
      <c r="F375" s="358" t="s">
        <v>301</v>
      </c>
      <c r="G375" s="83"/>
    </row>
    <row r="376" spans="1:7" ht="21" x14ac:dyDescent="0.4">
      <c r="A376" s="356"/>
      <c r="B376" s="283" t="s">
        <v>32</v>
      </c>
      <c r="C376" s="283" t="s">
        <v>31</v>
      </c>
      <c r="D376" s="357"/>
      <c r="E376" s="358"/>
      <c r="F376" s="358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2"/>
      <c r="B415" s="354"/>
      <c r="C415" s="354"/>
      <c r="D415" s="354"/>
      <c r="E415" s="354"/>
      <c r="F415" s="354"/>
      <c r="G415" s="354"/>
    </row>
    <row r="416" spans="1:7" ht="24.75" x14ac:dyDescent="0.4">
      <c r="A416" s="432" t="s">
        <v>319</v>
      </c>
      <c r="B416" s="432"/>
      <c r="C416" s="432"/>
      <c r="D416" s="432"/>
      <c r="E416" s="432"/>
      <c r="F416" s="43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43637</v>
      </c>
      <c r="B432" s="83"/>
      <c r="C432" s="83"/>
      <c r="D432" s="83"/>
      <c r="E432" s="79"/>
      <c r="F432" s="83"/>
      <c r="G432" s="83"/>
    </row>
    <row r="433" spans="1:7" ht="21" x14ac:dyDescent="0.4">
      <c r="A433" s="356" t="s">
        <v>28</v>
      </c>
      <c r="B433" s="357" t="s">
        <v>29</v>
      </c>
      <c r="C433" s="357"/>
      <c r="D433" s="357" t="s">
        <v>42</v>
      </c>
      <c r="E433" s="358" t="s">
        <v>266</v>
      </c>
      <c r="F433" s="358" t="s">
        <v>301</v>
      </c>
      <c r="G433" s="83"/>
    </row>
    <row r="434" spans="1:7" ht="21" x14ac:dyDescent="0.4">
      <c r="A434" s="356"/>
      <c r="B434" s="283" t="s">
        <v>32</v>
      </c>
      <c r="C434" s="283" t="s">
        <v>31</v>
      </c>
      <c r="D434" s="357"/>
      <c r="E434" s="358"/>
      <c r="F434" s="358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42" x14ac:dyDescent="0.4">
      <c r="A439" s="163" t="s">
        <v>18</v>
      </c>
      <c r="B439" s="89">
        <v>0</v>
      </c>
      <c r="C439" s="89"/>
      <c r="D439" s="107" t="s">
        <v>480</v>
      </c>
      <c r="E439" s="90" t="s">
        <v>490</v>
      </c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42" x14ac:dyDescent="0.4">
      <c r="A442" s="163" t="s">
        <v>44</v>
      </c>
      <c r="B442" s="89">
        <v>1</v>
      </c>
      <c r="C442" s="89"/>
      <c r="D442" s="107" t="s">
        <v>497</v>
      </c>
      <c r="E442" s="91" t="s">
        <v>498</v>
      </c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13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0.8125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63" x14ac:dyDescent="0.4">
      <c r="A452" s="149" t="s">
        <v>360</v>
      </c>
      <c r="B452" s="89">
        <v>0</v>
      </c>
      <c r="C452" s="99">
        <f>IF(B452=0, -5, "0")</f>
        <v>-5</v>
      </c>
      <c r="D452" s="111" t="s">
        <v>499</v>
      </c>
      <c r="E452" s="90" t="s">
        <v>491</v>
      </c>
      <c r="F452" s="90"/>
      <c r="G452" s="83"/>
    </row>
    <row r="453" spans="1:7" ht="63" x14ac:dyDescent="0.4">
      <c r="A453" s="149" t="s">
        <v>361</v>
      </c>
      <c r="B453" s="89">
        <v>0</v>
      </c>
      <c r="C453" s="116">
        <f>IF(B453=0, -5, "0")</f>
        <v>-5</v>
      </c>
      <c r="D453" s="111" t="s">
        <v>500</v>
      </c>
      <c r="E453" s="90" t="s">
        <v>491</v>
      </c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2" t="s">
        <v>310</v>
      </c>
      <c r="B464" s="432"/>
      <c r="C464" s="432"/>
      <c r="D464" s="432"/>
      <c r="E464" s="432"/>
      <c r="F464" s="432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1</v>
      </c>
      <c r="C471" s="89"/>
      <c r="D471" s="271">
        <f>IFERROR(E471/F471,"N.A")</f>
        <v>0.5</v>
      </c>
      <c r="E471" s="103">
        <v>2</v>
      </c>
      <c r="F471" s="90">
        <v>4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25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0.56818181818181823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38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0.6333333333333333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6" t="s">
        <v>425</v>
      </c>
      <c r="B478" s="436"/>
      <c r="C478" s="436"/>
      <c r="D478" s="436"/>
      <c r="E478" s="436"/>
      <c r="F478" s="436"/>
      <c r="G478" s="83"/>
    </row>
    <row r="479" spans="1:7" ht="21" customHeight="1" x14ac:dyDescent="0.4">
      <c r="A479" s="162">
        <f>B11</f>
        <v>43637</v>
      </c>
      <c r="F479" s="2"/>
      <c r="G479" s="83"/>
    </row>
    <row r="480" spans="1:7" ht="21" x14ac:dyDescent="0.4">
      <c r="A480" s="405" t="s">
        <v>28</v>
      </c>
      <c r="B480" s="406" t="s">
        <v>29</v>
      </c>
      <c r="C480" s="406"/>
      <c r="D480" s="406" t="s">
        <v>42</v>
      </c>
      <c r="E480" s="398" t="s">
        <v>266</v>
      </c>
      <c r="F480" s="398" t="s">
        <v>301</v>
      </c>
      <c r="G480" s="83"/>
    </row>
    <row r="481" spans="1:7" ht="21" x14ac:dyDescent="0.4">
      <c r="A481" s="405"/>
      <c r="B481" s="291" t="s">
        <v>32</v>
      </c>
      <c r="C481" s="291" t="s">
        <v>31</v>
      </c>
      <c r="D481" s="406"/>
      <c r="E481" s="398"/>
      <c r="F481" s="398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3" t="s">
        <v>52</v>
      </c>
      <c r="B483" s="413"/>
      <c r="C483" s="413"/>
      <c r="D483" s="413"/>
      <c r="E483" s="413"/>
      <c r="F483" s="41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6" t="s">
        <v>463</v>
      </c>
      <c r="B491" s="397"/>
      <c r="C491" s="397"/>
      <c r="D491" s="397"/>
      <c r="E491" s="397"/>
      <c r="F491" s="39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7" t="s">
        <v>23</v>
      </c>
      <c r="B505" s="408"/>
      <c r="C505" s="408"/>
      <c r="D505" s="408"/>
      <c r="E505" s="408"/>
      <c r="F505" s="409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79"/>
      <c r="B517" s="379"/>
      <c r="C517" s="379"/>
      <c r="D517" s="379"/>
      <c r="E517" s="379"/>
      <c r="F517" s="379"/>
      <c r="G517" s="379"/>
    </row>
    <row r="518" spans="1:7" ht="26.25" customHeight="1" x14ac:dyDescent="0.5">
      <c r="A518" s="244" t="s">
        <v>310</v>
      </c>
      <c r="B518" s="404"/>
      <c r="C518" s="404"/>
      <c r="D518" s="404"/>
      <c r="E518" s="404"/>
      <c r="F518" s="404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7" t="s">
        <v>97</v>
      </c>
      <c r="B530" s="437"/>
      <c r="C530" s="437"/>
      <c r="D530" s="437"/>
      <c r="E530" s="437"/>
      <c r="F530" s="437"/>
      <c r="G530" s="83"/>
    </row>
    <row r="531" spans="1:7" ht="22.5" customHeight="1" x14ac:dyDescent="0.4">
      <c r="A531" s="162">
        <f>B11</f>
        <v>43637</v>
      </c>
      <c r="B531" s="83"/>
      <c r="C531" s="83"/>
      <c r="D531" s="95"/>
      <c r="E531" s="95"/>
      <c r="F531" s="95"/>
      <c r="G531" s="83"/>
    </row>
    <row r="532" spans="1:7" ht="21" x14ac:dyDescent="0.4">
      <c r="A532" s="410" t="s">
        <v>28</v>
      </c>
      <c r="B532" s="383" t="s">
        <v>29</v>
      </c>
      <c r="C532" s="412"/>
      <c r="D532" s="357" t="s">
        <v>42</v>
      </c>
      <c r="E532" s="358" t="s">
        <v>266</v>
      </c>
      <c r="F532" s="358" t="s">
        <v>301</v>
      </c>
      <c r="G532" s="83"/>
    </row>
    <row r="533" spans="1:7" ht="21" x14ac:dyDescent="0.4">
      <c r="A533" s="411"/>
      <c r="B533" s="292" t="s">
        <v>32</v>
      </c>
      <c r="C533" s="293" t="s">
        <v>31</v>
      </c>
      <c r="D533" s="357"/>
      <c r="E533" s="358"/>
      <c r="F533" s="358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4"/>
      <c r="D535" s="434"/>
      <c r="E535" s="434"/>
      <c r="F535" s="435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4" t="s">
        <v>34</v>
      </c>
      <c r="B542" s="385"/>
      <c r="C542" s="38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4" t="s">
        <v>33</v>
      </c>
      <c r="B543" s="385"/>
      <c r="C543" s="38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7"/>
      <c r="B544" s="347"/>
      <c r="C544" s="347"/>
      <c r="D544" s="347"/>
      <c r="E544" s="347"/>
      <c r="F544" s="347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3"/>
      <c r="B556" s="369"/>
      <c r="C556" s="369"/>
      <c r="D556" s="369"/>
      <c r="E556" s="369"/>
      <c r="F556" s="369"/>
      <c r="G556" s="369"/>
    </row>
    <row r="557" spans="1:7" ht="35.25" customHeight="1" x14ac:dyDescent="0.4">
      <c r="A557" s="246" t="s">
        <v>310</v>
      </c>
      <c r="B557" s="222"/>
      <c r="C557" s="367"/>
      <c r="D557" s="367"/>
      <c r="E557" s="367"/>
      <c r="F557" s="368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362" t="s">
        <v>34</v>
      </c>
      <c r="B566" s="362"/>
      <c r="C566" s="363"/>
      <c r="D566" s="296">
        <f>SUM(B558:C565,B546:C555)</f>
        <v>0</v>
      </c>
      <c r="E566" s="79"/>
      <c r="F566" s="83"/>
      <c r="G566" s="83"/>
    </row>
    <row r="567" spans="1:7" ht="21" x14ac:dyDescent="0.4">
      <c r="A567" s="362" t="s">
        <v>33</v>
      </c>
      <c r="B567" s="362"/>
      <c r="C567" s="362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7"/>
      <c r="B572" s="347"/>
      <c r="C572" s="347"/>
      <c r="D572" s="347"/>
      <c r="E572" s="347"/>
      <c r="F572" s="347"/>
      <c r="G572" s="83"/>
    </row>
    <row r="573" spans="1:7" ht="22.5" x14ac:dyDescent="0.45">
      <c r="A573" s="370" t="s">
        <v>19</v>
      </c>
      <c r="B573" s="370"/>
      <c r="C573" s="370"/>
      <c r="D573" s="370"/>
      <c r="E573" s="370"/>
      <c r="F573" s="370"/>
      <c r="G573" s="83"/>
    </row>
    <row r="574" spans="1:7" ht="22.5" x14ac:dyDescent="0.4">
      <c r="A574" s="169">
        <f>B11</f>
        <v>43637</v>
      </c>
      <c r="B574" s="83"/>
      <c r="C574" s="83"/>
      <c r="D574" s="238"/>
      <c r="E574" s="238"/>
      <c r="F574" s="238"/>
      <c r="G574" s="83"/>
    </row>
    <row r="575" spans="1:7" ht="21" x14ac:dyDescent="0.4">
      <c r="A575" s="405" t="s">
        <v>28</v>
      </c>
      <c r="B575" s="406" t="s">
        <v>29</v>
      </c>
      <c r="C575" s="406"/>
      <c r="D575" s="406" t="s">
        <v>42</v>
      </c>
      <c r="E575" s="398" t="s">
        <v>266</v>
      </c>
      <c r="F575" s="398" t="s">
        <v>301</v>
      </c>
      <c r="G575" s="83"/>
    </row>
    <row r="576" spans="1:7" ht="21" x14ac:dyDescent="0.4">
      <c r="A576" s="405"/>
      <c r="B576" s="291" t="s">
        <v>32</v>
      </c>
      <c r="C576" s="291" t="s">
        <v>31</v>
      </c>
      <c r="D576" s="406"/>
      <c r="E576" s="398"/>
      <c r="F576" s="398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0" t="s">
        <v>10</v>
      </c>
      <c r="B578" s="391"/>
      <c r="C578" s="391"/>
      <c r="D578" s="391"/>
      <c r="E578" s="391"/>
      <c r="F578" s="392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42" x14ac:dyDescent="0.4">
      <c r="A581" s="88" t="s">
        <v>78</v>
      </c>
      <c r="B581" s="89">
        <v>0</v>
      </c>
      <c r="C581" s="89"/>
      <c r="D581" s="90" t="s">
        <v>501</v>
      </c>
      <c r="E581" s="90" t="s">
        <v>492</v>
      </c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168" x14ac:dyDescent="0.4">
      <c r="A587" s="88" t="s">
        <v>219</v>
      </c>
      <c r="B587" s="89">
        <v>0</v>
      </c>
      <c r="C587" s="89"/>
      <c r="D587" s="90" t="s">
        <v>502</v>
      </c>
      <c r="E587" s="90" t="s">
        <v>503</v>
      </c>
      <c r="F587" s="90"/>
      <c r="G587" s="83"/>
    </row>
    <row r="588" spans="1:7" ht="21" x14ac:dyDescent="0.4">
      <c r="A588" s="362" t="s">
        <v>34</v>
      </c>
      <c r="B588" s="362"/>
      <c r="C588" s="363"/>
      <c r="D588" s="296">
        <f>SUM(B579:C587)</f>
        <v>14</v>
      </c>
      <c r="E588" s="79"/>
      <c r="F588" s="83"/>
      <c r="G588" s="83"/>
    </row>
    <row r="589" spans="1:7" ht="21" x14ac:dyDescent="0.4">
      <c r="A589" s="362" t="s">
        <v>33</v>
      </c>
      <c r="B589" s="362"/>
      <c r="C589" s="362"/>
      <c r="D589" s="295">
        <f>D588/(COUNT(B579:C587)*2)</f>
        <v>0.77777777777777779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3" t="s">
        <v>23</v>
      </c>
      <c r="B591" s="394"/>
      <c r="C591" s="394"/>
      <c r="D591" s="394"/>
      <c r="E591" s="394"/>
      <c r="F591" s="395"/>
      <c r="G591" s="83"/>
    </row>
    <row r="592" spans="1:7" ht="42" x14ac:dyDescent="0.4">
      <c r="A592" s="88" t="s">
        <v>87</v>
      </c>
      <c r="B592" s="89">
        <v>0</v>
      </c>
      <c r="C592" s="89"/>
      <c r="D592" s="90" t="s">
        <v>504</v>
      </c>
      <c r="E592" s="91" t="s">
        <v>492</v>
      </c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42" x14ac:dyDescent="0.4">
      <c r="A596" s="265" t="s">
        <v>88</v>
      </c>
      <c r="B596" s="89">
        <v>1</v>
      </c>
      <c r="C596" s="116" t="str">
        <f>IF(B596=0, -5, "0")</f>
        <v>0</v>
      </c>
      <c r="D596" s="181" t="s">
        <v>505</v>
      </c>
      <c r="E596" s="181" t="s">
        <v>506</v>
      </c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0" t="s">
        <v>383</v>
      </c>
      <c r="B598" s="431"/>
      <c r="C598" s="431"/>
      <c r="D598" s="431"/>
      <c r="E598" s="431"/>
      <c r="F598" s="431"/>
      <c r="G598" s="431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1</v>
      </c>
      <c r="C605" s="89"/>
      <c r="D605" s="271">
        <f>IFERROR(E605/F605,"N.A")</f>
        <v>0.66666666666666663</v>
      </c>
      <c r="E605" s="91">
        <v>2</v>
      </c>
      <c r="F605" s="90">
        <v>3</v>
      </c>
      <c r="G605" s="83"/>
    </row>
    <row r="606" spans="1:7" ht="21" x14ac:dyDescent="0.4">
      <c r="A606" s="362" t="s">
        <v>34</v>
      </c>
      <c r="B606" s="362"/>
      <c r="C606" s="363"/>
      <c r="D606" s="296">
        <f>SUM(B592:C605)</f>
        <v>20</v>
      </c>
      <c r="E606" s="79"/>
      <c r="F606" s="83"/>
      <c r="G606" s="83"/>
    </row>
    <row r="607" spans="1:7" ht="21" x14ac:dyDescent="0.4">
      <c r="A607" s="362" t="s">
        <v>33</v>
      </c>
      <c r="B607" s="362"/>
      <c r="C607" s="362"/>
      <c r="D607" s="295">
        <f>D606/(COUNT(B592:C597,B599:C605)*2)</f>
        <v>0.83333333333333337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34</v>
      </c>
      <c r="E609" s="203"/>
      <c r="F609" s="203"/>
      <c r="G609" s="83"/>
    </row>
    <row r="610" spans="1:7" ht="22.5" x14ac:dyDescent="0.45">
      <c r="A610" s="364" t="s">
        <v>170</v>
      </c>
      <c r="B610" s="365"/>
      <c r="C610" s="366"/>
      <c r="D610" s="305">
        <f>D609/(COUNT(B579:C587,B592:C605)*2)</f>
        <v>0.80952380952380953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0" t="s">
        <v>8</v>
      </c>
      <c r="B612" s="370"/>
      <c r="C612" s="370"/>
      <c r="D612" s="370"/>
      <c r="E612" s="370"/>
      <c r="F612" s="370"/>
      <c r="G612" s="83"/>
    </row>
    <row r="613" spans="1:7" ht="22.5" x14ac:dyDescent="0.4">
      <c r="A613" s="105">
        <f>B11</f>
        <v>43637</v>
      </c>
      <c r="B613" s="83"/>
      <c r="C613" s="83"/>
      <c r="D613" s="95"/>
      <c r="E613" s="95"/>
      <c r="F613" s="95"/>
      <c r="G613" s="83"/>
    </row>
    <row r="614" spans="1:7" ht="21" x14ac:dyDescent="0.4">
      <c r="A614" s="356" t="s">
        <v>28</v>
      </c>
      <c r="B614" s="357" t="s">
        <v>29</v>
      </c>
      <c r="C614" s="357"/>
      <c r="D614" s="357" t="s">
        <v>42</v>
      </c>
      <c r="E614" s="358" t="s">
        <v>266</v>
      </c>
      <c r="F614" s="358" t="s">
        <v>301</v>
      </c>
      <c r="G614" s="83"/>
    </row>
    <row r="615" spans="1:7" ht="18.75" customHeight="1" x14ac:dyDescent="0.4">
      <c r="A615" s="356"/>
      <c r="B615" s="283" t="s">
        <v>32</v>
      </c>
      <c r="C615" s="283" t="s">
        <v>31</v>
      </c>
      <c r="D615" s="357"/>
      <c r="E615" s="358"/>
      <c r="F615" s="358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0"/>
      <c r="D617" s="380"/>
      <c r="E617" s="380"/>
      <c r="F617" s="381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>
        <v>2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84" x14ac:dyDescent="0.4">
      <c r="A626" s="170" t="s">
        <v>457</v>
      </c>
      <c r="B626" s="89">
        <v>0</v>
      </c>
      <c r="C626" s="99">
        <f>IF(B626=0, -10, "0")</f>
        <v>-10</v>
      </c>
      <c r="D626" s="90" t="s">
        <v>509</v>
      </c>
      <c r="E626" s="90" t="s">
        <v>510</v>
      </c>
      <c r="F626" s="90"/>
      <c r="G626" s="83"/>
    </row>
    <row r="627" spans="1:7" ht="21" x14ac:dyDescent="0.4">
      <c r="A627" s="362" t="s">
        <v>34</v>
      </c>
      <c r="B627" s="362"/>
      <c r="C627" s="362"/>
      <c r="D627" s="296">
        <f>SUM(B618:C626)</f>
        <v>6</v>
      </c>
      <c r="E627" s="376"/>
      <c r="F627" s="377"/>
      <c r="G627" s="83"/>
    </row>
    <row r="628" spans="1:7" ht="21" x14ac:dyDescent="0.4">
      <c r="A628" s="362" t="s">
        <v>33</v>
      </c>
      <c r="B628" s="362"/>
      <c r="C628" s="362"/>
      <c r="D628" s="295">
        <f>D627/(COUNT(B618:C626)*2)</f>
        <v>0.3</v>
      </c>
      <c r="E628" s="378"/>
      <c r="F628" s="379"/>
      <c r="G628" s="83"/>
    </row>
    <row r="629" spans="1:7" ht="21" x14ac:dyDescent="0.4">
      <c r="A629" s="104"/>
      <c r="B629" s="83"/>
      <c r="C629" s="375"/>
      <c r="D629" s="375"/>
      <c r="E629" s="375"/>
      <c r="F629" s="37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1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3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4" t="s">
        <v>34</v>
      </c>
      <c r="B639" s="385"/>
      <c r="C639" s="386"/>
      <c r="D639" s="289">
        <f>SUM(B631:C638)</f>
        <v>15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0.9375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0"/>
      <c r="D642" s="380"/>
      <c r="E642" s="380"/>
      <c r="F642" s="381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4" t="s">
        <v>34</v>
      </c>
      <c r="B650" s="385"/>
      <c r="C650" s="386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72"/>
      <c r="B652" s="372"/>
      <c r="C652" s="372"/>
      <c r="D652" s="372"/>
      <c r="E652" s="372"/>
      <c r="F652" s="372"/>
      <c r="G652" s="372"/>
    </row>
    <row r="653" spans="1:16382" ht="24.75" x14ac:dyDescent="0.4">
      <c r="A653" s="241" t="s">
        <v>26</v>
      </c>
      <c r="B653" s="380"/>
      <c r="C653" s="380"/>
      <c r="D653" s="380"/>
      <c r="E653" s="380"/>
      <c r="F653" s="381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399" t="s">
        <v>310</v>
      </c>
      <c r="B661" s="400"/>
      <c r="C661" s="400"/>
      <c r="D661" s="400"/>
      <c r="E661" s="400"/>
      <c r="F661" s="401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1</v>
      </c>
      <c r="C668" s="89"/>
      <c r="D668" s="271">
        <f>IFERROR(E668/F668,"N.A")</f>
        <v>0.8571428571428571</v>
      </c>
      <c r="E668" s="42">
        <v>6</v>
      </c>
      <c r="F668" s="90">
        <v>7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25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0.96153846153846156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60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0.78947368421052633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0" t="s">
        <v>355</v>
      </c>
      <c r="B676" s="370"/>
      <c r="C676" s="370"/>
      <c r="D676" s="370"/>
      <c r="E676" s="370"/>
      <c r="F676" s="370"/>
      <c r="G676" s="83"/>
    </row>
    <row r="677" spans="1:7" ht="21" x14ac:dyDescent="0.4">
      <c r="A677" s="169">
        <f>B11</f>
        <v>43637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6" t="s">
        <v>28</v>
      </c>
      <c r="B678" s="357" t="s">
        <v>29</v>
      </c>
      <c r="C678" s="357"/>
      <c r="D678" s="357" t="s">
        <v>42</v>
      </c>
      <c r="E678" s="358" t="s">
        <v>266</v>
      </c>
      <c r="F678" s="358" t="s">
        <v>301</v>
      </c>
      <c r="G678" s="83"/>
    </row>
    <row r="679" spans="1:7" ht="21" x14ac:dyDescent="0.4">
      <c r="A679" s="356"/>
      <c r="B679" s="283" t="s">
        <v>32</v>
      </c>
      <c r="C679" s="283" t="s">
        <v>31</v>
      </c>
      <c r="D679" s="357"/>
      <c r="E679" s="358"/>
      <c r="F679" s="358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52.5" customHeight="1" x14ac:dyDescent="0.4">
      <c r="A691" s="163" t="s">
        <v>13</v>
      </c>
      <c r="B691" s="89">
        <v>1</v>
      </c>
      <c r="C691" s="185"/>
      <c r="D691" s="176" t="s">
        <v>511</v>
      </c>
      <c r="E691" s="90" t="s">
        <v>512</v>
      </c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>
        <v>2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42" x14ac:dyDescent="0.4">
      <c r="A696" s="182" t="s">
        <v>389</v>
      </c>
      <c r="B696" s="89">
        <v>0</v>
      </c>
      <c r="C696" s="99"/>
      <c r="D696" s="463" t="s">
        <v>481</v>
      </c>
      <c r="E696" s="464" t="s">
        <v>514</v>
      </c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42" x14ac:dyDescent="0.4">
      <c r="A699" s="177" t="s">
        <v>420</v>
      </c>
      <c r="B699" s="89">
        <v>0</v>
      </c>
      <c r="C699" s="99"/>
      <c r="D699" s="465" t="s">
        <v>515</v>
      </c>
      <c r="E699" s="91" t="s">
        <v>516</v>
      </c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0</v>
      </c>
      <c r="C700" s="89"/>
      <c r="D700" s="271">
        <f>IFERROR(E700/F700,"N.A")</f>
        <v>0</v>
      </c>
      <c r="E700" s="466">
        <v>0</v>
      </c>
      <c r="F700" s="90">
        <v>1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27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0.84375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1" t="s">
        <v>459</v>
      </c>
      <c r="B704" s="371"/>
      <c r="C704" s="371"/>
      <c r="D704" s="371"/>
      <c r="E704" s="371"/>
      <c r="F704" s="371"/>
      <c r="G704" s="184"/>
    </row>
    <row r="705" spans="1:7" ht="21" customHeight="1" x14ac:dyDescent="0.4">
      <c r="A705" s="169">
        <f>B11</f>
        <v>43637</v>
      </c>
      <c r="B705" s="83"/>
      <c r="C705" s="83"/>
      <c r="D705" s="183"/>
      <c r="E705" s="183"/>
      <c r="F705" s="183"/>
      <c r="G705" s="184"/>
    </row>
    <row r="706" spans="1:7" ht="21" x14ac:dyDescent="0.4">
      <c r="A706" s="382" t="s">
        <v>28</v>
      </c>
      <c r="B706" s="383" t="s">
        <v>29</v>
      </c>
      <c r="C706" s="383"/>
      <c r="D706" s="357" t="s">
        <v>42</v>
      </c>
      <c r="E706" s="358" t="s">
        <v>266</v>
      </c>
      <c r="F706" s="358" t="s">
        <v>301</v>
      </c>
      <c r="G706" s="184"/>
    </row>
    <row r="707" spans="1:7" ht="21" x14ac:dyDescent="0.4">
      <c r="A707" s="356"/>
      <c r="B707" s="283" t="s">
        <v>32</v>
      </c>
      <c r="C707" s="283" t="s">
        <v>31</v>
      </c>
      <c r="D707" s="357"/>
      <c r="E707" s="358"/>
      <c r="F707" s="358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59" t="s">
        <v>305</v>
      </c>
      <c r="B709" s="360"/>
      <c r="C709" s="360"/>
      <c r="D709" s="360"/>
      <c r="E709" s="360"/>
      <c r="F709" s="361"/>
      <c r="G709" s="184"/>
    </row>
    <row r="710" spans="1:7" ht="21" x14ac:dyDescent="0.4">
      <c r="A710" s="109" t="s">
        <v>220</v>
      </c>
      <c r="B710" s="185">
        <v>0</v>
      </c>
      <c r="C710" s="185"/>
      <c r="D710" s="179" t="s">
        <v>483</v>
      </c>
      <c r="E710" s="179"/>
      <c r="F710" s="135"/>
      <c r="G710" s="184"/>
    </row>
    <row r="711" spans="1:7" ht="42" x14ac:dyDescent="0.4">
      <c r="A711" s="109" t="s">
        <v>316</v>
      </c>
      <c r="B711" s="185">
        <v>0</v>
      </c>
      <c r="C711" s="185"/>
      <c r="D711" s="135" t="s">
        <v>482</v>
      </c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67"/>
      <c r="E713" s="179"/>
      <c r="F713" s="135"/>
      <c r="G713" s="184"/>
    </row>
    <row r="714" spans="1:7" ht="63" x14ac:dyDescent="0.4">
      <c r="A714" s="182" t="s">
        <v>321</v>
      </c>
      <c r="B714" s="185">
        <v>0</v>
      </c>
      <c r="C714" s="185"/>
      <c r="D714" s="468" t="s">
        <v>517</v>
      </c>
      <c r="E714" s="109" t="s">
        <v>518</v>
      </c>
      <c r="F714" s="135"/>
      <c r="G714" s="184"/>
    </row>
    <row r="715" spans="1:7" ht="21" x14ac:dyDescent="0.4">
      <c r="A715" s="284" t="s">
        <v>34</v>
      </c>
      <c r="B715" s="373"/>
      <c r="C715" s="374"/>
      <c r="D715" s="289">
        <f>SUM(B710:C714)</f>
        <v>4</v>
      </c>
      <c r="E715" s="79"/>
      <c r="F715" s="83"/>
      <c r="G715" s="83"/>
    </row>
    <row r="716" spans="1:7" ht="21" x14ac:dyDescent="0.4">
      <c r="A716" s="284" t="s">
        <v>33</v>
      </c>
      <c r="B716" s="373"/>
      <c r="C716" s="374"/>
      <c r="D716" s="298">
        <f>D715/(COUNT(B710:C714)*2)</f>
        <v>0.4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59" t="s">
        <v>306</v>
      </c>
      <c r="B718" s="360"/>
      <c r="C718" s="360"/>
      <c r="D718" s="360"/>
      <c r="E718" s="360"/>
      <c r="F718" s="361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51" x14ac:dyDescent="0.4">
      <c r="A720" s="186" t="s">
        <v>27</v>
      </c>
      <c r="B720" s="185">
        <v>0</v>
      </c>
      <c r="C720" s="185"/>
      <c r="D720" s="43" t="s">
        <v>519</v>
      </c>
      <c r="E720" s="90" t="s">
        <v>520</v>
      </c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2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0.5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6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0.42857142857142855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0.40476190476190477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190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0.73076923076923073</v>
      </c>
      <c r="E730" s="3"/>
      <c r="F730" s="3"/>
    </row>
  </sheetData>
  <sheetProtection algorithmName="SHA-512" hashValue="Z6mJIFBTTOcRYLAP93ZzNBafHHfe/F+fgEHbz0w6xFKyaU3CSJp5RD9Kec28wGeca2R8A4wljNlCC2lJXuBM6g==" saltValue="Pge0o5kY8groaGl5aijtdA==" spinCount="100000" sheet="1" objects="1" scenarios="1" formatCells="0" formatColumns="0" formatRows="0"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abSelected="1" view="pageBreakPreview" topLeftCell="A178" zoomScale="80" zoomScaleNormal="90" zoomScaleSheetLayoutView="80" workbookViewId="0">
      <selection activeCell="E192" sqref="E192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8"/>
      <c r="E1" s="458"/>
      <c r="F1" s="458"/>
      <c r="G1" s="458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59" t="s">
        <v>46</v>
      </c>
      <c r="B6" s="459"/>
      <c r="C6" s="459"/>
      <c r="D6" s="459"/>
      <c r="E6" s="459"/>
      <c r="F6" s="459"/>
      <c r="G6" s="66"/>
    </row>
    <row r="7" spans="1:7" s="2" customFormat="1" ht="21.75" customHeight="1" x14ac:dyDescent="0.45">
      <c r="A7" s="460" t="str">
        <f>'Page de garde'!D18</f>
        <v>Zarzis</v>
      </c>
      <c r="B7" s="460"/>
      <c r="C7" s="460"/>
      <c r="D7" s="460"/>
      <c r="E7" s="460"/>
      <c r="F7" s="460"/>
      <c r="G7" s="66"/>
    </row>
    <row r="8" spans="1:7" s="2" customFormat="1" ht="24" x14ac:dyDescent="0.45">
      <c r="A8" s="329" t="s">
        <v>39</v>
      </c>
      <c r="B8" s="461" t="str">
        <f>'A1 Exploitation'!B9:F9</f>
        <v>Yassine ELLoumi</v>
      </c>
      <c r="C8" s="461"/>
      <c r="D8" s="461"/>
      <c r="E8" s="461"/>
      <c r="F8" s="461"/>
      <c r="G8" s="66"/>
    </row>
    <row r="9" spans="1:7" s="2" customFormat="1" ht="24" x14ac:dyDescent="0.45">
      <c r="A9" s="330" t="s">
        <v>41</v>
      </c>
      <c r="B9" s="462" t="str">
        <f>'A1 Exploitation'!B10:F10</f>
        <v>Directeur  Magasin</v>
      </c>
      <c r="C9" s="462"/>
      <c r="D9" s="462"/>
      <c r="E9" s="462"/>
      <c r="F9" s="462"/>
      <c r="G9" s="66"/>
    </row>
    <row r="10" spans="1:7" s="2" customFormat="1" ht="24" x14ac:dyDescent="0.45">
      <c r="A10" s="329" t="s">
        <v>40</v>
      </c>
      <c r="B10" s="457">
        <f>'A1 Exploitation'!B11:F11</f>
        <v>43637</v>
      </c>
      <c r="C10" s="457"/>
      <c r="D10" s="457"/>
      <c r="E10" s="457"/>
      <c r="F10" s="457"/>
      <c r="G10" s="66"/>
    </row>
    <row r="11" spans="1:7" s="2" customFormat="1" ht="24" x14ac:dyDescent="0.45">
      <c r="A11" s="329" t="s">
        <v>250</v>
      </c>
      <c r="B11" s="454">
        <f>D199</f>
        <v>0.58333333333333337</v>
      </c>
      <c r="C11" s="454"/>
      <c r="D11" s="454"/>
      <c r="E11" s="454"/>
      <c r="F11" s="454"/>
      <c r="G11" s="66"/>
    </row>
    <row r="12" spans="1:7" s="2" customFormat="1" ht="22.5" x14ac:dyDescent="0.45">
      <c r="A12" s="1"/>
      <c r="D12" s="415"/>
      <c r="E12" s="415"/>
      <c r="F12" s="415"/>
      <c r="G12" s="415"/>
    </row>
    <row r="13" spans="1:7" s="2" customFormat="1" ht="11.25" customHeight="1" x14ac:dyDescent="0.3">
      <c r="A13" s="455" t="s">
        <v>28</v>
      </c>
      <c r="B13" s="456" t="s">
        <v>29</v>
      </c>
      <c r="C13" s="456"/>
      <c r="D13" s="456" t="s">
        <v>42</v>
      </c>
      <c r="E13" s="456" t="s">
        <v>160</v>
      </c>
      <c r="F13" s="456" t="s">
        <v>161</v>
      </c>
    </row>
    <row r="14" spans="1:7" s="2" customFormat="1" ht="12.75" customHeight="1" x14ac:dyDescent="0.3">
      <c r="A14" s="455"/>
      <c r="B14" s="336" t="s">
        <v>32</v>
      </c>
      <c r="C14" s="336" t="s">
        <v>31</v>
      </c>
      <c r="D14" s="456"/>
      <c r="E14" s="456"/>
      <c r="F14" s="456"/>
      <c r="G14" s="65"/>
    </row>
    <row r="15" spans="1:7" x14ac:dyDescent="0.3">
      <c r="A15" s="445"/>
      <c r="B15" s="446"/>
      <c r="C15" s="446"/>
      <c r="D15" s="446"/>
      <c r="E15" s="446"/>
      <c r="F15" s="446"/>
    </row>
    <row r="16" spans="1:7" ht="19.5" x14ac:dyDescent="0.4">
      <c r="A16" s="449" t="s">
        <v>0</v>
      </c>
      <c r="B16" s="450"/>
      <c r="C16" s="450"/>
      <c r="D16" s="450"/>
      <c r="E16" s="450"/>
      <c r="F16" s="450"/>
      <c r="G16" s="67" t="s">
        <v>297</v>
      </c>
    </row>
    <row r="17" spans="1:7" x14ac:dyDescent="0.3">
      <c r="A17" s="4" t="s">
        <v>225</v>
      </c>
      <c r="B17" s="42">
        <v>0</v>
      </c>
      <c r="C17" s="42"/>
      <c r="D17" s="43" t="s">
        <v>493</v>
      </c>
      <c r="E17" s="42" t="s">
        <v>521</v>
      </c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0</v>
      </c>
      <c r="C19" s="42"/>
      <c r="D19" s="43" t="s">
        <v>484</v>
      </c>
      <c r="E19" s="43" t="s">
        <v>522</v>
      </c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1" t="s">
        <v>34</v>
      </c>
      <c r="B22" s="447"/>
      <c r="C22" s="448"/>
      <c r="D22" s="334">
        <f>SUM(B17:C21)</f>
        <v>6</v>
      </c>
    </row>
    <row r="23" spans="1:7" x14ac:dyDescent="0.3">
      <c r="A23" s="438" t="s">
        <v>251</v>
      </c>
      <c r="B23" s="439"/>
      <c r="C23" s="440"/>
      <c r="D23" s="332">
        <f>D22/(COUNT(B17:C21)*2)</f>
        <v>0.6</v>
      </c>
    </row>
    <row r="24" spans="1:7" x14ac:dyDescent="0.3">
      <c r="A24" s="8"/>
      <c r="B24" s="9"/>
      <c r="C24" s="9"/>
      <c r="D24" s="10"/>
    </row>
    <row r="25" spans="1:7" ht="19.5" x14ac:dyDescent="0.4">
      <c r="A25" s="443" t="s">
        <v>4</v>
      </c>
      <c r="B25" s="444"/>
      <c r="C25" s="444"/>
      <c r="D25" s="444"/>
      <c r="E25" s="444"/>
      <c r="F25" s="444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38" t="s">
        <v>34</v>
      </c>
      <c r="B33" s="439"/>
      <c r="C33" s="440"/>
      <c r="D33" s="331">
        <f>SUM(B26:C32)</f>
        <v>14</v>
      </c>
    </row>
    <row r="34" spans="1:6" x14ac:dyDescent="0.3">
      <c r="A34" s="438" t="s">
        <v>251</v>
      </c>
      <c r="B34" s="439"/>
      <c r="C34" s="440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43" t="s">
        <v>180</v>
      </c>
      <c r="B36" s="444"/>
      <c r="C36" s="444"/>
      <c r="D36" s="444"/>
      <c r="E36" s="444"/>
      <c r="F36" s="444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38" t="s">
        <v>34</v>
      </c>
      <c r="B42" s="439"/>
      <c r="C42" s="440"/>
      <c r="D42" s="331">
        <f>SUM(B37:C41)</f>
        <v>0</v>
      </c>
    </row>
    <row r="43" spans="1:6" x14ac:dyDescent="0.3">
      <c r="A43" s="438" t="s">
        <v>251</v>
      </c>
      <c r="B43" s="439"/>
      <c r="C43" s="440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2" t="s">
        <v>19</v>
      </c>
      <c r="B45" s="453"/>
      <c r="C45" s="453"/>
      <c r="D45" s="453"/>
      <c r="E45" s="453"/>
      <c r="F45" s="453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ht="30.75" x14ac:dyDescent="0.3">
      <c r="A47" s="4" t="s">
        <v>70</v>
      </c>
      <c r="B47" s="42">
        <v>0</v>
      </c>
      <c r="C47" s="42"/>
      <c r="D47" s="46" t="s">
        <v>507</v>
      </c>
      <c r="E47" s="42" t="s">
        <v>508</v>
      </c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>
        <v>1</v>
      </c>
      <c r="C51" s="4" t="str">
        <f>IF(B51=0, -5, "0")</f>
        <v>0</v>
      </c>
      <c r="D51" s="46" t="s">
        <v>488</v>
      </c>
      <c r="E51" s="42" t="s">
        <v>523</v>
      </c>
      <c r="F51" s="42"/>
    </row>
    <row r="52" spans="1:6" x14ac:dyDescent="0.3">
      <c r="A52" s="438" t="s">
        <v>34</v>
      </c>
      <c r="B52" s="439"/>
      <c r="C52" s="440"/>
      <c r="D52" s="331">
        <f>SUM(B46:C51)</f>
        <v>9</v>
      </c>
    </row>
    <row r="53" spans="1:6" x14ac:dyDescent="0.3">
      <c r="A53" s="438" t="s">
        <v>251</v>
      </c>
      <c r="B53" s="439"/>
      <c r="C53" s="440"/>
      <c r="D53" s="332">
        <f>D52/(COUNT(B46:C51)*2)</f>
        <v>0.75</v>
      </c>
    </row>
    <row r="54" spans="1:6" x14ac:dyDescent="0.3">
      <c r="A54" s="8"/>
      <c r="B54" s="9"/>
      <c r="C54" s="9"/>
      <c r="D54" s="10"/>
    </row>
    <row r="55" spans="1:6" ht="19.5" x14ac:dyDescent="0.4">
      <c r="A55" s="443" t="s">
        <v>8</v>
      </c>
      <c r="B55" s="444"/>
      <c r="C55" s="444"/>
      <c r="D55" s="444"/>
      <c r="E55" s="444"/>
      <c r="F55" s="444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ht="30.75" x14ac:dyDescent="0.3">
      <c r="A59" s="5" t="s">
        <v>79</v>
      </c>
      <c r="B59" s="42">
        <v>0</v>
      </c>
      <c r="C59" s="42"/>
      <c r="D59" s="46" t="s">
        <v>485</v>
      </c>
      <c r="E59" s="42" t="s">
        <v>524</v>
      </c>
      <c r="F59" s="42"/>
    </row>
    <row r="60" spans="1:6" ht="36" x14ac:dyDescent="0.35">
      <c r="A60" s="15" t="s">
        <v>182</v>
      </c>
      <c r="B60" s="42">
        <v>0</v>
      </c>
      <c r="C60" s="4">
        <f>IF(B60=0, -5, "0")</f>
        <v>-5</v>
      </c>
      <c r="D60" s="43" t="s">
        <v>486</v>
      </c>
      <c r="E60" s="42" t="s">
        <v>525</v>
      </c>
      <c r="F60" s="42"/>
    </row>
    <row r="61" spans="1:6" ht="33.75" x14ac:dyDescent="0.35">
      <c r="A61" s="14" t="s">
        <v>253</v>
      </c>
      <c r="B61" s="42">
        <v>0</v>
      </c>
      <c r="C61" s="4">
        <f>IF(B61=0, -5, "0")</f>
        <v>-5</v>
      </c>
      <c r="D61" s="43" t="s">
        <v>526</v>
      </c>
      <c r="E61" s="43" t="s">
        <v>527</v>
      </c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38" t="s">
        <v>34</v>
      </c>
      <c r="B63" s="439"/>
      <c r="C63" s="440"/>
      <c r="D63" s="331">
        <f>SUM(B56:C62)</f>
        <v>-2</v>
      </c>
    </row>
    <row r="64" spans="1:6" x14ac:dyDescent="0.3">
      <c r="A64" s="438" t="s">
        <v>251</v>
      </c>
      <c r="B64" s="439"/>
      <c r="C64" s="440"/>
      <c r="D64" s="332">
        <f>D63/(COUNT(B56:C62)*2)</f>
        <v>-0.1111111111111111</v>
      </c>
    </row>
    <row r="65" spans="1:6" x14ac:dyDescent="0.3">
      <c r="A65" s="8"/>
      <c r="B65" s="9"/>
      <c r="C65" s="9"/>
      <c r="D65" s="10"/>
    </row>
    <row r="66" spans="1:6" ht="19.5" x14ac:dyDescent="0.4">
      <c r="A66" s="443" t="s">
        <v>111</v>
      </c>
      <c r="B66" s="444"/>
      <c r="C66" s="444"/>
      <c r="D66" s="444"/>
      <c r="E66" s="444"/>
      <c r="F66" s="444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38" t="s">
        <v>34</v>
      </c>
      <c r="B84" s="439"/>
      <c r="C84" s="440"/>
      <c r="D84" s="331">
        <f>SUM(B67:C83)</f>
        <v>0</v>
      </c>
    </row>
    <row r="85" spans="1:6" x14ac:dyDescent="0.3">
      <c r="A85" s="438" t="s">
        <v>251</v>
      </c>
      <c r="B85" s="439"/>
      <c r="C85" s="440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3" t="s">
        <v>172</v>
      </c>
      <c r="B87" s="444"/>
      <c r="C87" s="444"/>
      <c r="D87" s="444"/>
      <c r="E87" s="444"/>
      <c r="F87" s="444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38" t="s">
        <v>34</v>
      </c>
      <c r="B102" s="439"/>
      <c r="C102" s="440"/>
      <c r="D102" s="331">
        <f>SUM(B88:C101)</f>
        <v>0</v>
      </c>
    </row>
    <row r="103" spans="1:6" x14ac:dyDescent="0.3">
      <c r="A103" s="438" t="s">
        <v>251</v>
      </c>
      <c r="B103" s="439"/>
      <c r="C103" s="440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3" t="s">
        <v>173</v>
      </c>
      <c r="B106" s="444"/>
      <c r="C106" s="444"/>
      <c r="D106" s="444"/>
      <c r="E106" s="444"/>
      <c r="F106" s="444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38" t="s">
        <v>34</v>
      </c>
      <c r="B118" s="439"/>
      <c r="C118" s="440"/>
      <c r="D118" s="331">
        <f>SUM(B107:C117)</f>
        <v>0</v>
      </c>
    </row>
    <row r="119" spans="1:6" x14ac:dyDescent="0.3">
      <c r="A119" s="438" t="s">
        <v>251</v>
      </c>
      <c r="B119" s="439"/>
      <c r="C119" s="440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3" t="s">
        <v>156</v>
      </c>
      <c r="B121" s="444"/>
      <c r="C121" s="444"/>
      <c r="D121" s="444"/>
      <c r="E121" s="444"/>
      <c r="F121" s="444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38" t="s">
        <v>34</v>
      </c>
      <c r="B133" s="439"/>
      <c r="C133" s="440"/>
      <c r="D133" s="331">
        <f>SUM(B122:C132)</f>
        <v>0</v>
      </c>
    </row>
    <row r="134" spans="1:6" x14ac:dyDescent="0.3">
      <c r="A134" s="438" t="s">
        <v>251</v>
      </c>
      <c r="B134" s="439"/>
      <c r="C134" s="440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3" t="s">
        <v>61</v>
      </c>
      <c r="B136" s="444"/>
      <c r="C136" s="444"/>
      <c r="D136" s="444"/>
      <c r="E136" s="444"/>
      <c r="F136" s="444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38" t="s">
        <v>34</v>
      </c>
      <c r="B149" s="439"/>
      <c r="C149" s="440"/>
      <c r="D149" s="331">
        <f>SUM(B137:C148)</f>
        <v>0</v>
      </c>
    </row>
    <row r="150" spans="1:6" x14ac:dyDescent="0.3">
      <c r="A150" s="438" t="s">
        <v>251</v>
      </c>
      <c r="B150" s="439"/>
      <c r="C150" s="440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3" t="s">
        <v>178</v>
      </c>
      <c r="B152" s="444"/>
      <c r="C152" s="444"/>
      <c r="D152" s="444"/>
      <c r="E152" s="444"/>
      <c r="F152" s="444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33.75" x14ac:dyDescent="0.35">
      <c r="A156" s="14" t="s">
        <v>263</v>
      </c>
      <c r="B156" s="42">
        <v>0</v>
      </c>
      <c r="C156" s="4">
        <f>IF(B156=0, -5, "0")</f>
        <v>-5</v>
      </c>
      <c r="D156" s="43" t="s">
        <v>528</v>
      </c>
      <c r="E156" s="43" t="s">
        <v>529</v>
      </c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38" t="s">
        <v>34</v>
      </c>
      <c r="B161" s="447"/>
      <c r="C161" s="448"/>
      <c r="D161" s="334">
        <f>SUM(B153:C160)</f>
        <v>9</v>
      </c>
    </row>
    <row r="162" spans="1:6" x14ac:dyDescent="0.3">
      <c r="A162" s="438" t="s">
        <v>251</v>
      </c>
      <c r="B162" s="439"/>
      <c r="C162" s="440"/>
      <c r="D162" s="332">
        <f>D161/(COUNT(B153:C160)*2)</f>
        <v>0.5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3" t="s">
        <v>64</v>
      </c>
      <c r="B164" s="444"/>
      <c r="C164" s="444"/>
      <c r="D164" s="444"/>
      <c r="E164" s="444"/>
      <c r="F164" s="444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38" t="s">
        <v>34</v>
      </c>
      <c r="B169" s="439"/>
      <c r="C169" s="440"/>
      <c r="D169" s="331">
        <f>SUM(B165:C168)</f>
        <v>0</v>
      </c>
    </row>
    <row r="170" spans="1:6" x14ac:dyDescent="0.3">
      <c r="A170" s="438" t="s">
        <v>251</v>
      </c>
      <c r="B170" s="439"/>
      <c r="C170" s="440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1" t="s">
        <v>15</v>
      </c>
      <c r="B172" s="442"/>
      <c r="C172" s="442"/>
      <c r="D172" s="442"/>
      <c r="E172" s="442"/>
      <c r="F172" s="442"/>
    </row>
    <row r="173" spans="1:6" x14ac:dyDescent="0.3">
      <c r="A173" s="4" t="s">
        <v>152</v>
      </c>
      <c r="B173" s="42">
        <v>0</v>
      </c>
      <c r="C173" s="42"/>
      <c r="D173" s="63" t="s">
        <v>487</v>
      </c>
      <c r="E173" s="42" t="s">
        <v>513</v>
      </c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38" t="s">
        <v>34</v>
      </c>
      <c r="B177" s="439"/>
      <c r="C177" s="440"/>
      <c r="D177" s="331">
        <f>SUM(B173:C176)</f>
        <v>6</v>
      </c>
    </row>
    <row r="178" spans="1:7" x14ac:dyDescent="0.3">
      <c r="A178" s="438" t="s">
        <v>251</v>
      </c>
      <c r="B178" s="439"/>
      <c r="C178" s="440"/>
      <c r="D178" s="332">
        <f>D177/(COUNT(B173:C176)*2)</f>
        <v>0.75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3" t="s">
        <v>65</v>
      </c>
      <c r="B180" s="444"/>
      <c r="C180" s="444"/>
      <c r="D180" s="444"/>
      <c r="E180" s="444"/>
      <c r="F180" s="444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38" t="s">
        <v>34</v>
      </c>
      <c r="B186" s="439"/>
      <c r="C186" s="440"/>
      <c r="D186" s="331">
        <f>SUM(B181:C185)</f>
        <v>10</v>
      </c>
    </row>
    <row r="187" spans="1:7" x14ac:dyDescent="0.3">
      <c r="A187" s="438" t="s">
        <v>251</v>
      </c>
      <c r="B187" s="439"/>
      <c r="C187" s="440"/>
      <c r="D187" s="332">
        <f>D186/(COUNT(B181:C185)*2)</f>
        <v>1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3" t="s">
        <v>177</v>
      </c>
      <c r="B189" s="444"/>
      <c r="C189" s="444"/>
      <c r="D189" s="444"/>
      <c r="E189" s="444"/>
      <c r="F189" s="444"/>
    </row>
    <row r="190" spans="1:7" ht="33" x14ac:dyDescent="0.3">
      <c r="A190" s="16" t="s">
        <v>308</v>
      </c>
      <c r="B190" s="42">
        <v>0</v>
      </c>
      <c r="C190" s="42"/>
      <c r="D190" s="42" t="s">
        <v>530</v>
      </c>
      <c r="E190" s="43" t="s">
        <v>531</v>
      </c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 t="s">
        <v>532</v>
      </c>
      <c r="E192" s="42"/>
      <c r="F192" s="42"/>
    </row>
    <row r="193" spans="1:6" x14ac:dyDescent="0.3">
      <c r="A193" s="23" t="s">
        <v>159</v>
      </c>
      <c r="B193" s="42">
        <v>2</v>
      </c>
      <c r="C193" s="42"/>
      <c r="D193" s="42"/>
      <c r="E193" s="42"/>
      <c r="F193" s="42"/>
    </row>
    <row r="194" spans="1:6" x14ac:dyDescent="0.3">
      <c r="A194" s="438" t="s">
        <v>34</v>
      </c>
      <c r="B194" s="439"/>
      <c r="C194" s="440"/>
      <c r="D194" s="335">
        <f>SUM(B190:C193)</f>
        <v>4</v>
      </c>
    </row>
    <row r="195" spans="1:6" x14ac:dyDescent="0.3">
      <c r="A195" s="438" t="s">
        <v>251</v>
      </c>
      <c r="B195" s="439"/>
      <c r="C195" s="440"/>
      <c r="D195" s="332">
        <f>D194/(COUNT(B190:C193)*2)</f>
        <v>0.66666666666666663</v>
      </c>
    </row>
    <row r="197" spans="1:6" ht="18" x14ac:dyDescent="0.35">
      <c r="A197" s="26" t="s">
        <v>422</v>
      </c>
      <c r="B197" s="25"/>
      <c r="C197" s="25"/>
      <c r="D197" s="75">
        <f>E197/F197</f>
        <v>0.33333333333333331</v>
      </c>
      <c r="E197" s="72">
        <v>2</v>
      </c>
      <c r="F197" s="73">
        <v>6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56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0.58333333333333337</v>
      </c>
    </row>
  </sheetData>
  <sheetProtection algorithmName="SHA-512" hashValue="Gzz+FP10ze0GJZiZkn4n2sHKlt7jxsUrqqges19ai6fDlCW++J0HdigfGzKGQFs5E0Jg3yi1UX8hDHOFBDT1tw==" saltValue="znXmts1WNu7l62hPXorB7A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3" sqref="A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5"/>
      <c r="E1" s="415"/>
      <c r="F1" s="415"/>
      <c r="G1" s="41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6" t="s">
        <v>151</v>
      </c>
      <c r="B7" s="416"/>
      <c r="C7" s="416"/>
      <c r="D7" s="416"/>
      <c r="E7" s="416"/>
      <c r="F7" s="416"/>
      <c r="G7" s="82"/>
    </row>
    <row r="8" spans="1:7" ht="22.5" x14ac:dyDescent="0.45">
      <c r="A8" s="417" t="str">
        <f>'Page de garde'!D18</f>
        <v>Zarzis</v>
      </c>
      <c r="B8" s="417"/>
      <c r="C8" s="417"/>
      <c r="D8" s="417"/>
      <c r="E8" s="417"/>
      <c r="F8" s="417"/>
      <c r="G8" s="82"/>
    </row>
    <row r="9" spans="1:7" ht="22.5" x14ac:dyDescent="0.45">
      <c r="A9" s="278" t="s">
        <v>39</v>
      </c>
      <c r="B9" s="418"/>
      <c r="C9" s="418"/>
      <c r="D9" s="418"/>
      <c r="E9" s="418"/>
      <c r="F9" s="418"/>
      <c r="G9" s="82"/>
    </row>
    <row r="10" spans="1:7" ht="22.5" x14ac:dyDescent="0.45">
      <c r="A10" s="279" t="s">
        <v>41</v>
      </c>
      <c r="B10" s="419"/>
      <c r="C10" s="419"/>
      <c r="D10" s="419"/>
      <c r="E10" s="419"/>
      <c r="F10" s="419"/>
      <c r="G10" s="82"/>
    </row>
    <row r="11" spans="1:7" ht="22.5" x14ac:dyDescent="0.45">
      <c r="A11" s="278" t="s">
        <v>40</v>
      </c>
      <c r="B11" s="414"/>
      <c r="C11" s="414"/>
      <c r="D11" s="414"/>
      <c r="E11" s="414"/>
      <c r="F11" s="414"/>
      <c r="G11" s="82"/>
    </row>
    <row r="12" spans="1:7" ht="22.5" x14ac:dyDescent="0.45">
      <c r="A12" s="278" t="s">
        <v>200</v>
      </c>
      <c r="B12" s="420" t="e">
        <f>D730</f>
        <v>#DIV/0!</v>
      </c>
      <c r="C12" s="420"/>
      <c r="D12" s="420"/>
      <c r="E12" s="420"/>
      <c r="F12" s="420"/>
      <c r="G12" s="82"/>
    </row>
    <row r="13" spans="1:7" ht="22.5" x14ac:dyDescent="0.45">
      <c r="A13" s="81"/>
      <c r="B13" s="79"/>
      <c r="C13" s="79"/>
      <c r="D13" s="415"/>
      <c r="E13" s="415"/>
      <c r="F13" s="415"/>
      <c r="G13" s="41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6" t="s">
        <v>28</v>
      </c>
      <c r="B17" s="357" t="s">
        <v>29</v>
      </c>
      <c r="C17" s="357"/>
      <c r="D17" s="357" t="s">
        <v>42</v>
      </c>
      <c r="E17" s="358" t="s">
        <v>266</v>
      </c>
      <c r="F17" s="358" t="s">
        <v>299</v>
      </c>
      <c r="G17" s="83"/>
    </row>
    <row r="18" spans="1:8" ht="16.5" customHeight="1" x14ac:dyDescent="0.4">
      <c r="A18" s="356"/>
      <c r="B18" s="283" t="s">
        <v>32</v>
      </c>
      <c r="C18" s="283" t="s">
        <v>31</v>
      </c>
      <c r="D18" s="357"/>
      <c r="E18" s="358"/>
      <c r="F18" s="358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7"/>
      <c r="B49" s="347"/>
      <c r="C49" s="347"/>
      <c r="D49" s="347"/>
      <c r="E49" s="347"/>
      <c r="F49" s="347"/>
      <c r="G49" s="347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6" t="s">
        <v>28</v>
      </c>
      <c r="B52" s="357" t="s">
        <v>29</v>
      </c>
      <c r="C52" s="357"/>
      <c r="D52" s="357" t="s">
        <v>42</v>
      </c>
      <c r="E52" s="358" t="s">
        <v>266</v>
      </c>
      <c r="F52" s="358" t="s">
        <v>301</v>
      </c>
      <c r="G52" s="83"/>
    </row>
    <row r="53" spans="1:7" ht="21" x14ac:dyDescent="0.4">
      <c r="A53" s="356"/>
      <c r="B53" s="283" t="s">
        <v>32</v>
      </c>
      <c r="C53" s="283" t="s">
        <v>31</v>
      </c>
      <c r="D53" s="357"/>
      <c r="E53" s="358"/>
      <c r="F53" s="358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5"/>
      <c r="B64" s="346"/>
      <c r="C64" s="346"/>
      <c r="D64" s="346"/>
      <c r="E64" s="346"/>
      <c r="F64" s="346"/>
      <c r="G64" s="346"/>
    </row>
    <row r="65" spans="1:7" ht="43.5" customHeight="1" x14ac:dyDescent="0.4">
      <c r="A65" s="425" t="s">
        <v>350</v>
      </c>
      <c r="B65" s="425"/>
      <c r="C65" s="425"/>
      <c r="D65" s="425"/>
      <c r="E65" s="425"/>
      <c r="F65" s="425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4"/>
      <c r="B83" s="354"/>
      <c r="C83" s="354"/>
      <c r="D83" s="354"/>
      <c r="E83" s="354"/>
      <c r="F83" s="354"/>
      <c r="G83" s="354"/>
    </row>
    <row r="84" spans="1:7" ht="45" customHeight="1" x14ac:dyDescent="0.45">
      <c r="A84" s="426" t="s">
        <v>351</v>
      </c>
      <c r="B84" s="426"/>
      <c r="C84" s="426"/>
      <c r="D84" s="426"/>
      <c r="E84" s="426"/>
      <c r="F84" s="426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0"/>
      <c r="B103" s="348"/>
      <c r="C103" s="348"/>
      <c r="D103" s="348"/>
      <c r="E103" s="348"/>
      <c r="F103" s="355"/>
      <c r="G103" s="83"/>
    </row>
    <row r="104" spans="1:7" ht="46.5" customHeight="1" x14ac:dyDescent="0.4">
      <c r="A104" s="425" t="s">
        <v>352</v>
      </c>
      <c r="B104" s="425"/>
      <c r="C104" s="425"/>
      <c r="D104" s="425"/>
      <c r="E104" s="425"/>
      <c r="F104" s="425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0"/>
      <c r="B111" s="348"/>
      <c r="C111" s="348"/>
      <c r="D111" s="348"/>
      <c r="E111" s="348"/>
      <c r="F111" s="355"/>
      <c r="G111" s="83"/>
    </row>
    <row r="112" spans="1:7" ht="39.75" customHeight="1" x14ac:dyDescent="0.4">
      <c r="A112" s="425" t="s">
        <v>390</v>
      </c>
      <c r="B112" s="425"/>
      <c r="C112" s="425"/>
      <c r="D112" s="425"/>
      <c r="E112" s="425"/>
      <c r="F112" s="425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48"/>
      <c r="B120" s="348"/>
      <c r="C120" s="348"/>
      <c r="D120" s="348"/>
      <c r="E120" s="348"/>
      <c r="F120" s="348"/>
      <c r="G120" s="83"/>
    </row>
    <row r="121" spans="1:7" ht="22.5" x14ac:dyDescent="0.4">
      <c r="A121" s="425" t="s">
        <v>310</v>
      </c>
      <c r="B121" s="425"/>
      <c r="C121" s="425"/>
      <c r="D121" s="425"/>
      <c r="E121" s="425"/>
      <c r="F121" s="425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49"/>
      <c r="B132" s="349"/>
      <c r="C132" s="349"/>
      <c r="D132" s="349"/>
      <c r="E132" s="349"/>
      <c r="F132" s="349"/>
      <c r="G132" s="83"/>
    </row>
    <row r="133" spans="1:16384" ht="22.5" customHeight="1" x14ac:dyDescent="0.4">
      <c r="A133" s="427" t="s">
        <v>424</v>
      </c>
      <c r="B133" s="427"/>
      <c r="C133" s="427"/>
      <c r="D133" s="427"/>
      <c r="E133" s="427"/>
      <c r="F133" s="427"/>
      <c r="G133" s="83"/>
    </row>
    <row r="134" spans="1:16384" ht="22.5" customHeight="1" x14ac:dyDescent="0.4">
      <c r="A134" s="428"/>
      <c r="B134" s="428"/>
      <c r="C134" s="428"/>
      <c r="D134" s="428"/>
      <c r="E134" s="428"/>
      <c r="F134" s="428"/>
      <c r="G134" s="83"/>
    </row>
    <row r="135" spans="1:16384" s="216" customFormat="1" ht="22.5" customHeight="1" x14ac:dyDescent="0.25">
      <c r="A135" s="356" t="s">
        <v>28</v>
      </c>
      <c r="B135" s="357" t="s">
        <v>29</v>
      </c>
      <c r="C135" s="357"/>
      <c r="D135" s="357" t="s">
        <v>42</v>
      </c>
      <c r="E135" s="358" t="s">
        <v>266</v>
      </c>
      <c r="F135" s="358" t="s">
        <v>301</v>
      </c>
    </row>
    <row r="136" spans="1:16384" s="216" customFormat="1" ht="22.5" customHeight="1" x14ac:dyDescent="0.25">
      <c r="A136" s="356"/>
      <c r="B136" s="283" t="s">
        <v>32</v>
      </c>
      <c r="C136" s="283" t="s">
        <v>31</v>
      </c>
      <c r="D136" s="357"/>
      <c r="E136" s="358"/>
      <c r="F136" s="358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29" t="s">
        <v>461</v>
      </c>
      <c r="B139" s="429"/>
      <c r="C139" s="429"/>
      <c r="D139" s="429"/>
      <c r="E139" s="429"/>
      <c r="F139" s="429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7" t="s">
        <v>349</v>
      </c>
      <c r="B147" s="387"/>
      <c r="C147" s="387"/>
      <c r="D147" s="387"/>
      <c r="E147" s="387"/>
      <c r="F147" s="387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0"/>
      <c r="B165" s="348"/>
      <c r="C165" s="348"/>
      <c r="D165" s="348"/>
      <c r="E165" s="348"/>
      <c r="F165" s="348"/>
      <c r="G165" s="83"/>
    </row>
    <row r="166" spans="1:7" ht="32.25" customHeight="1" x14ac:dyDescent="0.4">
      <c r="A166" s="429" t="s">
        <v>462</v>
      </c>
      <c r="B166" s="429"/>
      <c r="C166" s="429"/>
      <c r="D166" s="429"/>
      <c r="E166" s="429"/>
      <c r="F166" s="429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1"/>
      <c r="B176" s="352"/>
      <c r="C176" s="352"/>
      <c r="D176" s="352"/>
      <c r="E176" s="352"/>
      <c r="F176" s="352"/>
      <c r="G176" s="83"/>
    </row>
    <row r="177" spans="1:7" ht="32.25" customHeight="1" x14ac:dyDescent="0.4">
      <c r="A177" s="429" t="s">
        <v>310</v>
      </c>
      <c r="B177" s="429"/>
      <c r="C177" s="429"/>
      <c r="D177" s="429"/>
      <c r="E177" s="429"/>
      <c r="F177" s="429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388"/>
      <c r="C186" s="389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3"/>
      <c r="B188" s="353"/>
      <c r="C188" s="353"/>
      <c r="D188" s="353"/>
      <c r="E188" s="353"/>
      <c r="F188" s="353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6" t="s">
        <v>28</v>
      </c>
      <c r="B191" s="357" t="s">
        <v>29</v>
      </c>
      <c r="C191" s="357"/>
      <c r="D191" s="357" t="s">
        <v>42</v>
      </c>
      <c r="E191" s="358" t="s">
        <v>266</v>
      </c>
      <c r="F191" s="358" t="s">
        <v>301</v>
      </c>
      <c r="G191" s="83"/>
    </row>
    <row r="192" spans="1:7" ht="21" x14ac:dyDescent="0.4">
      <c r="A192" s="356"/>
      <c r="B192" s="283" t="s">
        <v>32</v>
      </c>
      <c r="C192" s="283" t="s">
        <v>31</v>
      </c>
      <c r="D192" s="357"/>
      <c r="E192" s="358"/>
      <c r="F192" s="358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4" t="s">
        <v>34</v>
      </c>
      <c r="B203" s="385"/>
      <c r="C203" s="38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7"/>
      <c r="B205" s="347"/>
      <c r="C205" s="347"/>
      <c r="D205" s="347"/>
      <c r="E205" s="347"/>
      <c r="F205" s="347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4" t="s">
        <v>34</v>
      </c>
      <c r="B227" s="385"/>
      <c r="C227" s="38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7"/>
      <c r="B229" s="347"/>
      <c r="C229" s="347"/>
      <c r="D229" s="347"/>
      <c r="E229" s="347"/>
      <c r="F229" s="347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1" t="s">
        <v>310</v>
      </c>
      <c r="B236" s="422"/>
      <c r="C236" s="422"/>
      <c r="D236" s="423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84" t="s">
        <v>34</v>
      </c>
      <c r="B245" s="385"/>
      <c r="C245" s="38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7"/>
      <c r="B250" s="347"/>
      <c r="C250" s="347"/>
      <c r="D250" s="347"/>
      <c r="E250" s="347"/>
      <c r="F250" s="347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6" t="s">
        <v>28</v>
      </c>
      <c r="B253" s="357" t="s">
        <v>29</v>
      </c>
      <c r="C253" s="357"/>
      <c r="D253" s="357" t="s">
        <v>42</v>
      </c>
      <c r="E253" s="358" t="s">
        <v>266</v>
      </c>
      <c r="F253" s="358" t="s">
        <v>301</v>
      </c>
      <c r="G253" s="83"/>
    </row>
    <row r="254" spans="1:7" ht="21" x14ac:dyDescent="0.4">
      <c r="A254" s="356"/>
      <c r="B254" s="283" t="s">
        <v>32</v>
      </c>
      <c r="C254" s="283" t="s">
        <v>31</v>
      </c>
      <c r="D254" s="357"/>
      <c r="E254" s="358"/>
      <c r="F254" s="358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4" t="s">
        <v>34</v>
      </c>
      <c r="B265" s="385"/>
      <c r="C265" s="38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7"/>
      <c r="B290" s="377"/>
      <c r="C290" s="377"/>
      <c r="D290" s="377"/>
      <c r="E290" s="377"/>
      <c r="F290" s="377"/>
      <c r="G290" s="83"/>
    </row>
    <row r="291" spans="1:7" ht="31.5" customHeight="1" x14ac:dyDescent="0.4">
      <c r="A291" s="424" t="s">
        <v>310</v>
      </c>
      <c r="B291" s="424"/>
      <c r="C291" s="424"/>
      <c r="D291" s="424"/>
      <c r="E291" s="424"/>
      <c r="F291" s="424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6" t="s">
        <v>28</v>
      </c>
      <c r="B308" s="357" t="s">
        <v>29</v>
      </c>
      <c r="C308" s="357"/>
      <c r="D308" s="357" t="s">
        <v>42</v>
      </c>
      <c r="E308" s="358" t="s">
        <v>266</v>
      </c>
      <c r="F308" s="358" t="s">
        <v>301</v>
      </c>
      <c r="G308" s="83"/>
    </row>
    <row r="309" spans="1:7" ht="21" x14ac:dyDescent="0.4">
      <c r="A309" s="356"/>
      <c r="B309" s="283" t="s">
        <v>32</v>
      </c>
      <c r="C309" s="283" t="s">
        <v>31</v>
      </c>
      <c r="D309" s="357"/>
      <c r="E309" s="358"/>
      <c r="F309" s="358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69"/>
      <c r="B357" s="369"/>
      <c r="C357" s="369"/>
      <c r="D357" s="369"/>
      <c r="E357" s="369"/>
      <c r="F357" s="369"/>
      <c r="G357" s="369"/>
    </row>
    <row r="358" spans="1:7" ht="32.25" customHeight="1" x14ac:dyDescent="0.4">
      <c r="A358" s="433" t="s">
        <v>310</v>
      </c>
      <c r="B358" s="433"/>
      <c r="C358" s="433"/>
      <c r="D358" s="433"/>
      <c r="E358" s="433"/>
      <c r="F358" s="433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6" t="s">
        <v>28</v>
      </c>
      <c r="B375" s="357" t="s">
        <v>29</v>
      </c>
      <c r="C375" s="357"/>
      <c r="D375" s="357" t="s">
        <v>42</v>
      </c>
      <c r="E375" s="358" t="s">
        <v>266</v>
      </c>
      <c r="F375" s="358" t="s">
        <v>301</v>
      </c>
      <c r="G375" s="83"/>
    </row>
    <row r="376" spans="1:7" ht="21" x14ac:dyDescent="0.4">
      <c r="A376" s="356"/>
      <c r="B376" s="283" t="s">
        <v>32</v>
      </c>
      <c r="C376" s="283" t="s">
        <v>31</v>
      </c>
      <c r="D376" s="357"/>
      <c r="E376" s="358"/>
      <c r="F376" s="358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2"/>
      <c r="B415" s="354"/>
      <c r="C415" s="354"/>
      <c r="D415" s="354"/>
      <c r="E415" s="354"/>
      <c r="F415" s="354"/>
      <c r="G415" s="354"/>
    </row>
    <row r="416" spans="1:7" ht="24.75" x14ac:dyDescent="0.4">
      <c r="A416" s="432" t="s">
        <v>319</v>
      </c>
      <c r="B416" s="432"/>
      <c r="C416" s="432"/>
      <c r="D416" s="432"/>
      <c r="E416" s="432"/>
      <c r="F416" s="43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6" t="s">
        <v>28</v>
      </c>
      <c r="B433" s="357" t="s">
        <v>29</v>
      </c>
      <c r="C433" s="357"/>
      <c r="D433" s="357" t="s">
        <v>42</v>
      </c>
      <c r="E433" s="358" t="s">
        <v>266</v>
      </c>
      <c r="F433" s="358" t="s">
        <v>301</v>
      </c>
      <c r="G433" s="83"/>
    </row>
    <row r="434" spans="1:7" ht="21" x14ac:dyDescent="0.4">
      <c r="A434" s="356"/>
      <c r="B434" s="283" t="s">
        <v>32</v>
      </c>
      <c r="C434" s="283" t="s">
        <v>31</v>
      </c>
      <c r="D434" s="357"/>
      <c r="E434" s="358"/>
      <c r="F434" s="358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2" t="s">
        <v>310</v>
      </c>
      <c r="B464" s="432"/>
      <c r="C464" s="432"/>
      <c r="D464" s="432"/>
      <c r="E464" s="432"/>
      <c r="F464" s="432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6" t="s">
        <v>425</v>
      </c>
      <c r="B478" s="436"/>
      <c r="C478" s="436"/>
      <c r="D478" s="436"/>
      <c r="E478" s="436"/>
      <c r="F478" s="436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5" t="s">
        <v>28</v>
      </c>
      <c r="B480" s="406" t="s">
        <v>29</v>
      </c>
      <c r="C480" s="406"/>
      <c r="D480" s="406" t="s">
        <v>42</v>
      </c>
      <c r="E480" s="398" t="s">
        <v>266</v>
      </c>
      <c r="F480" s="398" t="s">
        <v>301</v>
      </c>
      <c r="G480" s="83"/>
    </row>
    <row r="481" spans="1:7" ht="21" x14ac:dyDescent="0.4">
      <c r="A481" s="405"/>
      <c r="B481" s="291" t="s">
        <v>32</v>
      </c>
      <c r="C481" s="291" t="s">
        <v>31</v>
      </c>
      <c r="D481" s="406"/>
      <c r="E481" s="398"/>
      <c r="F481" s="398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3" t="s">
        <v>52</v>
      </c>
      <c r="B483" s="413"/>
      <c r="C483" s="413"/>
      <c r="D483" s="413"/>
      <c r="E483" s="413"/>
      <c r="F483" s="41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6" t="s">
        <v>463</v>
      </c>
      <c r="B491" s="397"/>
      <c r="C491" s="397"/>
      <c r="D491" s="397"/>
      <c r="E491" s="397"/>
      <c r="F491" s="39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7" t="s">
        <v>23</v>
      </c>
      <c r="B505" s="408"/>
      <c r="C505" s="408"/>
      <c r="D505" s="408"/>
      <c r="E505" s="408"/>
      <c r="F505" s="409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79"/>
      <c r="B517" s="379"/>
      <c r="C517" s="379"/>
      <c r="D517" s="379"/>
      <c r="E517" s="379"/>
      <c r="F517" s="379"/>
      <c r="G517" s="379"/>
    </row>
    <row r="518" spans="1:7" ht="26.25" customHeight="1" x14ac:dyDescent="0.5">
      <c r="A518" s="244" t="s">
        <v>310</v>
      </c>
      <c r="B518" s="404"/>
      <c r="C518" s="404"/>
      <c r="D518" s="404"/>
      <c r="E518" s="404"/>
      <c r="F518" s="404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7" t="s">
        <v>97</v>
      </c>
      <c r="B530" s="437"/>
      <c r="C530" s="437"/>
      <c r="D530" s="437"/>
      <c r="E530" s="437"/>
      <c r="F530" s="437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0" t="s">
        <v>28</v>
      </c>
      <c r="B532" s="383" t="s">
        <v>29</v>
      </c>
      <c r="C532" s="412"/>
      <c r="D532" s="357" t="s">
        <v>42</v>
      </c>
      <c r="E532" s="358" t="s">
        <v>266</v>
      </c>
      <c r="F532" s="358" t="s">
        <v>301</v>
      </c>
      <c r="G532" s="83"/>
    </row>
    <row r="533" spans="1:7" ht="21" x14ac:dyDescent="0.4">
      <c r="A533" s="411"/>
      <c r="B533" s="292" t="s">
        <v>32</v>
      </c>
      <c r="C533" s="293" t="s">
        <v>31</v>
      </c>
      <c r="D533" s="357"/>
      <c r="E533" s="358"/>
      <c r="F533" s="358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4"/>
      <c r="D535" s="434"/>
      <c r="E535" s="434"/>
      <c r="F535" s="435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4" t="s">
        <v>34</v>
      </c>
      <c r="B542" s="385"/>
      <c r="C542" s="38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4" t="s">
        <v>33</v>
      </c>
      <c r="B543" s="385"/>
      <c r="C543" s="38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7"/>
      <c r="B544" s="347"/>
      <c r="C544" s="347"/>
      <c r="D544" s="347"/>
      <c r="E544" s="347"/>
      <c r="F544" s="347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3"/>
      <c r="B556" s="369"/>
      <c r="C556" s="369"/>
      <c r="D556" s="369"/>
      <c r="E556" s="369"/>
      <c r="F556" s="369"/>
      <c r="G556" s="369"/>
    </row>
    <row r="557" spans="1:7" ht="35.25" customHeight="1" x14ac:dyDescent="0.4">
      <c r="A557" s="246" t="s">
        <v>310</v>
      </c>
      <c r="B557" s="222"/>
      <c r="C557" s="367"/>
      <c r="D557" s="367"/>
      <c r="E557" s="367"/>
      <c r="F557" s="368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362" t="s">
        <v>34</v>
      </c>
      <c r="B566" s="362"/>
      <c r="C566" s="363"/>
      <c r="D566" s="296">
        <f>SUM(B558:C565,B546:C555)</f>
        <v>0</v>
      </c>
      <c r="E566" s="79"/>
      <c r="F566" s="83"/>
      <c r="G566" s="83"/>
    </row>
    <row r="567" spans="1:7" ht="21" x14ac:dyDescent="0.4">
      <c r="A567" s="362" t="s">
        <v>33</v>
      </c>
      <c r="B567" s="362"/>
      <c r="C567" s="362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7"/>
      <c r="B572" s="347"/>
      <c r="C572" s="347"/>
      <c r="D572" s="347"/>
      <c r="E572" s="347"/>
      <c r="F572" s="347"/>
      <c r="G572" s="83"/>
    </row>
    <row r="573" spans="1:7" ht="22.5" x14ac:dyDescent="0.45">
      <c r="A573" s="370" t="s">
        <v>19</v>
      </c>
      <c r="B573" s="370"/>
      <c r="C573" s="370"/>
      <c r="D573" s="370"/>
      <c r="E573" s="370"/>
      <c r="F573" s="370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5" t="s">
        <v>28</v>
      </c>
      <c r="B575" s="406" t="s">
        <v>29</v>
      </c>
      <c r="C575" s="406"/>
      <c r="D575" s="406" t="s">
        <v>42</v>
      </c>
      <c r="E575" s="398" t="s">
        <v>266</v>
      </c>
      <c r="F575" s="398" t="s">
        <v>301</v>
      </c>
      <c r="G575" s="83"/>
    </row>
    <row r="576" spans="1:7" ht="21" x14ac:dyDescent="0.4">
      <c r="A576" s="405"/>
      <c r="B576" s="291" t="s">
        <v>32</v>
      </c>
      <c r="C576" s="291" t="s">
        <v>31</v>
      </c>
      <c r="D576" s="406"/>
      <c r="E576" s="398"/>
      <c r="F576" s="398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0" t="s">
        <v>10</v>
      </c>
      <c r="B578" s="391"/>
      <c r="C578" s="391"/>
      <c r="D578" s="391"/>
      <c r="E578" s="391"/>
      <c r="F578" s="392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2" t="s">
        <v>34</v>
      </c>
      <c r="B588" s="362"/>
      <c r="C588" s="363"/>
      <c r="D588" s="296">
        <f>SUM(B579:C587)</f>
        <v>0</v>
      </c>
      <c r="E588" s="79"/>
      <c r="F588" s="83"/>
      <c r="G588" s="83"/>
    </row>
    <row r="589" spans="1:7" ht="21" x14ac:dyDescent="0.4">
      <c r="A589" s="362" t="s">
        <v>33</v>
      </c>
      <c r="B589" s="362"/>
      <c r="C589" s="362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3" t="s">
        <v>23</v>
      </c>
      <c r="B591" s="394"/>
      <c r="C591" s="394"/>
      <c r="D591" s="394"/>
      <c r="E591" s="394"/>
      <c r="F591" s="395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0" t="s">
        <v>383</v>
      </c>
      <c r="B598" s="431"/>
      <c r="C598" s="431"/>
      <c r="D598" s="431"/>
      <c r="E598" s="431"/>
      <c r="F598" s="431"/>
      <c r="G598" s="431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Exploitation'!F579:F604,"ok")</f>
        <v>0</v>
      </c>
      <c r="F605" s="90">
        <f>COUNTA('A1 Exploitation'!F579:F604)</f>
        <v>0</v>
      </c>
      <c r="G605" s="83"/>
    </row>
    <row r="606" spans="1:7" ht="21" x14ac:dyDescent="0.4">
      <c r="A606" s="362" t="s">
        <v>34</v>
      </c>
      <c r="B606" s="362"/>
      <c r="C606" s="363"/>
      <c r="D606" s="296">
        <f>SUM(B592:C605)</f>
        <v>0</v>
      </c>
      <c r="E606" s="79"/>
      <c r="F606" s="83"/>
      <c r="G606" s="83"/>
    </row>
    <row r="607" spans="1:7" ht="21" x14ac:dyDescent="0.4">
      <c r="A607" s="362" t="s">
        <v>33</v>
      </c>
      <c r="B607" s="362"/>
      <c r="C607" s="362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4" t="s">
        <v>170</v>
      </c>
      <c r="B610" s="365"/>
      <c r="C610" s="366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0" t="s">
        <v>8</v>
      </c>
      <c r="B612" s="370"/>
      <c r="C612" s="370"/>
      <c r="D612" s="370"/>
      <c r="E612" s="370"/>
      <c r="F612" s="370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6" t="s">
        <v>28</v>
      </c>
      <c r="B614" s="357" t="s">
        <v>29</v>
      </c>
      <c r="C614" s="357"/>
      <c r="D614" s="357" t="s">
        <v>42</v>
      </c>
      <c r="E614" s="358" t="s">
        <v>266</v>
      </c>
      <c r="F614" s="358" t="s">
        <v>301</v>
      </c>
      <c r="G614" s="83"/>
    </row>
    <row r="615" spans="1:7" ht="18.75" customHeight="1" x14ac:dyDescent="0.4">
      <c r="A615" s="356"/>
      <c r="B615" s="283" t="s">
        <v>32</v>
      </c>
      <c r="C615" s="283" t="s">
        <v>31</v>
      </c>
      <c r="D615" s="357"/>
      <c r="E615" s="358"/>
      <c r="F615" s="358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0"/>
      <c r="D617" s="380"/>
      <c r="E617" s="380"/>
      <c r="F617" s="381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2" t="s">
        <v>34</v>
      </c>
      <c r="B627" s="362"/>
      <c r="C627" s="362"/>
      <c r="D627" s="296">
        <f>SUM(B618:C626)</f>
        <v>0</v>
      </c>
      <c r="E627" s="376"/>
      <c r="F627" s="377"/>
      <c r="G627" s="83"/>
    </row>
    <row r="628" spans="1:7" ht="21" x14ac:dyDescent="0.4">
      <c r="A628" s="362" t="s">
        <v>33</v>
      </c>
      <c r="B628" s="362"/>
      <c r="C628" s="362"/>
      <c r="D628" s="295" t="e">
        <f>D627/(COUNT(B618:C626)*2)</f>
        <v>#DIV/0!</v>
      </c>
      <c r="E628" s="378"/>
      <c r="F628" s="379"/>
      <c r="G628" s="83"/>
    </row>
    <row r="629" spans="1:7" ht="21" x14ac:dyDescent="0.4">
      <c r="A629" s="104"/>
      <c r="B629" s="83"/>
      <c r="C629" s="375"/>
      <c r="D629" s="375"/>
      <c r="E629" s="375"/>
      <c r="F629" s="37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4" t="s">
        <v>34</v>
      </c>
      <c r="B639" s="385"/>
      <c r="C639" s="386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0"/>
      <c r="D642" s="380"/>
      <c r="E642" s="380"/>
      <c r="F642" s="381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4" t="s">
        <v>34</v>
      </c>
      <c r="B650" s="385"/>
      <c r="C650" s="386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2"/>
      <c r="B652" s="372"/>
      <c r="C652" s="372"/>
      <c r="D652" s="372"/>
      <c r="E652" s="372"/>
      <c r="F652" s="372"/>
      <c r="G652" s="372"/>
    </row>
    <row r="653" spans="1:16382" ht="24.75" x14ac:dyDescent="0.4">
      <c r="A653" s="241" t="s">
        <v>26</v>
      </c>
      <c r="B653" s="380"/>
      <c r="C653" s="380"/>
      <c r="D653" s="380"/>
      <c r="E653" s="380"/>
      <c r="F653" s="381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9" t="s">
        <v>310</v>
      </c>
      <c r="B661" s="400"/>
      <c r="C661" s="400"/>
      <c r="D661" s="400"/>
      <c r="E661" s="400"/>
      <c r="F661" s="401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Exploitation'!F618:F667,"ok")</f>
        <v>0</v>
      </c>
      <c r="F668" s="90">
        <f>COUNTA('A1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0" t="s">
        <v>355</v>
      </c>
      <c r="B676" s="370"/>
      <c r="C676" s="370"/>
      <c r="D676" s="370"/>
      <c r="E676" s="370"/>
      <c r="F676" s="370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6" t="s">
        <v>28</v>
      </c>
      <c r="B678" s="357" t="s">
        <v>29</v>
      </c>
      <c r="C678" s="357"/>
      <c r="D678" s="357" t="s">
        <v>42</v>
      </c>
      <c r="E678" s="358" t="s">
        <v>266</v>
      </c>
      <c r="F678" s="358" t="s">
        <v>301</v>
      </c>
      <c r="G678" s="83"/>
    </row>
    <row r="679" spans="1:7" ht="21" x14ac:dyDescent="0.4">
      <c r="A679" s="356"/>
      <c r="B679" s="283" t="s">
        <v>32</v>
      </c>
      <c r="C679" s="283" t="s">
        <v>31</v>
      </c>
      <c r="D679" s="357"/>
      <c r="E679" s="358"/>
      <c r="F679" s="358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Exploitation'!F681:F699,"ok")</f>
        <v>0</v>
      </c>
      <c r="F700" s="90">
        <f>COUNTA('A1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1" t="s">
        <v>459</v>
      </c>
      <c r="B704" s="371"/>
      <c r="C704" s="371"/>
      <c r="D704" s="371"/>
      <c r="E704" s="371"/>
      <c r="F704" s="371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2" t="s">
        <v>28</v>
      </c>
      <c r="B706" s="383" t="s">
        <v>29</v>
      </c>
      <c r="C706" s="383"/>
      <c r="D706" s="357" t="s">
        <v>42</v>
      </c>
      <c r="E706" s="358" t="s">
        <v>266</v>
      </c>
      <c r="F706" s="358" t="s">
        <v>301</v>
      </c>
      <c r="G706" s="184"/>
    </row>
    <row r="707" spans="1:7" ht="21" x14ac:dyDescent="0.4">
      <c r="A707" s="356"/>
      <c r="B707" s="283" t="s">
        <v>32</v>
      </c>
      <c r="C707" s="283" t="s">
        <v>31</v>
      </c>
      <c r="D707" s="357"/>
      <c r="E707" s="358"/>
      <c r="F707" s="358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59" t="s">
        <v>305</v>
      </c>
      <c r="B709" s="360"/>
      <c r="C709" s="360"/>
      <c r="D709" s="360"/>
      <c r="E709" s="360"/>
      <c r="F709" s="361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3"/>
      <c r="C715" s="374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3"/>
      <c r="C716" s="374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59" t="s">
        <v>306</v>
      </c>
      <c r="B718" s="360"/>
      <c r="C718" s="360"/>
      <c r="D718" s="360"/>
      <c r="E718" s="360"/>
      <c r="F718" s="361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8"/>
      <c r="E1" s="458"/>
      <c r="F1" s="458"/>
      <c r="G1" s="458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59" t="s">
        <v>46</v>
      </c>
      <c r="B6" s="459"/>
      <c r="C6" s="459"/>
      <c r="D6" s="459"/>
      <c r="E6" s="459"/>
      <c r="F6" s="459"/>
      <c r="G6" s="66"/>
    </row>
    <row r="7" spans="1:7" s="2" customFormat="1" ht="21.75" customHeight="1" x14ac:dyDescent="0.45">
      <c r="A7" s="460" t="str">
        <f>'Page de garde'!D18</f>
        <v>Zarzis</v>
      </c>
      <c r="B7" s="460"/>
      <c r="C7" s="460"/>
      <c r="D7" s="460"/>
      <c r="E7" s="460"/>
      <c r="F7" s="460"/>
      <c r="G7" s="66"/>
    </row>
    <row r="8" spans="1:7" s="2" customFormat="1" ht="24" x14ac:dyDescent="0.45">
      <c r="A8" s="329" t="s">
        <v>39</v>
      </c>
      <c r="B8" s="461" t="str">
        <f>'A1 Exploitation'!B9:F9</f>
        <v>Yassine ELLoumi</v>
      </c>
      <c r="C8" s="461"/>
      <c r="D8" s="461"/>
      <c r="E8" s="461"/>
      <c r="F8" s="461"/>
      <c r="G8" s="66"/>
    </row>
    <row r="9" spans="1:7" s="2" customFormat="1" ht="24" x14ac:dyDescent="0.45">
      <c r="A9" s="330" t="s">
        <v>41</v>
      </c>
      <c r="B9" s="462" t="str">
        <f>'A1 Exploitation'!B10:F10</f>
        <v>Directeur  Magasin</v>
      </c>
      <c r="C9" s="462"/>
      <c r="D9" s="462"/>
      <c r="E9" s="462"/>
      <c r="F9" s="462"/>
      <c r="G9" s="66"/>
    </row>
    <row r="10" spans="1:7" s="2" customFormat="1" ht="24" x14ac:dyDescent="0.45">
      <c r="A10" s="329" t="s">
        <v>40</v>
      </c>
      <c r="B10" s="457">
        <f>'A1 Exploitation'!B11:F11</f>
        <v>43637</v>
      </c>
      <c r="C10" s="457"/>
      <c r="D10" s="457"/>
      <c r="E10" s="457"/>
      <c r="F10" s="457"/>
      <c r="G10" s="66"/>
    </row>
    <row r="11" spans="1:7" s="2" customFormat="1" ht="24" x14ac:dyDescent="0.45">
      <c r="A11" s="329" t="s">
        <v>250</v>
      </c>
      <c r="B11" s="454" t="e">
        <f>D199</f>
        <v>#DIV/0!</v>
      </c>
      <c r="C11" s="454"/>
      <c r="D11" s="454"/>
      <c r="E11" s="454"/>
      <c r="F11" s="454"/>
      <c r="G11" s="66"/>
    </row>
    <row r="12" spans="1:7" s="2" customFormat="1" ht="22.5" x14ac:dyDescent="0.45">
      <c r="A12" s="1"/>
      <c r="D12" s="415"/>
      <c r="E12" s="415"/>
      <c r="F12" s="415"/>
      <c r="G12" s="415"/>
    </row>
    <row r="13" spans="1:7" s="2" customFormat="1" ht="11.25" customHeight="1" x14ac:dyDescent="0.3">
      <c r="A13" s="455" t="s">
        <v>28</v>
      </c>
      <c r="B13" s="456" t="s">
        <v>29</v>
      </c>
      <c r="C13" s="456"/>
      <c r="D13" s="456" t="s">
        <v>42</v>
      </c>
      <c r="E13" s="456" t="s">
        <v>160</v>
      </c>
      <c r="F13" s="456" t="s">
        <v>161</v>
      </c>
    </row>
    <row r="14" spans="1:7" s="2" customFormat="1" ht="12.75" customHeight="1" x14ac:dyDescent="0.3">
      <c r="A14" s="455"/>
      <c r="B14" s="336" t="s">
        <v>32</v>
      </c>
      <c r="C14" s="336" t="s">
        <v>31</v>
      </c>
      <c r="D14" s="456"/>
      <c r="E14" s="456"/>
      <c r="F14" s="456"/>
      <c r="G14" s="65"/>
    </row>
    <row r="15" spans="1:7" x14ac:dyDescent="0.3">
      <c r="A15" s="445"/>
      <c r="B15" s="446"/>
      <c r="C15" s="446"/>
      <c r="D15" s="446"/>
      <c r="E15" s="446"/>
      <c r="F15" s="446"/>
    </row>
    <row r="16" spans="1:7" ht="19.5" x14ac:dyDescent="0.4">
      <c r="A16" s="449" t="s">
        <v>0</v>
      </c>
      <c r="B16" s="450"/>
      <c r="C16" s="450"/>
      <c r="D16" s="450"/>
      <c r="E16" s="450"/>
      <c r="F16" s="450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1" t="s">
        <v>34</v>
      </c>
      <c r="B22" s="447"/>
      <c r="C22" s="448"/>
      <c r="D22" s="334">
        <f>SUM(B17:C21)</f>
        <v>0</v>
      </c>
    </row>
    <row r="23" spans="1:7" x14ac:dyDescent="0.3">
      <c r="A23" s="438" t="s">
        <v>251</v>
      </c>
      <c r="B23" s="439"/>
      <c r="C23" s="440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3" t="s">
        <v>4</v>
      </c>
      <c r="B25" s="444"/>
      <c r="C25" s="444"/>
      <c r="D25" s="444"/>
      <c r="E25" s="444"/>
      <c r="F25" s="444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38" t="s">
        <v>34</v>
      </c>
      <c r="B33" s="439"/>
      <c r="C33" s="440"/>
      <c r="D33" s="331">
        <f>SUM(B26:C32)</f>
        <v>0</v>
      </c>
    </row>
    <row r="34" spans="1:6" x14ac:dyDescent="0.3">
      <c r="A34" s="438" t="s">
        <v>251</v>
      </c>
      <c r="B34" s="439"/>
      <c r="C34" s="440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3" t="s">
        <v>180</v>
      </c>
      <c r="B36" s="444"/>
      <c r="C36" s="444"/>
      <c r="D36" s="444"/>
      <c r="E36" s="444"/>
      <c r="F36" s="444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38" t="s">
        <v>34</v>
      </c>
      <c r="B42" s="439"/>
      <c r="C42" s="440"/>
      <c r="D42" s="331">
        <f>SUM(B37:C41)</f>
        <v>0</v>
      </c>
    </row>
    <row r="43" spans="1:6" x14ac:dyDescent="0.3">
      <c r="A43" s="438" t="s">
        <v>251</v>
      </c>
      <c r="B43" s="439"/>
      <c r="C43" s="440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2" t="s">
        <v>19</v>
      </c>
      <c r="B45" s="453"/>
      <c r="C45" s="453"/>
      <c r="D45" s="453"/>
      <c r="E45" s="453"/>
      <c r="F45" s="453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38" t="s">
        <v>34</v>
      </c>
      <c r="B52" s="439"/>
      <c r="C52" s="440"/>
      <c r="D52" s="331">
        <f>SUM(B46:C51)</f>
        <v>0</v>
      </c>
    </row>
    <row r="53" spans="1:6" x14ac:dyDescent="0.3">
      <c r="A53" s="438" t="s">
        <v>251</v>
      </c>
      <c r="B53" s="439"/>
      <c r="C53" s="440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3" t="s">
        <v>8</v>
      </c>
      <c r="B55" s="444"/>
      <c r="C55" s="444"/>
      <c r="D55" s="444"/>
      <c r="E55" s="444"/>
      <c r="F55" s="444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38" t="s">
        <v>34</v>
      </c>
      <c r="B63" s="439"/>
      <c r="C63" s="440"/>
      <c r="D63" s="331">
        <f>SUM(B56:C62)</f>
        <v>0</v>
      </c>
    </row>
    <row r="64" spans="1:6" x14ac:dyDescent="0.3">
      <c r="A64" s="438" t="s">
        <v>251</v>
      </c>
      <c r="B64" s="439"/>
      <c r="C64" s="440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3" t="s">
        <v>111</v>
      </c>
      <c r="B66" s="444"/>
      <c r="C66" s="444"/>
      <c r="D66" s="444"/>
      <c r="E66" s="444"/>
      <c r="F66" s="444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38" t="s">
        <v>34</v>
      </c>
      <c r="B84" s="439"/>
      <c r="C84" s="440"/>
      <c r="D84" s="331">
        <f>SUM(B67:C83)</f>
        <v>0</v>
      </c>
    </row>
    <row r="85" spans="1:6" x14ac:dyDescent="0.3">
      <c r="A85" s="438" t="s">
        <v>251</v>
      </c>
      <c r="B85" s="439"/>
      <c r="C85" s="440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3" t="s">
        <v>172</v>
      </c>
      <c r="B87" s="444"/>
      <c r="C87" s="444"/>
      <c r="D87" s="444"/>
      <c r="E87" s="444"/>
      <c r="F87" s="444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38" t="s">
        <v>34</v>
      </c>
      <c r="B102" s="439"/>
      <c r="C102" s="440"/>
      <c r="D102" s="331">
        <f>SUM(B88:C101)</f>
        <v>0</v>
      </c>
    </row>
    <row r="103" spans="1:6" x14ac:dyDescent="0.3">
      <c r="A103" s="438" t="s">
        <v>251</v>
      </c>
      <c r="B103" s="439"/>
      <c r="C103" s="440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3" t="s">
        <v>173</v>
      </c>
      <c r="B106" s="444"/>
      <c r="C106" s="444"/>
      <c r="D106" s="444"/>
      <c r="E106" s="444"/>
      <c r="F106" s="444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38" t="s">
        <v>34</v>
      </c>
      <c r="B118" s="439"/>
      <c r="C118" s="440"/>
      <c r="D118" s="331">
        <f>SUM(B107:C117)</f>
        <v>0</v>
      </c>
    </row>
    <row r="119" spans="1:6" x14ac:dyDescent="0.3">
      <c r="A119" s="438" t="s">
        <v>251</v>
      </c>
      <c r="B119" s="439"/>
      <c r="C119" s="440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3" t="s">
        <v>156</v>
      </c>
      <c r="B121" s="444"/>
      <c r="C121" s="444"/>
      <c r="D121" s="444"/>
      <c r="E121" s="444"/>
      <c r="F121" s="444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38" t="s">
        <v>34</v>
      </c>
      <c r="B133" s="439"/>
      <c r="C133" s="440"/>
      <c r="D133" s="331">
        <f>SUM(B122:C132)</f>
        <v>0</v>
      </c>
    </row>
    <row r="134" spans="1:6" x14ac:dyDescent="0.3">
      <c r="A134" s="438" t="s">
        <v>251</v>
      </c>
      <c r="B134" s="439"/>
      <c r="C134" s="440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3" t="s">
        <v>61</v>
      </c>
      <c r="B136" s="444"/>
      <c r="C136" s="444"/>
      <c r="D136" s="444"/>
      <c r="E136" s="444"/>
      <c r="F136" s="444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38" t="s">
        <v>34</v>
      </c>
      <c r="B149" s="439"/>
      <c r="C149" s="440"/>
      <c r="D149" s="331">
        <f>SUM(B137:C148)</f>
        <v>0</v>
      </c>
    </row>
    <row r="150" spans="1:6" x14ac:dyDescent="0.3">
      <c r="A150" s="438" t="s">
        <v>251</v>
      </c>
      <c r="B150" s="439"/>
      <c r="C150" s="440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3" t="s">
        <v>178</v>
      </c>
      <c r="B152" s="444"/>
      <c r="C152" s="444"/>
      <c r="D152" s="444"/>
      <c r="E152" s="444"/>
      <c r="F152" s="444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38" t="s">
        <v>34</v>
      </c>
      <c r="B161" s="447"/>
      <c r="C161" s="448"/>
      <c r="D161" s="334">
        <f>SUM(B153:C160)</f>
        <v>0</v>
      </c>
    </row>
    <row r="162" spans="1:6" x14ac:dyDescent="0.3">
      <c r="A162" s="438" t="s">
        <v>251</v>
      </c>
      <c r="B162" s="439"/>
      <c r="C162" s="440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3" t="s">
        <v>64</v>
      </c>
      <c r="B164" s="444"/>
      <c r="C164" s="444"/>
      <c r="D164" s="444"/>
      <c r="E164" s="444"/>
      <c r="F164" s="444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38" t="s">
        <v>34</v>
      </c>
      <c r="B169" s="439"/>
      <c r="C169" s="440"/>
      <c r="D169" s="331">
        <f>SUM(B165:C168)</f>
        <v>0</v>
      </c>
    </row>
    <row r="170" spans="1:6" x14ac:dyDescent="0.3">
      <c r="A170" s="438" t="s">
        <v>251</v>
      </c>
      <c r="B170" s="439"/>
      <c r="C170" s="440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1" t="s">
        <v>15</v>
      </c>
      <c r="B172" s="442"/>
      <c r="C172" s="442"/>
      <c r="D172" s="442"/>
      <c r="E172" s="442"/>
      <c r="F172" s="442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38" t="s">
        <v>34</v>
      </c>
      <c r="B177" s="439"/>
      <c r="C177" s="440"/>
      <c r="D177" s="331">
        <f>SUM(B173:C176)</f>
        <v>0</v>
      </c>
    </row>
    <row r="178" spans="1:7" x14ac:dyDescent="0.3">
      <c r="A178" s="438" t="s">
        <v>251</v>
      </c>
      <c r="B178" s="439"/>
      <c r="C178" s="440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3" t="s">
        <v>65</v>
      </c>
      <c r="B180" s="444"/>
      <c r="C180" s="444"/>
      <c r="D180" s="444"/>
      <c r="E180" s="444"/>
      <c r="F180" s="444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38" t="s">
        <v>34</v>
      </c>
      <c r="B186" s="439"/>
      <c r="C186" s="440"/>
      <c r="D186" s="331">
        <f>SUM(B181:C185)</f>
        <v>0</v>
      </c>
    </row>
    <row r="187" spans="1:7" x14ac:dyDescent="0.3">
      <c r="A187" s="438" t="s">
        <v>251</v>
      </c>
      <c r="B187" s="439"/>
      <c r="C187" s="440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3" t="s">
        <v>177</v>
      </c>
      <c r="B189" s="444"/>
      <c r="C189" s="444"/>
      <c r="D189" s="444"/>
      <c r="E189" s="444"/>
      <c r="F189" s="444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38" t="s">
        <v>34</v>
      </c>
      <c r="B194" s="439"/>
      <c r="C194" s="440"/>
      <c r="D194" s="335">
        <f>SUM(B190:C193)</f>
        <v>0</v>
      </c>
    </row>
    <row r="195" spans="1:6" x14ac:dyDescent="0.3">
      <c r="A195" s="438" t="s">
        <v>251</v>
      </c>
      <c r="B195" s="439"/>
      <c r="C195" s="440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5"/>
      <c r="E1" s="415"/>
      <c r="F1" s="415"/>
      <c r="G1" s="41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6" t="s">
        <v>151</v>
      </c>
      <c r="B7" s="416"/>
      <c r="C7" s="416"/>
      <c r="D7" s="416"/>
      <c r="E7" s="416"/>
      <c r="F7" s="416"/>
      <c r="G7" s="82"/>
    </row>
    <row r="8" spans="1:7" ht="22.5" x14ac:dyDescent="0.45">
      <c r="A8" s="417" t="str">
        <f>'Page de garde'!D18</f>
        <v>Zarzis</v>
      </c>
      <c r="B8" s="417"/>
      <c r="C8" s="417"/>
      <c r="D8" s="417"/>
      <c r="E8" s="417"/>
      <c r="F8" s="417"/>
      <c r="G8" s="82"/>
    </row>
    <row r="9" spans="1:7" ht="22.5" x14ac:dyDescent="0.45">
      <c r="A9" s="278" t="s">
        <v>39</v>
      </c>
      <c r="B9" s="418"/>
      <c r="C9" s="418"/>
      <c r="D9" s="418"/>
      <c r="E9" s="418"/>
      <c r="F9" s="418"/>
      <c r="G9" s="82"/>
    </row>
    <row r="10" spans="1:7" ht="22.5" x14ac:dyDescent="0.45">
      <c r="A10" s="279" t="s">
        <v>41</v>
      </c>
      <c r="B10" s="419"/>
      <c r="C10" s="419"/>
      <c r="D10" s="419"/>
      <c r="E10" s="419"/>
      <c r="F10" s="419"/>
      <c r="G10" s="82"/>
    </row>
    <row r="11" spans="1:7" ht="22.5" x14ac:dyDescent="0.45">
      <c r="A11" s="278" t="s">
        <v>40</v>
      </c>
      <c r="B11" s="414"/>
      <c r="C11" s="414"/>
      <c r="D11" s="414"/>
      <c r="E11" s="414"/>
      <c r="F11" s="414"/>
      <c r="G11" s="82"/>
    </row>
    <row r="12" spans="1:7" ht="22.5" x14ac:dyDescent="0.45">
      <c r="A12" s="278" t="s">
        <v>200</v>
      </c>
      <c r="B12" s="420" t="e">
        <f>D730</f>
        <v>#DIV/0!</v>
      </c>
      <c r="C12" s="420"/>
      <c r="D12" s="420"/>
      <c r="E12" s="420"/>
      <c r="F12" s="420"/>
      <c r="G12" s="82"/>
    </row>
    <row r="13" spans="1:7" ht="22.5" x14ac:dyDescent="0.45">
      <c r="A13" s="81"/>
      <c r="B13" s="79"/>
      <c r="C13" s="79"/>
      <c r="D13" s="415"/>
      <c r="E13" s="415"/>
      <c r="F13" s="415"/>
      <c r="G13" s="41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6" t="s">
        <v>28</v>
      </c>
      <c r="B17" s="357" t="s">
        <v>29</v>
      </c>
      <c r="C17" s="357"/>
      <c r="D17" s="357" t="s">
        <v>42</v>
      </c>
      <c r="E17" s="358" t="s">
        <v>266</v>
      </c>
      <c r="F17" s="358" t="s">
        <v>299</v>
      </c>
      <c r="G17" s="83"/>
    </row>
    <row r="18" spans="1:8" ht="16.5" customHeight="1" x14ac:dyDescent="0.4">
      <c r="A18" s="356"/>
      <c r="B18" s="283" t="s">
        <v>32</v>
      </c>
      <c r="C18" s="283" t="s">
        <v>31</v>
      </c>
      <c r="D18" s="357"/>
      <c r="E18" s="358"/>
      <c r="F18" s="358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7"/>
      <c r="B49" s="347"/>
      <c r="C49" s="347"/>
      <c r="D49" s="347"/>
      <c r="E49" s="347"/>
      <c r="F49" s="347"/>
      <c r="G49" s="347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6" t="s">
        <v>28</v>
      </c>
      <c r="B52" s="357" t="s">
        <v>29</v>
      </c>
      <c r="C52" s="357"/>
      <c r="D52" s="357" t="s">
        <v>42</v>
      </c>
      <c r="E52" s="358" t="s">
        <v>266</v>
      </c>
      <c r="F52" s="358" t="s">
        <v>301</v>
      </c>
      <c r="G52" s="83"/>
    </row>
    <row r="53" spans="1:7" ht="21" x14ac:dyDescent="0.4">
      <c r="A53" s="356"/>
      <c r="B53" s="283" t="s">
        <v>32</v>
      </c>
      <c r="C53" s="283" t="s">
        <v>31</v>
      </c>
      <c r="D53" s="357"/>
      <c r="E53" s="358"/>
      <c r="F53" s="358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5"/>
      <c r="B64" s="346"/>
      <c r="C64" s="346"/>
      <c r="D64" s="346"/>
      <c r="E64" s="346"/>
      <c r="F64" s="346"/>
      <c r="G64" s="346"/>
    </row>
    <row r="65" spans="1:7" ht="43.5" customHeight="1" x14ac:dyDescent="0.4">
      <c r="A65" s="425" t="s">
        <v>350</v>
      </c>
      <c r="B65" s="425"/>
      <c r="C65" s="425"/>
      <c r="D65" s="425"/>
      <c r="E65" s="425"/>
      <c r="F65" s="425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4"/>
      <c r="B83" s="354"/>
      <c r="C83" s="354"/>
      <c r="D83" s="354"/>
      <c r="E83" s="354"/>
      <c r="F83" s="354"/>
      <c r="G83" s="354"/>
    </row>
    <row r="84" spans="1:7" ht="45" customHeight="1" x14ac:dyDescent="0.45">
      <c r="A84" s="426" t="s">
        <v>351</v>
      </c>
      <c r="B84" s="426"/>
      <c r="C84" s="426"/>
      <c r="D84" s="426"/>
      <c r="E84" s="426"/>
      <c r="F84" s="426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0"/>
      <c r="B103" s="348"/>
      <c r="C103" s="348"/>
      <c r="D103" s="348"/>
      <c r="E103" s="348"/>
      <c r="F103" s="355"/>
      <c r="G103" s="83"/>
    </row>
    <row r="104" spans="1:7" ht="46.5" customHeight="1" x14ac:dyDescent="0.4">
      <c r="A104" s="425" t="s">
        <v>352</v>
      </c>
      <c r="B104" s="425"/>
      <c r="C104" s="425"/>
      <c r="D104" s="425"/>
      <c r="E104" s="425"/>
      <c r="F104" s="425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0"/>
      <c r="B111" s="348"/>
      <c r="C111" s="348"/>
      <c r="D111" s="348"/>
      <c r="E111" s="348"/>
      <c r="F111" s="355"/>
      <c r="G111" s="83"/>
    </row>
    <row r="112" spans="1:7" ht="39.75" customHeight="1" x14ac:dyDescent="0.4">
      <c r="A112" s="425" t="s">
        <v>390</v>
      </c>
      <c r="B112" s="425"/>
      <c r="C112" s="425"/>
      <c r="D112" s="425"/>
      <c r="E112" s="425"/>
      <c r="F112" s="425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48"/>
      <c r="B120" s="348"/>
      <c r="C120" s="348"/>
      <c r="D120" s="348"/>
      <c r="E120" s="348"/>
      <c r="F120" s="348"/>
      <c r="G120" s="83"/>
    </row>
    <row r="121" spans="1:7" ht="22.5" x14ac:dyDescent="0.4">
      <c r="A121" s="425" t="s">
        <v>310</v>
      </c>
      <c r="B121" s="425"/>
      <c r="C121" s="425"/>
      <c r="D121" s="425"/>
      <c r="E121" s="425"/>
      <c r="F121" s="425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49"/>
      <c r="B132" s="349"/>
      <c r="C132" s="349"/>
      <c r="D132" s="349"/>
      <c r="E132" s="349"/>
      <c r="F132" s="349"/>
      <c r="G132" s="83"/>
    </row>
    <row r="133" spans="1:16384" ht="22.5" customHeight="1" x14ac:dyDescent="0.4">
      <c r="A133" s="427" t="s">
        <v>424</v>
      </c>
      <c r="B133" s="427"/>
      <c r="C133" s="427"/>
      <c r="D133" s="427"/>
      <c r="E133" s="427"/>
      <c r="F133" s="427"/>
      <c r="G133" s="83"/>
    </row>
    <row r="134" spans="1:16384" ht="22.5" customHeight="1" x14ac:dyDescent="0.4">
      <c r="A134" s="428"/>
      <c r="B134" s="428"/>
      <c r="C134" s="428"/>
      <c r="D134" s="428"/>
      <c r="E134" s="428"/>
      <c r="F134" s="428"/>
      <c r="G134" s="83"/>
    </row>
    <row r="135" spans="1:16384" s="216" customFormat="1" ht="22.5" customHeight="1" x14ac:dyDescent="0.25">
      <c r="A135" s="356" t="s">
        <v>28</v>
      </c>
      <c r="B135" s="357" t="s">
        <v>29</v>
      </c>
      <c r="C135" s="357"/>
      <c r="D135" s="357" t="s">
        <v>42</v>
      </c>
      <c r="E135" s="358" t="s">
        <v>266</v>
      </c>
      <c r="F135" s="358" t="s">
        <v>301</v>
      </c>
    </row>
    <row r="136" spans="1:16384" s="216" customFormat="1" ht="22.5" customHeight="1" x14ac:dyDescent="0.25">
      <c r="A136" s="356"/>
      <c r="B136" s="283" t="s">
        <v>32</v>
      </c>
      <c r="C136" s="283" t="s">
        <v>31</v>
      </c>
      <c r="D136" s="357"/>
      <c r="E136" s="358"/>
      <c r="F136" s="358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29" t="s">
        <v>461</v>
      </c>
      <c r="B139" s="429"/>
      <c r="C139" s="429"/>
      <c r="D139" s="429"/>
      <c r="E139" s="429"/>
      <c r="F139" s="429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7" t="s">
        <v>349</v>
      </c>
      <c r="B147" s="387"/>
      <c r="C147" s="387"/>
      <c r="D147" s="387"/>
      <c r="E147" s="387"/>
      <c r="F147" s="387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0"/>
      <c r="B165" s="348"/>
      <c r="C165" s="348"/>
      <c r="D165" s="348"/>
      <c r="E165" s="348"/>
      <c r="F165" s="348"/>
      <c r="G165" s="83"/>
    </row>
    <row r="166" spans="1:7" ht="32.25" customHeight="1" x14ac:dyDescent="0.4">
      <c r="A166" s="429" t="s">
        <v>462</v>
      </c>
      <c r="B166" s="429"/>
      <c r="C166" s="429"/>
      <c r="D166" s="429"/>
      <c r="E166" s="429"/>
      <c r="F166" s="429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1"/>
      <c r="B176" s="352"/>
      <c r="C176" s="352"/>
      <c r="D176" s="352"/>
      <c r="E176" s="352"/>
      <c r="F176" s="352"/>
      <c r="G176" s="83"/>
    </row>
    <row r="177" spans="1:7" ht="32.25" customHeight="1" x14ac:dyDescent="0.4">
      <c r="A177" s="429" t="s">
        <v>310</v>
      </c>
      <c r="B177" s="429"/>
      <c r="C177" s="429"/>
      <c r="D177" s="429"/>
      <c r="E177" s="429"/>
      <c r="F177" s="429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388"/>
      <c r="C186" s="389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3"/>
      <c r="B188" s="353"/>
      <c r="C188" s="353"/>
      <c r="D188" s="353"/>
      <c r="E188" s="353"/>
      <c r="F188" s="353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6" t="s">
        <v>28</v>
      </c>
      <c r="B191" s="357" t="s">
        <v>29</v>
      </c>
      <c r="C191" s="357"/>
      <c r="D191" s="357" t="s">
        <v>42</v>
      </c>
      <c r="E191" s="358" t="s">
        <v>266</v>
      </c>
      <c r="F191" s="358" t="s">
        <v>301</v>
      </c>
      <c r="G191" s="83"/>
    </row>
    <row r="192" spans="1:7" ht="21" x14ac:dyDescent="0.4">
      <c r="A192" s="356"/>
      <c r="B192" s="283" t="s">
        <v>32</v>
      </c>
      <c r="C192" s="283" t="s">
        <v>31</v>
      </c>
      <c r="D192" s="357"/>
      <c r="E192" s="358"/>
      <c r="F192" s="358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4" t="s">
        <v>34</v>
      </c>
      <c r="B203" s="385"/>
      <c r="C203" s="38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7"/>
      <c r="B205" s="347"/>
      <c r="C205" s="347"/>
      <c r="D205" s="347"/>
      <c r="E205" s="347"/>
      <c r="F205" s="347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4" t="s">
        <v>34</v>
      </c>
      <c r="B227" s="385"/>
      <c r="C227" s="38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7"/>
      <c r="B229" s="347"/>
      <c r="C229" s="347"/>
      <c r="D229" s="347"/>
      <c r="E229" s="347"/>
      <c r="F229" s="347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1" t="s">
        <v>310</v>
      </c>
      <c r="B236" s="422"/>
      <c r="C236" s="422"/>
      <c r="D236" s="423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84" t="s">
        <v>34</v>
      </c>
      <c r="B245" s="385"/>
      <c r="C245" s="38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7"/>
      <c r="B250" s="347"/>
      <c r="C250" s="347"/>
      <c r="D250" s="347"/>
      <c r="E250" s="347"/>
      <c r="F250" s="347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6" t="s">
        <v>28</v>
      </c>
      <c r="B253" s="357" t="s">
        <v>29</v>
      </c>
      <c r="C253" s="357"/>
      <c r="D253" s="357" t="s">
        <v>42</v>
      </c>
      <c r="E253" s="358" t="s">
        <v>266</v>
      </c>
      <c r="F253" s="358" t="s">
        <v>301</v>
      </c>
      <c r="G253" s="83"/>
    </row>
    <row r="254" spans="1:7" ht="21" x14ac:dyDescent="0.4">
      <c r="A254" s="356"/>
      <c r="B254" s="283" t="s">
        <v>32</v>
      </c>
      <c r="C254" s="283" t="s">
        <v>31</v>
      </c>
      <c r="D254" s="357"/>
      <c r="E254" s="358"/>
      <c r="F254" s="358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4" t="s">
        <v>34</v>
      </c>
      <c r="B265" s="385"/>
      <c r="C265" s="38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7"/>
      <c r="B290" s="377"/>
      <c r="C290" s="377"/>
      <c r="D290" s="377"/>
      <c r="E290" s="377"/>
      <c r="F290" s="377"/>
      <c r="G290" s="83"/>
    </row>
    <row r="291" spans="1:7" ht="31.5" customHeight="1" x14ac:dyDescent="0.4">
      <c r="A291" s="424" t="s">
        <v>310</v>
      </c>
      <c r="B291" s="424"/>
      <c r="C291" s="424"/>
      <c r="D291" s="424"/>
      <c r="E291" s="424"/>
      <c r="F291" s="424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6" t="s">
        <v>28</v>
      </c>
      <c r="B308" s="357" t="s">
        <v>29</v>
      </c>
      <c r="C308" s="357"/>
      <c r="D308" s="357" t="s">
        <v>42</v>
      </c>
      <c r="E308" s="358" t="s">
        <v>266</v>
      </c>
      <c r="F308" s="358" t="s">
        <v>301</v>
      </c>
      <c r="G308" s="83"/>
    </row>
    <row r="309" spans="1:7" ht="21" x14ac:dyDescent="0.4">
      <c r="A309" s="356"/>
      <c r="B309" s="283" t="s">
        <v>32</v>
      </c>
      <c r="C309" s="283" t="s">
        <v>31</v>
      </c>
      <c r="D309" s="357"/>
      <c r="E309" s="358"/>
      <c r="F309" s="358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69"/>
      <c r="B357" s="369"/>
      <c r="C357" s="369"/>
      <c r="D357" s="369"/>
      <c r="E357" s="369"/>
      <c r="F357" s="369"/>
      <c r="G357" s="369"/>
    </row>
    <row r="358" spans="1:7" ht="32.25" customHeight="1" x14ac:dyDescent="0.4">
      <c r="A358" s="433" t="s">
        <v>310</v>
      </c>
      <c r="B358" s="433"/>
      <c r="C358" s="433"/>
      <c r="D358" s="433"/>
      <c r="E358" s="433"/>
      <c r="F358" s="433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6" t="s">
        <v>28</v>
      </c>
      <c r="B375" s="357" t="s">
        <v>29</v>
      </c>
      <c r="C375" s="357"/>
      <c r="D375" s="357" t="s">
        <v>42</v>
      </c>
      <c r="E375" s="358" t="s">
        <v>266</v>
      </c>
      <c r="F375" s="358" t="s">
        <v>301</v>
      </c>
      <c r="G375" s="83"/>
    </row>
    <row r="376" spans="1:7" ht="21" x14ac:dyDescent="0.4">
      <c r="A376" s="356"/>
      <c r="B376" s="283" t="s">
        <v>32</v>
      </c>
      <c r="C376" s="283" t="s">
        <v>31</v>
      </c>
      <c r="D376" s="357"/>
      <c r="E376" s="358"/>
      <c r="F376" s="358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2"/>
      <c r="B415" s="354"/>
      <c r="C415" s="354"/>
      <c r="D415" s="354"/>
      <c r="E415" s="354"/>
      <c r="F415" s="354"/>
      <c r="G415" s="354"/>
    </row>
    <row r="416" spans="1:7" ht="24.75" x14ac:dyDescent="0.4">
      <c r="A416" s="432" t="s">
        <v>319</v>
      </c>
      <c r="B416" s="432"/>
      <c r="C416" s="432"/>
      <c r="D416" s="432"/>
      <c r="E416" s="432"/>
      <c r="F416" s="43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6" t="s">
        <v>28</v>
      </c>
      <c r="B433" s="357" t="s">
        <v>29</v>
      </c>
      <c r="C433" s="357"/>
      <c r="D433" s="357" t="s">
        <v>42</v>
      </c>
      <c r="E433" s="358" t="s">
        <v>266</v>
      </c>
      <c r="F433" s="358" t="s">
        <v>301</v>
      </c>
      <c r="G433" s="83"/>
    </row>
    <row r="434" spans="1:7" ht="21" x14ac:dyDescent="0.4">
      <c r="A434" s="356"/>
      <c r="B434" s="283" t="s">
        <v>32</v>
      </c>
      <c r="C434" s="283" t="s">
        <v>31</v>
      </c>
      <c r="D434" s="357"/>
      <c r="E434" s="358"/>
      <c r="F434" s="358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2" t="s">
        <v>310</v>
      </c>
      <c r="B464" s="432"/>
      <c r="C464" s="432"/>
      <c r="D464" s="432"/>
      <c r="E464" s="432"/>
      <c r="F464" s="432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6" t="s">
        <v>425</v>
      </c>
      <c r="B478" s="436"/>
      <c r="C478" s="436"/>
      <c r="D478" s="436"/>
      <c r="E478" s="436"/>
      <c r="F478" s="436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5" t="s">
        <v>28</v>
      </c>
      <c r="B480" s="406" t="s">
        <v>29</v>
      </c>
      <c r="C480" s="406"/>
      <c r="D480" s="406" t="s">
        <v>42</v>
      </c>
      <c r="E480" s="398" t="s">
        <v>266</v>
      </c>
      <c r="F480" s="398" t="s">
        <v>301</v>
      </c>
      <c r="G480" s="83"/>
    </row>
    <row r="481" spans="1:7" ht="21" x14ac:dyDescent="0.4">
      <c r="A481" s="405"/>
      <c r="B481" s="291" t="s">
        <v>32</v>
      </c>
      <c r="C481" s="291" t="s">
        <v>31</v>
      </c>
      <c r="D481" s="406"/>
      <c r="E481" s="398"/>
      <c r="F481" s="398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3" t="s">
        <v>52</v>
      </c>
      <c r="B483" s="413"/>
      <c r="C483" s="413"/>
      <c r="D483" s="413"/>
      <c r="E483" s="413"/>
      <c r="F483" s="41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6" t="s">
        <v>463</v>
      </c>
      <c r="B491" s="397"/>
      <c r="C491" s="397"/>
      <c r="D491" s="397"/>
      <c r="E491" s="397"/>
      <c r="F491" s="39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7" t="s">
        <v>23</v>
      </c>
      <c r="B505" s="408"/>
      <c r="C505" s="408"/>
      <c r="D505" s="408"/>
      <c r="E505" s="408"/>
      <c r="F505" s="409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79"/>
      <c r="B517" s="379"/>
      <c r="C517" s="379"/>
      <c r="D517" s="379"/>
      <c r="E517" s="379"/>
      <c r="F517" s="379"/>
      <c r="G517" s="379"/>
    </row>
    <row r="518" spans="1:7" ht="26.25" customHeight="1" x14ac:dyDescent="0.5">
      <c r="A518" s="244" t="s">
        <v>310</v>
      </c>
      <c r="B518" s="404"/>
      <c r="C518" s="404"/>
      <c r="D518" s="404"/>
      <c r="E518" s="404"/>
      <c r="F518" s="404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7" t="s">
        <v>97</v>
      </c>
      <c r="B530" s="437"/>
      <c r="C530" s="437"/>
      <c r="D530" s="437"/>
      <c r="E530" s="437"/>
      <c r="F530" s="437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0" t="s">
        <v>28</v>
      </c>
      <c r="B532" s="383" t="s">
        <v>29</v>
      </c>
      <c r="C532" s="412"/>
      <c r="D532" s="357" t="s">
        <v>42</v>
      </c>
      <c r="E532" s="358" t="s">
        <v>266</v>
      </c>
      <c r="F532" s="358" t="s">
        <v>301</v>
      </c>
      <c r="G532" s="83"/>
    </row>
    <row r="533" spans="1:7" ht="21" x14ac:dyDescent="0.4">
      <c r="A533" s="411"/>
      <c r="B533" s="292" t="s">
        <v>32</v>
      </c>
      <c r="C533" s="293" t="s">
        <v>31</v>
      </c>
      <c r="D533" s="357"/>
      <c r="E533" s="358"/>
      <c r="F533" s="358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4"/>
      <c r="D535" s="434"/>
      <c r="E535" s="434"/>
      <c r="F535" s="435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4" t="s">
        <v>34</v>
      </c>
      <c r="B542" s="385"/>
      <c r="C542" s="38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4" t="s">
        <v>33</v>
      </c>
      <c r="B543" s="385"/>
      <c r="C543" s="38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7"/>
      <c r="B544" s="347"/>
      <c r="C544" s="347"/>
      <c r="D544" s="347"/>
      <c r="E544" s="347"/>
      <c r="F544" s="347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3"/>
      <c r="B556" s="369"/>
      <c r="C556" s="369"/>
      <c r="D556" s="369"/>
      <c r="E556" s="369"/>
      <c r="F556" s="369"/>
      <c r="G556" s="369"/>
    </row>
    <row r="557" spans="1:7" ht="35.25" customHeight="1" x14ac:dyDescent="0.4">
      <c r="A557" s="246" t="s">
        <v>310</v>
      </c>
      <c r="B557" s="222"/>
      <c r="C557" s="367"/>
      <c r="D557" s="367"/>
      <c r="E557" s="367"/>
      <c r="F557" s="368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62" t="s">
        <v>34</v>
      </c>
      <c r="B566" s="362"/>
      <c r="C566" s="363"/>
      <c r="D566" s="296">
        <f>SUM(B558:C565,B546:C555)</f>
        <v>0</v>
      </c>
      <c r="E566" s="79"/>
      <c r="F566" s="83"/>
      <c r="G566" s="83"/>
    </row>
    <row r="567" spans="1:7" ht="21" x14ac:dyDescent="0.4">
      <c r="A567" s="362" t="s">
        <v>33</v>
      </c>
      <c r="B567" s="362"/>
      <c r="C567" s="362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7"/>
      <c r="B572" s="347"/>
      <c r="C572" s="347"/>
      <c r="D572" s="347"/>
      <c r="E572" s="347"/>
      <c r="F572" s="347"/>
      <c r="G572" s="83"/>
    </row>
    <row r="573" spans="1:7" ht="22.5" x14ac:dyDescent="0.45">
      <c r="A573" s="370" t="s">
        <v>19</v>
      </c>
      <c r="B573" s="370"/>
      <c r="C573" s="370"/>
      <c r="D573" s="370"/>
      <c r="E573" s="370"/>
      <c r="F573" s="370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5" t="s">
        <v>28</v>
      </c>
      <c r="B575" s="406" t="s">
        <v>29</v>
      </c>
      <c r="C575" s="406"/>
      <c r="D575" s="406" t="s">
        <v>42</v>
      </c>
      <c r="E575" s="398" t="s">
        <v>266</v>
      </c>
      <c r="F575" s="398" t="s">
        <v>301</v>
      </c>
      <c r="G575" s="83"/>
    </row>
    <row r="576" spans="1:7" ht="21" x14ac:dyDescent="0.4">
      <c r="A576" s="405"/>
      <c r="B576" s="291" t="s">
        <v>32</v>
      </c>
      <c r="C576" s="291" t="s">
        <v>31</v>
      </c>
      <c r="D576" s="406"/>
      <c r="E576" s="398"/>
      <c r="F576" s="398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0" t="s">
        <v>10</v>
      </c>
      <c r="B578" s="391"/>
      <c r="C578" s="391"/>
      <c r="D578" s="391"/>
      <c r="E578" s="391"/>
      <c r="F578" s="392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2" t="s">
        <v>34</v>
      </c>
      <c r="B588" s="362"/>
      <c r="C588" s="363"/>
      <c r="D588" s="296">
        <f>SUM(B579:C587)</f>
        <v>0</v>
      </c>
      <c r="E588" s="79"/>
      <c r="F588" s="83"/>
      <c r="G588" s="83"/>
    </row>
    <row r="589" spans="1:7" ht="21" x14ac:dyDescent="0.4">
      <c r="A589" s="362" t="s">
        <v>33</v>
      </c>
      <c r="B589" s="362"/>
      <c r="C589" s="362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3" t="s">
        <v>23</v>
      </c>
      <c r="B591" s="394"/>
      <c r="C591" s="394"/>
      <c r="D591" s="394"/>
      <c r="E591" s="394"/>
      <c r="F591" s="395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0" t="s">
        <v>383</v>
      </c>
      <c r="B598" s="431"/>
      <c r="C598" s="431"/>
      <c r="D598" s="431"/>
      <c r="E598" s="431"/>
      <c r="F598" s="431"/>
      <c r="G598" s="431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362" t="s">
        <v>34</v>
      </c>
      <c r="B606" s="362"/>
      <c r="C606" s="363"/>
      <c r="D606" s="296">
        <f>SUM(B592:C605)</f>
        <v>0</v>
      </c>
      <c r="E606" s="79"/>
      <c r="F606" s="83"/>
      <c r="G606" s="83"/>
    </row>
    <row r="607" spans="1:7" ht="21" x14ac:dyDescent="0.4">
      <c r="A607" s="362" t="s">
        <v>33</v>
      </c>
      <c r="B607" s="362"/>
      <c r="C607" s="362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4" t="s">
        <v>170</v>
      </c>
      <c r="B610" s="365"/>
      <c r="C610" s="366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0" t="s">
        <v>8</v>
      </c>
      <c r="B612" s="370"/>
      <c r="C612" s="370"/>
      <c r="D612" s="370"/>
      <c r="E612" s="370"/>
      <c r="F612" s="370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6" t="s">
        <v>28</v>
      </c>
      <c r="B614" s="357" t="s">
        <v>29</v>
      </c>
      <c r="C614" s="357"/>
      <c r="D614" s="357" t="s">
        <v>42</v>
      </c>
      <c r="E614" s="358" t="s">
        <v>266</v>
      </c>
      <c r="F614" s="358" t="s">
        <v>301</v>
      </c>
      <c r="G614" s="83"/>
    </row>
    <row r="615" spans="1:7" ht="18.75" customHeight="1" x14ac:dyDescent="0.4">
      <c r="A615" s="356"/>
      <c r="B615" s="283" t="s">
        <v>32</v>
      </c>
      <c r="C615" s="283" t="s">
        <v>31</v>
      </c>
      <c r="D615" s="357"/>
      <c r="E615" s="358"/>
      <c r="F615" s="358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0"/>
      <c r="D617" s="380"/>
      <c r="E617" s="380"/>
      <c r="F617" s="381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2" t="s">
        <v>34</v>
      </c>
      <c r="B627" s="362"/>
      <c r="C627" s="362"/>
      <c r="D627" s="296">
        <f>SUM(B618:C626)</f>
        <v>0</v>
      </c>
      <c r="E627" s="376"/>
      <c r="F627" s="377"/>
      <c r="G627" s="83"/>
    </row>
    <row r="628" spans="1:7" ht="21" x14ac:dyDescent="0.4">
      <c r="A628" s="362" t="s">
        <v>33</v>
      </c>
      <c r="B628" s="362"/>
      <c r="C628" s="362"/>
      <c r="D628" s="295" t="e">
        <f>D627/(COUNT(B618:C626)*2)</f>
        <v>#DIV/0!</v>
      </c>
      <c r="E628" s="378"/>
      <c r="F628" s="379"/>
      <c r="G628" s="83"/>
    </row>
    <row r="629" spans="1:7" ht="21" x14ac:dyDescent="0.4">
      <c r="A629" s="104"/>
      <c r="B629" s="83"/>
      <c r="C629" s="375"/>
      <c r="D629" s="375"/>
      <c r="E629" s="375"/>
      <c r="F629" s="37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4" t="s">
        <v>34</v>
      </c>
      <c r="B639" s="385"/>
      <c r="C639" s="386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0"/>
      <c r="D642" s="380"/>
      <c r="E642" s="380"/>
      <c r="F642" s="381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4" t="s">
        <v>34</v>
      </c>
      <c r="B650" s="385"/>
      <c r="C650" s="386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2"/>
      <c r="B652" s="372"/>
      <c r="C652" s="372"/>
      <c r="D652" s="372"/>
      <c r="E652" s="372"/>
      <c r="F652" s="372"/>
      <c r="G652" s="372"/>
    </row>
    <row r="653" spans="1:16382" ht="24.75" x14ac:dyDescent="0.4">
      <c r="A653" s="241" t="s">
        <v>26</v>
      </c>
      <c r="B653" s="380"/>
      <c r="C653" s="380"/>
      <c r="D653" s="380"/>
      <c r="E653" s="380"/>
      <c r="F653" s="381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9" t="s">
        <v>310</v>
      </c>
      <c r="B661" s="400"/>
      <c r="C661" s="400"/>
      <c r="D661" s="400"/>
      <c r="E661" s="400"/>
      <c r="F661" s="401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0" t="s">
        <v>355</v>
      </c>
      <c r="B676" s="370"/>
      <c r="C676" s="370"/>
      <c r="D676" s="370"/>
      <c r="E676" s="370"/>
      <c r="F676" s="370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6" t="s">
        <v>28</v>
      </c>
      <c r="B678" s="357" t="s">
        <v>29</v>
      </c>
      <c r="C678" s="357"/>
      <c r="D678" s="357" t="s">
        <v>42</v>
      </c>
      <c r="E678" s="358" t="s">
        <v>266</v>
      </c>
      <c r="F678" s="358" t="s">
        <v>301</v>
      </c>
      <c r="G678" s="83"/>
    </row>
    <row r="679" spans="1:7" ht="21" x14ac:dyDescent="0.4">
      <c r="A679" s="356"/>
      <c r="B679" s="283" t="s">
        <v>32</v>
      </c>
      <c r="C679" s="283" t="s">
        <v>31</v>
      </c>
      <c r="D679" s="357"/>
      <c r="E679" s="358"/>
      <c r="F679" s="358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1" t="s">
        <v>459</v>
      </c>
      <c r="B704" s="371"/>
      <c r="C704" s="371"/>
      <c r="D704" s="371"/>
      <c r="E704" s="371"/>
      <c r="F704" s="371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2" t="s">
        <v>28</v>
      </c>
      <c r="B706" s="383" t="s">
        <v>29</v>
      </c>
      <c r="C706" s="383"/>
      <c r="D706" s="357" t="s">
        <v>42</v>
      </c>
      <c r="E706" s="358" t="s">
        <v>266</v>
      </c>
      <c r="F706" s="358" t="s">
        <v>301</v>
      </c>
      <c r="G706" s="184"/>
    </row>
    <row r="707" spans="1:7" ht="21" x14ac:dyDescent="0.4">
      <c r="A707" s="356"/>
      <c r="B707" s="283" t="s">
        <v>32</v>
      </c>
      <c r="C707" s="283" t="s">
        <v>31</v>
      </c>
      <c r="D707" s="357"/>
      <c r="E707" s="358"/>
      <c r="F707" s="358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59" t="s">
        <v>305</v>
      </c>
      <c r="B709" s="360"/>
      <c r="C709" s="360"/>
      <c r="D709" s="360"/>
      <c r="E709" s="360"/>
      <c r="F709" s="361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3"/>
      <c r="C715" s="374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3"/>
      <c r="C716" s="374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59" t="s">
        <v>306</v>
      </c>
      <c r="B718" s="360"/>
      <c r="C718" s="360"/>
      <c r="D718" s="360"/>
      <c r="E718" s="360"/>
      <c r="F718" s="361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8"/>
      <c r="E1" s="458"/>
      <c r="F1" s="458"/>
      <c r="G1" s="458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59" t="s">
        <v>46</v>
      </c>
      <c r="B6" s="459"/>
      <c r="C6" s="459"/>
      <c r="D6" s="459"/>
      <c r="E6" s="459"/>
      <c r="F6" s="459"/>
      <c r="G6" s="66"/>
    </row>
    <row r="7" spans="1:7" s="2" customFormat="1" ht="21.75" customHeight="1" x14ac:dyDescent="0.45">
      <c r="A7" s="460" t="str">
        <f>'Page de garde'!D18</f>
        <v>Zarzis</v>
      </c>
      <c r="B7" s="460"/>
      <c r="C7" s="460"/>
      <c r="D7" s="460"/>
      <c r="E7" s="460"/>
      <c r="F7" s="460"/>
      <c r="G7" s="66"/>
    </row>
    <row r="8" spans="1:7" s="2" customFormat="1" ht="24" x14ac:dyDescent="0.45">
      <c r="A8" s="329" t="s">
        <v>39</v>
      </c>
      <c r="B8" s="461" t="str">
        <f>'A1 Exploitation'!B9:F9</f>
        <v>Yassine ELLoumi</v>
      </c>
      <c r="C8" s="461"/>
      <c r="D8" s="461"/>
      <c r="E8" s="461"/>
      <c r="F8" s="461"/>
      <c r="G8" s="66"/>
    </row>
    <row r="9" spans="1:7" s="2" customFormat="1" ht="24" x14ac:dyDescent="0.45">
      <c r="A9" s="330" t="s">
        <v>41</v>
      </c>
      <c r="B9" s="462" t="str">
        <f>'A1 Exploitation'!B10:F10</f>
        <v>Directeur  Magasin</v>
      </c>
      <c r="C9" s="462"/>
      <c r="D9" s="462"/>
      <c r="E9" s="462"/>
      <c r="F9" s="462"/>
      <c r="G9" s="66"/>
    </row>
    <row r="10" spans="1:7" s="2" customFormat="1" ht="24" x14ac:dyDescent="0.45">
      <c r="A10" s="329" t="s">
        <v>40</v>
      </c>
      <c r="B10" s="457">
        <f>'A1 Exploitation'!B11:F11</f>
        <v>43637</v>
      </c>
      <c r="C10" s="457"/>
      <c r="D10" s="457"/>
      <c r="E10" s="457"/>
      <c r="F10" s="457"/>
      <c r="G10" s="66"/>
    </row>
    <row r="11" spans="1:7" s="2" customFormat="1" ht="24" x14ac:dyDescent="0.45">
      <c r="A11" s="329" t="s">
        <v>250</v>
      </c>
      <c r="B11" s="454" t="e">
        <f>D199</f>
        <v>#DIV/0!</v>
      </c>
      <c r="C11" s="454"/>
      <c r="D11" s="454"/>
      <c r="E11" s="454"/>
      <c r="F11" s="454"/>
      <c r="G11" s="66"/>
    </row>
    <row r="12" spans="1:7" s="2" customFormat="1" ht="22.5" x14ac:dyDescent="0.45">
      <c r="A12" s="1"/>
      <c r="D12" s="415"/>
      <c r="E12" s="415"/>
      <c r="F12" s="415"/>
      <c r="G12" s="415"/>
    </row>
    <row r="13" spans="1:7" s="2" customFormat="1" ht="11.25" customHeight="1" x14ac:dyDescent="0.3">
      <c r="A13" s="455" t="s">
        <v>28</v>
      </c>
      <c r="B13" s="456" t="s">
        <v>29</v>
      </c>
      <c r="C13" s="456"/>
      <c r="D13" s="456" t="s">
        <v>42</v>
      </c>
      <c r="E13" s="456" t="s">
        <v>160</v>
      </c>
      <c r="F13" s="456" t="s">
        <v>161</v>
      </c>
    </row>
    <row r="14" spans="1:7" s="2" customFormat="1" ht="12.75" customHeight="1" x14ac:dyDescent="0.3">
      <c r="A14" s="455"/>
      <c r="B14" s="336" t="s">
        <v>32</v>
      </c>
      <c r="C14" s="336" t="s">
        <v>31</v>
      </c>
      <c r="D14" s="456"/>
      <c r="E14" s="456"/>
      <c r="F14" s="456"/>
      <c r="G14" s="65"/>
    </row>
    <row r="15" spans="1:7" x14ac:dyDescent="0.3">
      <c r="A15" s="445"/>
      <c r="B15" s="446"/>
      <c r="C15" s="446"/>
      <c r="D15" s="446"/>
      <c r="E15" s="446"/>
      <c r="F15" s="446"/>
    </row>
    <row r="16" spans="1:7" ht="19.5" x14ac:dyDescent="0.4">
      <c r="A16" s="449" t="s">
        <v>0</v>
      </c>
      <c r="B16" s="450"/>
      <c r="C16" s="450"/>
      <c r="D16" s="450"/>
      <c r="E16" s="450"/>
      <c r="F16" s="450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1" t="s">
        <v>34</v>
      </c>
      <c r="B22" s="447"/>
      <c r="C22" s="448"/>
      <c r="D22" s="334">
        <f>SUM(B17:C21)</f>
        <v>0</v>
      </c>
    </row>
    <row r="23" spans="1:7" x14ac:dyDescent="0.3">
      <c r="A23" s="438" t="s">
        <v>251</v>
      </c>
      <c r="B23" s="439"/>
      <c r="C23" s="440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3" t="s">
        <v>4</v>
      </c>
      <c r="B25" s="444"/>
      <c r="C25" s="444"/>
      <c r="D25" s="444"/>
      <c r="E25" s="444"/>
      <c r="F25" s="444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38" t="s">
        <v>34</v>
      </c>
      <c r="B33" s="439"/>
      <c r="C33" s="440"/>
      <c r="D33" s="331">
        <f>SUM(B26:C32)</f>
        <v>0</v>
      </c>
    </row>
    <row r="34" spans="1:6" x14ac:dyDescent="0.3">
      <c r="A34" s="438" t="s">
        <v>251</v>
      </c>
      <c r="B34" s="439"/>
      <c r="C34" s="440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3" t="s">
        <v>180</v>
      </c>
      <c r="B36" s="444"/>
      <c r="C36" s="444"/>
      <c r="D36" s="444"/>
      <c r="E36" s="444"/>
      <c r="F36" s="444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38" t="s">
        <v>34</v>
      </c>
      <c r="B42" s="439"/>
      <c r="C42" s="440"/>
      <c r="D42" s="331">
        <f>SUM(B37:C41)</f>
        <v>0</v>
      </c>
    </row>
    <row r="43" spans="1:6" x14ac:dyDescent="0.3">
      <c r="A43" s="438" t="s">
        <v>251</v>
      </c>
      <c r="B43" s="439"/>
      <c r="C43" s="440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2" t="s">
        <v>19</v>
      </c>
      <c r="B45" s="453"/>
      <c r="C45" s="453"/>
      <c r="D45" s="453"/>
      <c r="E45" s="453"/>
      <c r="F45" s="453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38" t="s">
        <v>34</v>
      </c>
      <c r="B52" s="439"/>
      <c r="C52" s="440"/>
      <c r="D52" s="331">
        <f>SUM(B46:C51)</f>
        <v>0</v>
      </c>
    </row>
    <row r="53" spans="1:6" x14ac:dyDescent="0.3">
      <c r="A53" s="438" t="s">
        <v>251</v>
      </c>
      <c r="B53" s="439"/>
      <c r="C53" s="440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3" t="s">
        <v>8</v>
      </c>
      <c r="B55" s="444"/>
      <c r="C55" s="444"/>
      <c r="D55" s="444"/>
      <c r="E55" s="444"/>
      <c r="F55" s="444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38" t="s">
        <v>34</v>
      </c>
      <c r="B63" s="439"/>
      <c r="C63" s="440"/>
      <c r="D63" s="331">
        <f>SUM(B56:C62)</f>
        <v>0</v>
      </c>
    </row>
    <row r="64" spans="1:6" x14ac:dyDescent="0.3">
      <c r="A64" s="438" t="s">
        <v>251</v>
      </c>
      <c r="B64" s="439"/>
      <c r="C64" s="440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3" t="s">
        <v>111</v>
      </c>
      <c r="B66" s="444"/>
      <c r="C66" s="444"/>
      <c r="D66" s="444"/>
      <c r="E66" s="444"/>
      <c r="F66" s="444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38" t="s">
        <v>34</v>
      </c>
      <c r="B84" s="439"/>
      <c r="C84" s="440"/>
      <c r="D84" s="331">
        <f>SUM(B67:C83)</f>
        <v>0</v>
      </c>
    </row>
    <row r="85" spans="1:6" x14ac:dyDescent="0.3">
      <c r="A85" s="438" t="s">
        <v>251</v>
      </c>
      <c r="B85" s="439"/>
      <c r="C85" s="440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3" t="s">
        <v>172</v>
      </c>
      <c r="B87" s="444"/>
      <c r="C87" s="444"/>
      <c r="D87" s="444"/>
      <c r="E87" s="444"/>
      <c r="F87" s="444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38" t="s">
        <v>34</v>
      </c>
      <c r="B102" s="439"/>
      <c r="C102" s="440"/>
      <c r="D102" s="331">
        <f>SUM(B88:C101)</f>
        <v>0</v>
      </c>
    </row>
    <row r="103" spans="1:6" x14ac:dyDescent="0.3">
      <c r="A103" s="438" t="s">
        <v>251</v>
      </c>
      <c r="B103" s="439"/>
      <c r="C103" s="440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3" t="s">
        <v>173</v>
      </c>
      <c r="B106" s="444"/>
      <c r="C106" s="444"/>
      <c r="D106" s="444"/>
      <c r="E106" s="444"/>
      <c r="F106" s="444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38" t="s">
        <v>34</v>
      </c>
      <c r="B118" s="439"/>
      <c r="C118" s="440"/>
      <c r="D118" s="331">
        <f>SUM(B107:C117)</f>
        <v>0</v>
      </c>
    </row>
    <row r="119" spans="1:6" x14ac:dyDescent="0.3">
      <c r="A119" s="438" t="s">
        <v>251</v>
      </c>
      <c r="B119" s="439"/>
      <c r="C119" s="440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3" t="s">
        <v>156</v>
      </c>
      <c r="B121" s="444"/>
      <c r="C121" s="444"/>
      <c r="D121" s="444"/>
      <c r="E121" s="444"/>
      <c r="F121" s="444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38" t="s">
        <v>34</v>
      </c>
      <c r="B133" s="439"/>
      <c r="C133" s="440"/>
      <c r="D133" s="331">
        <f>SUM(B122:C132)</f>
        <v>0</v>
      </c>
    </row>
    <row r="134" spans="1:6" x14ac:dyDescent="0.3">
      <c r="A134" s="438" t="s">
        <v>251</v>
      </c>
      <c r="B134" s="439"/>
      <c r="C134" s="440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3" t="s">
        <v>61</v>
      </c>
      <c r="B136" s="444"/>
      <c r="C136" s="444"/>
      <c r="D136" s="444"/>
      <c r="E136" s="444"/>
      <c r="F136" s="444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38" t="s">
        <v>34</v>
      </c>
      <c r="B149" s="439"/>
      <c r="C149" s="440"/>
      <c r="D149" s="331">
        <f>SUM(B137:C148)</f>
        <v>0</v>
      </c>
    </row>
    <row r="150" spans="1:6" x14ac:dyDescent="0.3">
      <c r="A150" s="438" t="s">
        <v>251</v>
      </c>
      <c r="B150" s="439"/>
      <c r="C150" s="440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3" t="s">
        <v>178</v>
      </c>
      <c r="B152" s="444"/>
      <c r="C152" s="444"/>
      <c r="D152" s="444"/>
      <c r="E152" s="444"/>
      <c r="F152" s="444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38" t="s">
        <v>34</v>
      </c>
      <c r="B161" s="447"/>
      <c r="C161" s="448"/>
      <c r="D161" s="334">
        <f>SUM(B153:C160)</f>
        <v>0</v>
      </c>
    </row>
    <row r="162" spans="1:6" x14ac:dyDescent="0.3">
      <c r="A162" s="438" t="s">
        <v>251</v>
      </c>
      <c r="B162" s="439"/>
      <c r="C162" s="440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3" t="s">
        <v>64</v>
      </c>
      <c r="B164" s="444"/>
      <c r="C164" s="444"/>
      <c r="D164" s="444"/>
      <c r="E164" s="444"/>
      <c r="F164" s="444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38" t="s">
        <v>34</v>
      </c>
      <c r="B169" s="439"/>
      <c r="C169" s="440"/>
      <c r="D169" s="331">
        <f>SUM(B165:C168)</f>
        <v>0</v>
      </c>
    </row>
    <row r="170" spans="1:6" x14ac:dyDescent="0.3">
      <c r="A170" s="438" t="s">
        <v>251</v>
      </c>
      <c r="B170" s="439"/>
      <c r="C170" s="440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1" t="s">
        <v>15</v>
      </c>
      <c r="B172" s="442"/>
      <c r="C172" s="442"/>
      <c r="D172" s="442"/>
      <c r="E172" s="442"/>
      <c r="F172" s="442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38" t="s">
        <v>34</v>
      </c>
      <c r="B177" s="439"/>
      <c r="C177" s="440"/>
      <c r="D177" s="331">
        <f>SUM(B173:C176)</f>
        <v>0</v>
      </c>
    </row>
    <row r="178" spans="1:7" x14ac:dyDescent="0.3">
      <c r="A178" s="438" t="s">
        <v>251</v>
      </c>
      <c r="B178" s="439"/>
      <c r="C178" s="440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3" t="s">
        <v>65</v>
      </c>
      <c r="B180" s="444"/>
      <c r="C180" s="444"/>
      <c r="D180" s="444"/>
      <c r="E180" s="444"/>
      <c r="F180" s="444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38" t="s">
        <v>34</v>
      </c>
      <c r="B186" s="439"/>
      <c r="C186" s="440"/>
      <c r="D186" s="331">
        <f>SUM(B181:C185)</f>
        <v>0</v>
      </c>
    </row>
    <row r="187" spans="1:7" x14ac:dyDescent="0.3">
      <c r="A187" s="438" t="s">
        <v>251</v>
      </c>
      <c r="B187" s="439"/>
      <c r="C187" s="440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3" t="s">
        <v>177</v>
      </c>
      <c r="B189" s="444"/>
      <c r="C189" s="444"/>
      <c r="D189" s="444"/>
      <c r="E189" s="444"/>
      <c r="F189" s="444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38" t="s">
        <v>34</v>
      </c>
      <c r="B194" s="439"/>
      <c r="C194" s="440"/>
      <c r="D194" s="335">
        <f>SUM(B190:C193)</f>
        <v>0</v>
      </c>
    </row>
    <row r="195" spans="1:6" x14ac:dyDescent="0.3">
      <c r="A195" s="438" t="s">
        <v>251</v>
      </c>
      <c r="B195" s="439"/>
      <c r="C195" s="440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5"/>
      <c r="E1" s="415"/>
      <c r="F1" s="415"/>
      <c r="G1" s="41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6" t="s">
        <v>151</v>
      </c>
      <c r="B7" s="416"/>
      <c r="C7" s="416"/>
      <c r="D7" s="416"/>
      <c r="E7" s="416"/>
      <c r="F7" s="416"/>
      <c r="G7" s="82"/>
    </row>
    <row r="8" spans="1:7" ht="22.5" x14ac:dyDescent="0.45">
      <c r="A8" s="417" t="str">
        <f>'Page de garde'!D18</f>
        <v>Zarzis</v>
      </c>
      <c r="B8" s="417"/>
      <c r="C8" s="417"/>
      <c r="D8" s="417"/>
      <c r="E8" s="417"/>
      <c r="F8" s="417"/>
      <c r="G8" s="82"/>
    </row>
    <row r="9" spans="1:7" ht="22.5" x14ac:dyDescent="0.45">
      <c r="A9" s="278" t="s">
        <v>39</v>
      </c>
      <c r="B9" s="418"/>
      <c r="C9" s="418"/>
      <c r="D9" s="418"/>
      <c r="E9" s="418"/>
      <c r="F9" s="418"/>
      <c r="G9" s="82"/>
    </row>
    <row r="10" spans="1:7" ht="22.5" x14ac:dyDescent="0.45">
      <c r="A10" s="279" t="s">
        <v>41</v>
      </c>
      <c r="B10" s="419"/>
      <c r="C10" s="419"/>
      <c r="D10" s="419"/>
      <c r="E10" s="419"/>
      <c r="F10" s="419"/>
      <c r="G10" s="82"/>
    </row>
    <row r="11" spans="1:7" ht="22.5" x14ac:dyDescent="0.45">
      <c r="A11" s="278" t="s">
        <v>40</v>
      </c>
      <c r="B11" s="414"/>
      <c r="C11" s="414"/>
      <c r="D11" s="414"/>
      <c r="E11" s="414"/>
      <c r="F11" s="414"/>
      <c r="G11" s="82"/>
    </row>
    <row r="12" spans="1:7" ht="22.5" x14ac:dyDescent="0.45">
      <c r="A12" s="278" t="s">
        <v>200</v>
      </c>
      <c r="B12" s="420" t="e">
        <f>D730</f>
        <v>#DIV/0!</v>
      </c>
      <c r="C12" s="420"/>
      <c r="D12" s="420"/>
      <c r="E12" s="420"/>
      <c r="F12" s="420"/>
      <c r="G12" s="82"/>
    </row>
    <row r="13" spans="1:7" ht="22.5" x14ac:dyDescent="0.45">
      <c r="A13" s="81"/>
      <c r="B13" s="79"/>
      <c r="C13" s="79"/>
      <c r="D13" s="415"/>
      <c r="E13" s="415"/>
      <c r="F13" s="415"/>
      <c r="G13" s="41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6" t="s">
        <v>28</v>
      </c>
      <c r="B17" s="357" t="s">
        <v>29</v>
      </c>
      <c r="C17" s="357"/>
      <c r="D17" s="357" t="s">
        <v>42</v>
      </c>
      <c r="E17" s="358" t="s">
        <v>266</v>
      </c>
      <c r="F17" s="358" t="s">
        <v>299</v>
      </c>
      <c r="G17" s="83"/>
    </row>
    <row r="18" spans="1:8" ht="16.5" customHeight="1" x14ac:dyDescent="0.4">
      <c r="A18" s="356"/>
      <c r="B18" s="283" t="s">
        <v>32</v>
      </c>
      <c r="C18" s="283" t="s">
        <v>31</v>
      </c>
      <c r="D18" s="357"/>
      <c r="E18" s="358"/>
      <c r="F18" s="358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7"/>
      <c r="B49" s="347"/>
      <c r="C49" s="347"/>
      <c r="D49" s="347"/>
      <c r="E49" s="347"/>
      <c r="F49" s="347"/>
      <c r="G49" s="347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6" t="s">
        <v>28</v>
      </c>
      <c r="B52" s="357" t="s">
        <v>29</v>
      </c>
      <c r="C52" s="357"/>
      <c r="D52" s="357" t="s">
        <v>42</v>
      </c>
      <c r="E52" s="358" t="s">
        <v>266</v>
      </c>
      <c r="F52" s="358" t="s">
        <v>301</v>
      </c>
      <c r="G52" s="83"/>
    </row>
    <row r="53" spans="1:7" ht="21" x14ac:dyDescent="0.4">
      <c r="A53" s="356"/>
      <c r="B53" s="283" t="s">
        <v>32</v>
      </c>
      <c r="C53" s="283" t="s">
        <v>31</v>
      </c>
      <c r="D53" s="357"/>
      <c r="E53" s="358"/>
      <c r="F53" s="358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5"/>
      <c r="B64" s="346"/>
      <c r="C64" s="346"/>
      <c r="D64" s="346"/>
      <c r="E64" s="346"/>
      <c r="F64" s="346"/>
      <c r="G64" s="346"/>
    </row>
    <row r="65" spans="1:7" ht="43.5" customHeight="1" x14ac:dyDescent="0.4">
      <c r="A65" s="425" t="s">
        <v>350</v>
      </c>
      <c r="B65" s="425"/>
      <c r="C65" s="425"/>
      <c r="D65" s="425"/>
      <c r="E65" s="425"/>
      <c r="F65" s="425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4"/>
      <c r="B83" s="354"/>
      <c r="C83" s="354"/>
      <c r="D83" s="354"/>
      <c r="E83" s="354"/>
      <c r="F83" s="354"/>
      <c r="G83" s="354"/>
    </row>
    <row r="84" spans="1:7" ht="45" customHeight="1" x14ac:dyDescent="0.45">
      <c r="A84" s="426" t="s">
        <v>351</v>
      </c>
      <c r="B84" s="426"/>
      <c r="C84" s="426"/>
      <c r="D84" s="426"/>
      <c r="E84" s="426"/>
      <c r="F84" s="426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0"/>
      <c r="B103" s="348"/>
      <c r="C103" s="348"/>
      <c r="D103" s="348"/>
      <c r="E103" s="348"/>
      <c r="F103" s="355"/>
      <c r="G103" s="83"/>
    </row>
    <row r="104" spans="1:7" ht="46.5" customHeight="1" x14ac:dyDescent="0.4">
      <c r="A104" s="425" t="s">
        <v>352</v>
      </c>
      <c r="B104" s="425"/>
      <c r="C104" s="425"/>
      <c r="D104" s="425"/>
      <c r="E104" s="425"/>
      <c r="F104" s="425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0"/>
      <c r="B111" s="348"/>
      <c r="C111" s="348"/>
      <c r="D111" s="348"/>
      <c r="E111" s="348"/>
      <c r="F111" s="355"/>
      <c r="G111" s="83"/>
    </row>
    <row r="112" spans="1:7" ht="39.75" customHeight="1" x14ac:dyDescent="0.4">
      <c r="A112" s="425" t="s">
        <v>390</v>
      </c>
      <c r="B112" s="425"/>
      <c r="C112" s="425"/>
      <c r="D112" s="425"/>
      <c r="E112" s="425"/>
      <c r="F112" s="425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48"/>
      <c r="B120" s="348"/>
      <c r="C120" s="348"/>
      <c r="D120" s="348"/>
      <c r="E120" s="348"/>
      <c r="F120" s="348"/>
      <c r="G120" s="83"/>
    </row>
    <row r="121" spans="1:7" ht="22.5" x14ac:dyDescent="0.4">
      <c r="A121" s="425" t="s">
        <v>310</v>
      </c>
      <c r="B121" s="425"/>
      <c r="C121" s="425"/>
      <c r="D121" s="425"/>
      <c r="E121" s="425"/>
      <c r="F121" s="425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49"/>
      <c r="B132" s="349"/>
      <c r="C132" s="349"/>
      <c r="D132" s="349"/>
      <c r="E132" s="349"/>
      <c r="F132" s="349"/>
      <c r="G132" s="83"/>
    </row>
    <row r="133" spans="1:16384" ht="22.5" customHeight="1" x14ac:dyDescent="0.4">
      <c r="A133" s="427" t="s">
        <v>424</v>
      </c>
      <c r="B133" s="427"/>
      <c r="C133" s="427"/>
      <c r="D133" s="427"/>
      <c r="E133" s="427"/>
      <c r="F133" s="427"/>
      <c r="G133" s="83"/>
    </row>
    <row r="134" spans="1:16384" ht="22.5" customHeight="1" x14ac:dyDescent="0.4">
      <c r="A134" s="428"/>
      <c r="B134" s="428"/>
      <c r="C134" s="428"/>
      <c r="D134" s="428"/>
      <c r="E134" s="428"/>
      <c r="F134" s="428"/>
      <c r="G134" s="83"/>
    </row>
    <row r="135" spans="1:16384" s="216" customFormat="1" ht="22.5" customHeight="1" x14ac:dyDescent="0.25">
      <c r="A135" s="356" t="s">
        <v>28</v>
      </c>
      <c r="B135" s="357" t="s">
        <v>29</v>
      </c>
      <c r="C135" s="357"/>
      <c r="D135" s="357" t="s">
        <v>42</v>
      </c>
      <c r="E135" s="358" t="s">
        <v>266</v>
      </c>
      <c r="F135" s="358" t="s">
        <v>301</v>
      </c>
    </row>
    <row r="136" spans="1:16384" s="216" customFormat="1" ht="22.5" customHeight="1" x14ac:dyDescent="0.25">
      <c r="A136" s="356"/>
      <c r="B136" s="283" t="s">
        <v>32</v>
      </c>
      <c r="C136" s="283" t="s">
        <v>31</v>
      </c>
      <c r="D136" s="357"/>
      <c r="E136" s="358"/>
      <c r="F136" s="358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29" t="s">
        <v>461</v>
      </c>
      <c r="B139" s="429"/>
      <c r="C139" s="429"/>
      <c r="D139" s="429"/>
      <c r="E139" s="429"/>
      <c r="F139" s="429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7" t="s">
        <v>349</v>
      </c>
      <c r="B147" s="387"/>
      <c r="C147" s="387"/>
      <c r="D147" s="387"/>
      <c r="E147" s="387"/>
      <c r="F147" s="387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0"/>
      <c r="B165" s="348"/>
      <c r="C165" s="348"/>
      <c r="D165" s="348"/>
      <c r="E165" s="348"/>
      <c r="F165" s="348"/>
      <c r="G165" s="83"/>
    </row>
    <row r="166" spans="1:7" ht="32.25" customHeight="1" x14ac:dyDescent="0.4">
      <c r="A166" s="429" t="s">
        <v>462</v>
      </c>
      <c r="B166" s="429"/>
      <c r="C166" s="429"/>
      <c r="D166" s="429"/>
      <c r="E166" s="429"/>
      <c r="F166" s="429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1"/>
      <c r="B176" s="352"/>
      <c r="C176" s="352"/>
      <c r="D176" s="352"/>
      <c r="E176" s="352"/>
      <c r="F176" s="352"/>
      <c r="G176" s="83"/>
    </row>
    <row r="177" spans="1:7" ht="32.25" customHeight="1" x14ac:dyDescent="0.4">
      <c r="A177" s="429" t="s">
        <v>310</v>
      </c>
      <c r="B177" s="429"/>
      <c r="C177" s="429"/>
      <c r="D177" s="429"/>
      <c r="E177" s="429"/>
      <c r="F177" s="429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388"/>
      <c r="C186" s="389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3"/>
      <c r="B188" s="353"/>
      <c r="C188" s="353"/>
      <c r="D188" s="353"/>
      <c r="E188" s="353"/>
      <c r="F188" s="353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6" t="s">
        <v>28</v>
      </c>
      <c r="B191" s="357" t="s">
        <v>29</v>
      </c>
      <c r="C191" s="357"/>
      <c r="D191" s="357" t="s">
        <v>42</v>
      </c>
      <c r="E191" s="358" t="s">
        <v>266</v>
      </c>
      <c r="F191" s="358" t="s">
        <v>301</v>
      </c>
      <c r="G191" s="83"/>
    </row>
    <row r="192" spans="1:7" ht="21" x14ac:dyDescent="0.4">
      <c r="A192" s="356"/>
      <c r="B192" s="283" t="s">
        <v>32</v>
      </c>
      <c r="C192" s="283" t="s">
        <v>31</v>
      </c>
      <c r="D192" s="357"/>
      <c r="E192" s="358"/>
      <c r="F192" s="358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4" t="s">
        <v>34</v>
      </c>
      <c r="B203" s="385"/>
      <c r="C203" s="38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7"/>
      <c r="B205" s="347"/>
      <c r="C205" s="347"/>
      <c r="D205" s="347"/>
      <c r="E205" s="347"/>
      <c r="F205" s="347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4" t="s">
        <v>34</v>
      </c>
      <c r="B227" s="385"/>
      <c r="C227" s="38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7"/>
      <c r="B229" s="347"/>
      <c r="C229" s="347"/>
      <c r="D229" s="347"/>
      <c r="E229" s="347"/>
      <c r="F229" s="347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1" t="s">
        <v>310</v>
      </c>
      <c r="B236" s="422"/>
      <c r="C236" s="422"/>
      <c r="D236" s="423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84" t="s">
        <v>34</v>
      </c>
      <c r="B245" s="385"/>
      <c r="C245" s="38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7"/>
      <c r="B250" s="347"/>
      <c r="C250" s="347"/>
      <c r="D250" s="347"/>
      <c r="E250" s="347"/>
      <c r="F250" s="347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6" t="s">
        <v>28</v>
      </c>
      <c r="B253" s="357" t="s">
        <v>29</v>
      </c>
      <c r="C253" s="357"/>
      <c r="D253" s="357" t="s">
        <v>42</v>
      </c>
      <c r="E253" s="358" t="s">
        <v>266</v>
      </c>
      <c r="F253" s="358" t="s">
        <v>301</v>
      </c>
      <c r="G253" s="83"/>
    </row>
    <row r="254" spans="1:7" ht="21" x14ac:dyDescent="0.4">
      <c r="A254" s="356"/>
      <c r="B254" s="283" t="s">
        <v>32</v>
      </c>
      <c r="C254" s="283" t="s">
        <v>31</v>
      </c>
      <c r="D254" s="357"/>
      <c r="E254" s="358"/>
      <c r="F254" s="358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4" t="s">
        <v>34</v>
      </c>
      <c r="B265" s="385"/>
      <c r="C265" s="38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7"/>
      <c r="B290" s="377"/>
      <c r="C290" s="377"/>
      <c r="D290" s="377"/>
      <c r="E290" s="377"/>
      <c r="F290" s="377"/>
      <c r="G290" s="83"/>
    </row>
    <row r="291" spans="1:7" ht="31.5" customHeight="1" x14ac:dyDescent="0.4">
      <c r="A291" s="424" t="s">
        <v>310</v>
      </c>
      <c r="B291" s="424"/>
      <c r="C291" s="424"/>
      <c r="D291" s="424"/>
      <c r="E291" s="424"/>
      <c r="F291" s="424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6" t="s">
        <v>28</v>
      </c>
      <c r="B308" s="357" t="s">
        <v>29</v>
      </c>
      <c r="C308" s="357"/>
      <c r="D308" s="357" t="s">
        <v>42</v>
      </c>
      <c r="E308" s="358" t="s">
        <v>266</v>
      </c>
      <c r="F308" s="358" t="s">
        <v>301</v>
      </c>
      <c r="G308" s="83"/>
    </row>
    <row r="309" spans="1:7" ht="21" x14ac:dyDescent="0.4">
      <c r="A309" s="356"/>
      <c r="B309" s="283" t="s">
        <v>32</v>
      </c>
      <c r="C309" s="283" t="s">
        <v>31</v>
      </c>
      <c r="D309" s="357"/>
      <c r="E309" s="358"/>
      <c r="F309" s="358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69"/>
      <c r="B357" s="369"/>
      <c r="C357" s="369"/>
      <c r="D357" s="369"/>
      <c r="E357" s="369"/>
      <c r="F357" s="369"/>
      <c r="G357" s="369"/>
    </row>
    <row r="358" spans="1:7" ht="32.25" customHeight="1" x14ac:dyDescent="0.4">
      <c r="A358" s="433" t="s">
        <v>310</v>
      </c>
      <c r="B358" s="433"/>
      <c r="C358" s="433"/>
      <c r="D358" s="433"/>
      <c r="E358" s="433"/>
      <c r="F358" s="433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6" t="s">
        <v>28</v>
      </c>
      <c r="B375" s="357" t="s">
        <v>29</v>
      </c>
      <c r="C375" s="357"/>
      <c r="D375" s="357" t="s">
        <v>42</v>
      </c>
      <c r="E375" s="358" t="s">
        <v>266</v>
      </c>
      <c r="F375" s="358" t="s">
        <v>301</v>
      </c>
      <c r="G375" s="83"/>
    </row>
    <row r="376" spans="1:7" ht="21" x14ac:dyDescent="0.4">
      <c r="A376" s="356"/>
      <c r="B376" s="283" t="s">
        <v>32</v>
      </c>
      <c r="C376" s="283" t="s">
        <v>31</v>
      </c>
      <c r="D376" s="357"/>
      <c r="E376" s="358"/>
      <c r="F376" s="358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2"/>
      <c r="B415" s="354"/>
      <c r="C415" s="354"/>
      <c r="D415" s="354"/>
      <c r="E415" s="354"/>
      <c r="F415" s="354"/>
      <c r="G415" s="354"/>
    </row>
    <row r="416" spans="1:7" ht="24.75" x14ac:dyDescent="0.4">
      <c r="A416" s="432" t="s">
        <v>319</v>
      </c>
      <c r="B416" s="432"/>
      <c r="C416" s="432"/>
      <c r="D416" s="432"/>
      <c r="E416" s="432"/>
      <c r="F416" s="43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6" t="s">
        <v>28</v>
      </c>
      <c r="B433" s="357" t="s">
        <v>29</v>
      </c>
      <c r="C433" s="357"/>
      <c r="D433" s="357" t="s">
        <v>42</v>
      </c>
      <c r="E433" s="358" t="s">
        <v>266</v>
      </c>
      <c r="F433" s="358" t="s">
        <v>301</v>
      </c>
      <c r="G433" s="83"/>
    </row>
    <row r="434" spans="1:7" ht="21" x14ac:dyDescent="0.4">
      <c r="A434" s="356"/>
      <c r="B434" s="283" t="s">
        <v>32</v>
      </c>
      <c r="C434" s="283" t="s">
        <v>31</v>
      </c>
      <c r="D434" s="357"/>
      <c r="E434" s="358"/>
      <c r="F434" s="358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2" t="s">
        <v>310</v>
      </c>
      <c r="B464" s="432"/>
      <c r="C464" s="432"/>
      <c r="D464" s="432"/>
      <c r="E464" s="432"/>
      <c r="F464" s="432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6" t="s">
        <v>425</v>
      </c>
      <c r="B478" s="436"/>
      <c r="C478" s="436"/>
      <c r="D478" s="436"/>
      <c r="E478" s="436"/>
      <c r="F478" s="436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5" t="s">
        <v>28</v>
      </c>
      <c r="B480" s="406" t="s">
        <v>29</v>
      </c>
      <c r="C480" s="406"/>
      <c r="D480" s="406" t="s">
        <v>42</v>
      </c>
      <c r="E480" s="398" t="s">
        <v>266</v>
      </c>
      <c r="F480" s="398" t="s">
        <v>301</v>
      </c>
      <c r="G480" s="83"/>
    </row>
    <row r="481" spans="1:7" ht="21" x14ac:dyDescent="0.4">
      <c r="A481" s="405"/>
      <c r="B481" s="291" t="s">
        <v>32</v>
      </c>
      <c r="C481" s="291" t="s">
        <v>31</v>
      </c>
      <c r="D481" s="406"/>
      <c r="E481" s="398"/>
      <c r="F481" s="398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3" t="s">
        <v>52</v>
      </c>
      <c r="B483" s="413"/>
      <c r="C483" s="413"/>
      <c r="D483" s="413"/>
      <c r="E483" s="413"/>
      <c r="F483" s="41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6" t="s">
        <v>463</v>
      </c>
      <c r="B491" s="397"/>
      <c r="C491" s="397"/>
      <c r="D491" s="397"/>
      <c r="E491" s="397"/>
      <c r="F491" s="39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7" t="s">
        <v>23</v>
      </c>
      <c r="B505" s="408"/>
      <c r="C505" s="408"/>
      <c r="D505" s="408"/>
      <c r="E505" s="408"/>
      <c r="F505" s="409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79"/>
      <c r="B517" s="379"/>
      <c r="C517" s="379"/>
      <c r="D517" s="379"/>
      <c r="E517" s="379"/>
      <c r="F517" s="379"/>
      <c r="G517" s="379"/>
    </row>
    <row r="518" spans="1:7" ht="26.25" customHeight="1" x14ac:dyDescent="0.5">
      <c r="A518" s="244" t="s">
        <v>310</v>
      </c>
      <c r="B518" s="404"/>
      <c r="C518" s="404"/>
      <c r="D518" s="404"/>
      <c r="E518" s="404"/>
      <c r="F518" s="404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7" t="s">
        <v>97</v>
      </c>
      <c r="B530" s="437"/>
      <c r="C530" s="437"/>
      <c r="D530" s="437"/>
      <c r="E530" s="437"/>
      <c r="F530" s="437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0" t="s">
        <v>28</v>
      </c>
      <c r="B532" s="383" t="s">
        <v>29</v>
      </c>
      <c r="C532" s="412"/>
      <c r="D532" s="357" t="s">
        <v>42</v>
      </c>
      <c r="E532" s="358" t="s">
        <v>266</v>
      </c>
      <c r="F532" s="358" t="s">
        <v>301</v>
      </c>
      <c r="G532" s="83"/>
    </row>
    <row r="533" spans="1:7" ht="21" x14ac:dyDescent="0.4">
      <c r="A533" s="411"/>
      <c r="B533" s="292" t="s">
        <v>32</v>
      </c>
      <c r="C533" s="293" t="s">
        <v>31</v>
      </c>
      <c r="D533" s="357"/>
      <c r="E533" s="358"/>
      <c r="F533" s="358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4"/>
      <c r="D535" s="434"/>
      <c r="E535" s="434"/>
      <c r="F535" s="435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4" t="s">
        <v>34</v>
      </c>
      <c r="B542" s="385"/>
      <c r="C542" s="38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4" t="s">
        <v>33</v>
      </c>
      <c r="B543" s="385"/>
      <c r="C543" s="38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7"/>
      <c r="B544" s="347"/>
      <c r="C544" s="347"/>
      <c r="D544" s="347"/>
      <c r="E544" s="347"/>
      <c r="F544" s="347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3"/>
      <c r="B556" s="369"/>
      <c r="C556" s="369"/>
      <c r="D556" s="369"/>
      <c r="E556" s="369"/>
      <c r="F556" s="369"/>
      <c r="G556" s="369"/>
    </row>
    <row r="557" spans="1:7" ht="35.25" customHeight="1" x14ac:dyDescent="0.4">
      <c r="A557" s="246" t="s">
        <v>310</v>
      </c>
      <c r="B557" s="222"/>
      <c r="C557" s="367"/>
      <c r="D557" s="367"/>
      <c r="E557" s="367"/>
      <c r="F557" s="368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62" t="s">
        <v>34</v>
      </c>
      <c r="B566" s="362"/>
      <c r="C566" s="363"/>
      <c r="D566" s="296">
        <f>SUM(B558:C565,B546:C555)</f>
        <v>0</v>
      </c>
      <c r="E566" s="79"/>
      <c r="F566" s="83"/>
      <c r="G566" s="83"/>
    </row>
    <row r="567" spans="1:7" ht="21" x14ac:dyDescent="0.4">
      <c r="A567" s="362" t="s">
        <v>33</v>
      </c>
      <c r="B567" s="362"/>
      <c r="C567" s="362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7"/>
      <c r="B572" s="347"/>
      <c r="C572" s="347"/>
      <c r="D572" s="347"/>
      <c r="E572" s="347"/>
      <c r="F572" s="347"/>
      <c r="G572" s="83"/>
    </row>
    <row r="573" spans="1:7" ht="22.5" x14ac:dyDescent="0.45">
      <c r="A573" s="370" t="s">
        <v>19</v>
      </c>
      <c r="B573" s="370"/>
      <c r="C573" s="370"/>
      <c r="D573" s="370"/>
      <c r="E573" s="370"/>
      <c r="F573" s="370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5" t="s">
        <v>28</v>
      </c>
      <c r="B575" s="406" t="s">
        <v>29</v>
      </c>
      <c r="C575" s="406"/>
      <c r="D575" s="406" t="s">
        <v>42</v>
      </c>
      <c r="E575" s="398" t="s">
        <v>266</v>
      </c>
      <c r="F575" s="398" t="s">
        <v>301</v>
      </c>
      <c r="G575" s="83"/>
    </row>
    <row r="576" spans="1:7" ht="21" x14ac:dyDescent="0.4">
      <c r="A576" s="405"/>
      <c r="B576" s="291" t="s">
        <v>32</v>
      </c>
      <c r="C576" s="291" t="s">
        <v>31</v>
      </c>
      <c r="D576" s="406"/>
      <c r="E576" s="398"/>
      <c r="F576" s="398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0" t="s">
        <v>10</v>
      </c>
      <c r="B578" s="391"/>
      <c r="C578" s="391"/>
      <c r="D578" s="391"/>
      <c r="E578" s="391"/>
      <c r="F578" s="392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2" t="s">
        <v>34</v>
      </c>
      <c r="B588" s="362"/>
      <c r="C588" s="363"/>
      <c r="D588" s="296">
        <f>SUM(B579:C587)</f>
        <v>0</v>
      </c>
      <c r="E588" s="79"/>
      <c r="F588" s="83"/>
      <c r="G588" s="83"/>
    </row>
    <row r="589" spans="1:7" ht="21" x14ac:dyDescent="0.4">
      <c r="A589" s="362" t="s">
        <v>33</v>
      </c>
      <c r="B589" s="362"/>
      <c r="C589" s="362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3" t="s">
        <v>23</v>
      </c>
      <c r="B591" s="394"/>
      <c r="C591" s="394"/>
      <c r="D591" s="394"/>
      <c r="E591" s="394"/>
      <c r="F591" s="395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0" t="s">
        <v>383</v>
      </c>
      <c r="B598" s="431"/>
      <c r="C598" s="431"/>
      <c r="D598" s="431"/>
      <c r="E598" s="431"/>
      <c r="F598" s="431"/>
      <c r="G598" s="431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62" t="s">
        <v>34</v>
      </c>
      <c r="B606" s="362"/>
      <c r="C606" s="363"/>
      <c r="D606" s="296">
        <f>SUM(B592:C605)</f>
        <v>0</v>
      </c>
      <c r="E606" s="79"/>
      <c r="F606" s="83"/>
      <c r="G606" s="83"/>
    </row>
    <row r="607" spans="1:7" ht="21" x14ac:dyDescent="0.4">
      <c r="A607" s="362" t="s">
        <v>33</v>
      </c>
      <c r="B607" s="362"/>
      <c r="C607" s="362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4" t="s">
        <v>170</v>
      </c>
      <c r="B610" s="365"/>
      <c r="C610" s="366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0" t="s">
        <v>8</v>
      </c>
      <c r="B612" s="370"/>
      <c r="C612" s="370"/>
      <c r="D612" s="370"/>
      <c r="E612" s="370"/>
      <c r="F612" s="370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6" t="s">
        <v>28</v>
      </c>
      <c r="B614" s="357" t="s">
        <v>29</v>
      </c>
      <c r="C614" s="357"/>
      <c r="D614" s="357" t="s">
        <v>42</v>
      </c>
      <c r="E614" s="358" t="s">
        <v>266</v>
      </c>
      <c r="F614" s="358" t="s">
        <v>301</v>
      </c>
      <c r="G614" s="83"/>
    </row>
    <row r="615" spans="1:7" ht="18.75" customHeight="1" x14ac:dyDescent="0.4">
      <c r="A615" s="356"/>
      <c r="B615" s="283" t="s">
        <v>32</v>
      </c>
      <c r="C615" s="283" t="s">
        <v>31</v>
      </c>
      <c r="D615" s="357"/>
      <c r="E615" s="358"/>
      <c r="F615" s="358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0"/>
      <c r="D617" s="380"/>
      <c r="E617" s="380"/>
      <c r="F617" s="381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2" t="s">
        <v>34</v>
      </c>
      <c r="B627" s="362"/>
      <c r="C627" s="362"/>
      <c r="D627" s="296">
        <f>SUM(B618:C626)</f>
        <v>0</v>
      </c>
      <c r="E627" s="376"/>
      <c r="F627" s="377"/>
      <c r="G627" s="83"/>
    </row>
    <row r="628" spans="1:7" ht="21" x14ac:dyDescent="0.4">
      <c r="A628" s="362" t="s">
        <v>33</v>
      </c>
      <c r="B628" s="362"/>
      <c r="C628" s="362"/>
      <c r="D628" s="295" t="e">
        <f>D627/(COUNT(B618:C626)*2)</f>
        <v>#DIV/0!</v>
      </c>
      <c r="E628" s="378"/>
      <c r="F628" s="379"/>
      <c r="G628" s="83"/>
    </row>
    <row r="629" spans="1:7" ht="21" x14ac:dyDescent="0.4">
      <c r="A629" s="104"/>
      <c r="B629" s="83"/>
      <c r="C629" s="375"/>
      <c r="D629" s="375"/>
      <c r="E629" s="375"/>
      <c r="F629" s="37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4" t="s">
        <v>34</v>
      </c>
      <c r="B639" s="385"/>
      <c r="C639" s="386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0"/>
      <c r="D642" s="380"/>
      <c r="E642" s="380"/>
      <c r="F642" s="381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4" t="s">
        <v>34</v>
      </c>
      <c r="B650" s="385"/>
      <c r="C650" s="386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2"/>
      <c r="B652" s="372"/>
      <c r="C652" s="372"/>
      <c r="D652" s="372"/>
      <c r="E652" s="372"/>
      <c r="F652" s="372"/>
      <c r="G652" s="372"/>
    </row>
    <row r="653" spans="1:16382" ht="24.75" x14ac:dyDescent="0.4">
      <c r="A653" s="241" t="s">
        <v>26</v>
      </c>
      <c r="B653" s="380"/>
      <c r="C653" s="380"/>
      <c r="D653" s="380"/>
      <c r="E653" s="380"/>
      <c r="F653" s="381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9" t="s">
        <v>310</v>
      </c>
      <c r="B661" s="400"/>
      <c r="C661" s="400"/>
      <c r="D661" s="400"/>
      <c r="E661" s="400"/>
      <c r="F661" s="401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0" t="s">
        <v>355</v>
      </c>
      <c r="B676" s="370"/>
      <c r="C676" s="370"/>
      <c r="D676" s="370"/>
      <c r="E676" s="370"/>
      <c r="F676" s="370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6" t="s">
        <v>28</v>
      </c>
      <c r="B678" s="357" t="s">
        <v>29</v>
      </c>
      <c r="C678" s="357"/>
      <c r="D678" s="357" t="s">
        <v>42</v>
      </c>
      <c r="E678" s="358" t="s">
        <v>266</v>
      </c>
      <c r="F678" s="358" t="s">
        <v>301</v>
      </c>
      <c r="G678" s="83"/>
    </row>
    <row r="679" spans="1:7" ht="21" x14ac:dyDescent="0.4">
      <c r="A679" s="356"/>
      <c r="B679" s="283" t="s">
        <v>32</v>
      </c>
      <c r="C679" s="283" t="s">
        <v>31</v>
      </c>
      <c r="D679" s="357"/>
      <c r="E679" s="358"/>
      <c r="F679" s="358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1" t="s">
        <v>459</v>
      </c>
      <c r="B704" s="371"/>
      <c r="C704" s="371"/>
      <c r="D704" s="371"/>
      <c r="E704" s="371"/>
      <c r="F704" s="371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2" t="s">
        <v>28</v>
      </c>
      <c r="B706" s="383" t="s">
        <v>29</v>
      </c>
      <c r="C706" s="383"/>
      <c r="D706" s="357" t="s">
        <v>42</v>
      </c>
      <c r="E706" s="358" t="s">
        <v>266</v>
      </c>
      <c r="F706" s="358" t="s">
        <v>301</v>
      </c>
      <c r="G706" s="184"/>
    </row>
    <row r="707" spans="1:7" ht="21" x14ac:dyDescent="0.4">
      <c r="A707" s="356"/>
      <c r="B707" s="283" t="s">
        <v>32</v>
      </c>
      <c r="C707" s="283" t="s">
        <v>31</v>
      </c>
      <c r="D707" s="357"/>
      <c r="E707" s="358"/>
      <c r="F707" s="358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59" t="s">
        <v>305</v>
      </c>
      <c r="B709" s="360"/>
      <c r="C709" s="360"/>
      <c r="D709" s="360"/>
      <c r="E709" s="360"/>
      <c r="F709" s="361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3"/>
      <c r="C715" s="374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3"/>
      <c r="C716" s="374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59" t="s">
        <v>306</v>
      </c>
      <c r="B718" s="360"/>
      <c r="C718" s="360"/>
      <c r="D718" s="360"/>
      <c r="E718" s="360"/>
      <c r="F718" s="361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8"/>
      <c r="E1" s="458"/>
      <c r="F1" s="458"/>
      <c r="G1" s="458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59" t="s">
        <v>46</v>
      </c>
      <c r="B6" s="459"/>
      <c r="C6" s="459"/>
      <c r="D6" s="459"/>
      <c r="E6" s="459"/>
      <c r="F6" s="459"/>
      <c r="G6" s="66"/>
    </row>
    <row r="7" spans="1:7" s="2" customFormat="1" ht="21.75" customHeight="1" x14ac:dyDescent="0.45">
      <c r="A7" s="460" t="str">
        <f>'Page de garde'!D18</f>
        <v>Zarzis</v>
      </c>
      <c r="B7" s="460"/>
      <c r="C7" s="460"/>
      <c r="D7" s="460"/>
      <c r="E7" s="460"/>
      <c r="F7" s="460"/>
      <c r="G7" s="66"/>
    </row>
    <row r="8" spans="1:7" s="2" customFormat="1" ht="24" x14ac:dyDescent="0.45">
      <c r="A8" s="329" t="s">
        <v>39</v>
      </c>
      <c r="B8" s="461" t="str">
        <f>'A1 Exploitation'!B9:F9</f>
        <v>Yassine ELLoumi</v>
      </c>
      <c r="C8" s="461"/>
      <c r="D8" s="461"/>
      <c r="E8" s="461"/>
      <c r="F8" s="461"/>
      <c r="G8" s="66"/>
    </row>
    <row r="9" spans="1:7" s="2" customFormat="1" ht="24" x14ac:dyDescent="0.45">
      <c r="A9" s="330" t="s">
        <v>41</v>
      </c>
      <c r="B9" s="462" t="str">
        <f>'A1 Exploitation'!B10:F10</f>
        <v>Directeur  Magasin</v>
      </c>
      <c r="C9" s="462"/>
      <c r="D9" s="462"/>
      <c r="E9" s="462"/>
      <c r="F9" s="462"/>
      <c r="G9" s="66"/>
    </row>
    <row r="10" spans="1:7" s="2" customFormat="1" ht="24" x14ac:dyDescent="0.45">
      <c r="A10" s="329" t="s">
        <v>40</v>
      </c>
      <c r="B10" s="457">
        <f>'A1 Exploitation'!B11:F11</f>
        <v>43637</v>
      </c>
      <c r="C10" s="457"/>
      <c r="D10" s="457"/>
      <c r="E10" s="457"/>
      <c r="F10" s="457"/>
      <c r="G10" s="66"/>
    </row>
    <row r="11" spans="1:7" s="2" customFormat="1" ht="24" x14ac:dyDescent="0.45">
      <c r="A11" s="329" t="s">
        <v>250</v>
      </c>
      <c r="B11" s="454" t="e">
        <f>D199</f>
        <v>#DIV/0!</v>
      </c>
      <c r="C11" s="454"/>
      <c r="D11" s="454"/>
      <c r="E11" s="454"/>
      <c r="F11" s="454"/>
      <c r="G11" s="66"/>
    </row>
    <row r="12" spans="1:7" s="2" customFormat="1" ht="22.5" x14ac:dyDescent="0.45">
      <c r="A12" s="1"/>
      <c r="D12" s="415"/>
      <c r="E12" s="415"/>
      <c r="F12" s="415"/>
      <c r="G12" s="415"/>
    </row>
    <row r="13" spans="1:7" s="2" customFormat="1" ht="11.25" customHeight="1" x14ac:dyDescent="0.3">
      <c r="A13" s="455" t="s">
        <v>28</v>
      </c>
      <c r="B13" s="456" t="s">
        <v>29</v>
      </c>
      <c r="C13" s="456"/>
      <c r="D13" s="456" t="s">
        <v>42</v>
      </c>
      <c r="E13" s="456" t="s">
        <v>160</v>
      </c>
      <c r="F13" s="456" t="s">
        <v>161</v>
      </c>
    </row>
    <row r="14" spans="1:7" s="2" customFormat="1" ht="12.75" customHeight="1" x14ac:dyDescent="0.3">
      <c r="A14" s="455"/>
      <c r="B14" s="336" t="s">
        <v>32</v>
      </c>
      <c r="C14" s="336" t="s">
        <v>31</v>
      </c>
      <c r="D14" s="456"/>
      <c r="E14" s="456"/>
      <c r="F14" s="456"/>
      <c r="G14" s="65"/>
    </row>
    <row r="15" spans="1:7" x14ac:dyDescent="0.3">
      <c r="A15" s="445"/>
      <c r="B15" s="446"/>
      <c r="C15" s="446"/>
      <c r="D15" s="446"/>
      <c r="E15" s="446"/>
      <c r="F15" s="446"/>
    </row>
    <row r="16" spans="1:7" ht="19.5" x14ac:dyDescent="0.4">
      <c r="A16" s="449" t="s">
        <v>0</v>
      </c>
      <c r="B16" s="450"/>
      <c r="C16" s="450"/>
      <c r="D16" s="450"/>
      <c r="E16" s="450"/>
      <c r="F16" s="450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1" t="s">
        <v>34</v>
      </c>
      <c r="B22" s="447"/>
      <c r="C22" s="448"/>
      <c r="D22" s="334">
        <f>SUM(B17:C21)</f>
        <v>0</v>
      </c>
    </row>
    <row r="23" spans="1:7" x14ac:dyDescent="0.3">
      <c r="A23" s="438" t="s">
        <v>251</v>
      </c>
      <c r="B23" s="439"/>
      <c r="C23" s="440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3" t="s">
        <v>4</v>
      </c>
      <c r="B25" s="444"/>
      <c r="C25" s="444"/>
      <c r="D25" s="444"/>
      <c r="E25" s="444"/>
      <c r="F25" s="444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38" t="s">
        <v>34</v>
      </c>
      <c r="B33" s="439"/>
      <c r="C33" s="440"/>
      <c r="D33" s="331">
        <f>SUM(B26:C32)</f>
        <v>0</v>
      </c>
    </row>
    <row r="34" spans="1:6" x14ac:dyDescent="0.3">
      <c r="A34" s="438" t="s">
        <v>251</v>
      </c>
      <c r="B34" s="439"/>
      <c r="C34" s="440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3" t="s">
        <v>180</v>
      </c>
      <c r="B36" s="444"/>
      <c r="C36" s="444"/>
      <c r="D36" s="444"/>
      <c r="E36" s="444"/>
      <c r="F36" s="444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38" t="s">
        <v>34</v>
      </c>
      <c r="B42" s="439"/>
      <c r="C42" s="440"/>
      <c r="D42" s="331">
        <f>SUM(B37:C41)</f>
        <v>0</v>
      </c>
    </row>
    <row r="43" spans="1:6" x14ac:dyDescent="0.3">
      <c r="A43" s="438" t="s">
        <v>251</v>
      </c>
      <c r="B43" s="439"/>
      <c r="C43" s="440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2" t="s">
        <v>19</v>
      </c>
      <c r="B45" s="453"/>
      <c r="C45" s="453"/>
      <c r="D45" s="453"/>
      <c r="E45" s="453"/>
      <c r="F45" s="453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38" t="s">
        <v>34</v>
      </c>
      <c r="B52" s="439"/>
      <c r="C52" s="440"/>
      <c r="D52" s="331">
        <f>SUM(B46:C51)</f>
        <v>0</v>
      </c>
    </row>
    <row r="53" spans="1:6" x14ac:dyDescent="0.3">
      <c r="A53" s="438" t="s">
        <v>251</v>
      </c>
      <c r="B53" s="439"/>
      <c r="C53" s="440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3" t="s">
        <v>8</v>
      </c>
      <c r="B55" s="444"/>
      <c r="C55" s="444"/>
      <c r="D55" s="444"/>
      <c r="E55" s="444"/>
      <c r="F55" s="444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38" t="s">
        <v>34</v>
      </c>
      <c r="B63" s="439"/>
      <c r="C63" s="440"/>
      <c r="D63" s="331">
        <f>SUM(B56:C62)</f>
        <v>0</v>
      </c>
    </row>
    <row r="64" spans="1:6" x14ac:dyDescent="0.3">
      <c r="A64" s="438" t="s">
        <v>251</v>
      </c>
      <c r="B64" s="439"/>
      <c r="C64" s="440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3" t="s">
        <v>111</v>
      </c>
      <c r="B66" s="444"/>
      <c r="C66" s="444"/>
      <c r="D66" s="444"/>
      <c r="E66" s="444"/>
      <c r="F66" s="444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38" t="s">
        <v>34</v>
      </c>
      <c r="B84" s="439"/>
      <c r="C84" s="440"/>
      <c r="D84" s="331">
        <f>SUM(B67:C83)</f>
        <v>0</v>
      </c>
    </row>
    <row r="85" spans="1:6" x14ac:dyDescent="0.3">
      <c r="A85" s="438" t="s">
        <v>251</v>
      </c>
      <c r="B85" s="439"/>
      <c r="C85" s="440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3" t="s">
        <v>172</v>
      </c>
      <c r="B87" s="444"/>
      <c r="C87" s="444"/>
      <c r="D87" s="444"/>
      <c r="E87" s="444"/>
      <c r="F87" s="444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38" t="s">
        <v>34</v>
      </c>
      <c r="B102" s="439"/>
      <c r="C102" s="440"/>
      <c r="D102" s="331">
        <f>SUM(B88:C101)</f>
        <v>0</v>
      </c>
    </row>
    <row r="103" spans="1:6" x14ac:dyDescent="0.3">
      <c r="A103" s="438" t="s">
        <v>251</v>
      </c>
      <c r="B103" s="439"/>
      <c r="C103" s="440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3" t="s">
        <v>173</v>
      </c>
      <c r="B106" s="444"/>
      <c r="C106" s="444"/>
      <c r="D106" s="444"/>
      <c r="E106" s="444"/>
      <c r="F106" s="444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38" t="s">
        <v>34</v>
      </c>
      <c r="B118" s="439"/>
      <c r="C118" s="440"/>
      <c r="D118" s="331">
        <f>SUM(B107:C117)</f>
        <v>0</v>
      </c>
    </row>
    <row r="119" spans="1:6" x14ac:dyDescent="0.3">
      <c r="A119" s="438" t="s">
        <v>251</v>
      </c>
      <c r="B119" s="439"/>
      <c r="C119" s="440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3" t="s">
        <v>156</v>
      </c>
      <c r="B121" s="444"/>
      <c r="C121" s="444"/>
      <c r="D121" s="444"/>
      <c r="E121" s="444"/>
      <c r="F121" s="444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38" t="s">
        <v>34</v>
      </c>
      <c r="B133" s="439"/>
      <c r="C133" s="440"/>
      <c r="D133" s="331">
        <f>SUM(B122:C132)</f>
        <v>0</v>
      </c>
    </row>
    <row r="134" spans="1:6" x14ac:dyDescent="0.3">
      <c r="A134" s="438" t="s">
        <v>251</v>
      </c>
      <c r="B134" s="439"/>
      <c r="C134" s="440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3" t="s">
        <v>61</v>
      </c>
      <c r="B136" s="444"/>
      <c r="C136" s="444"/>
      <c r="D136" s="444"/>
      <c r="E136" s="444"/>
      <c r="F136" s="444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38" t="s">
        <v>34</v>
      </c>
      <c r="B149" s="439"/>
      <c r="C149" s="440"/>
      <c r="D149" s="331">
        <f>SUM(B137:C148)</f>
        <v>0</v>
      </c>
    </row>
    <row r="150" spans="1:6" x14ac:dyDescent="0.3">
      <c r="A150" s="438" t="s">
        <v>251</v>
      </c>
      <c r="B150" s="439"/>
      <c r="C150" s="440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3" t="s">
        <v>178</v>
      </c>
      <c r="B152" s="444"/>
      <c r="C152" s="444"/>
      <c r="D152" s="444"/>
      <c r="E152" s="444"/>
      <c r="F152" s="444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38" t="s">
        <v>34</v>
      </c>
      <c r="B161" s="447"/>
      <c r="C161" s="448"/>
      <c r="D161" s="334">
        <f>SUM(B153:C160)</f>
        <v>0</v>
      </c>
    </row>
    <row r="162" spans="1:6" x14ac:dyDescent="0.3">
      <c r="A162" s="438" t="s">
        <v>251</v>
      </c>
      <c r="B162" s="439"/>
      <c r="C162" s="440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3" t="s">
        <v>64</v>
      </c>
      <c r="B164" s="444"/>
      <c r="C164" s="444"/>
      <c r="D164" s="444"/>
      <c r="E164" s="444"/>
      <c r="F164" s="444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38" t="s">
        <v>34</v>
      </c>
      <c r="B169" s="439"/>
      <c r="C169" s="440"/>
      <c r="D169" s="331">
        <f>SUM(B165:C168)</f>
        <v>0</v>
      </c>
    </row>
    <row r="170" spans="1:6" x14ac:dyDescent="0.3">
      <c r="A170" s="438" t="s">
        <v>251</v>
      </c>
      <c r="B170" s="439"/>
      <c r="C170" s="440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1" t="s">
        <v>15</v>
      </c>
      <c r="B172" s="442"/>
      <c r="C172" s="442"/>
      <c r="D172" s="442"/>
      <c r="E172" s="442"/>
      <c r="F172" s="442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38" t="s">
        <v>34</v>
      </c>
      <c r="B177" s="439"/>
      <c r="C177" s="440"/>
      <c r="D177" s="331">
        <f>SUM(B173:C176)</f>
        <v>0</v>
      </c>
    </row>
    <row r="178" spans="1:7" x14ac:dyDescent="0.3">
      <c r="A178" s="438" t="s">
        <v>251</v>
      </c>
      <c r="B178" s="439"/>
      <c r="C178" s="440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3" t="s">
        <v>65</v>
      </c>
      <c r="B180" s="444"/>
      <c r="C180" s="444"/>
      <c r="D180" s="444"/>
      <c r="E180" s="444"/>
      <c r="F180" s="444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38" t="s">
        <v>34</v>
      </c>
      <c r="B186" s="439"/>
      <c r="C186" s="440"/>
      <c r="D186" s="331">
        <f>SUM(B181:C185)</f>
        <v>0</v>
      </c>
    </row>
    <row r="187" spans="1:7" x14ac:dyDescent="0.3">
      <c r="A187" s="438" t="s">
        <v>251</v>
      </c>
      <c r="B187" s="439"/>
      <c r="C187" s="440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3" t="s">
        <v>177</v>
      </c>
      <c r="B189" s="444"/>
      <c r="C189" s="444"/>
      <c r="D189" s="444"/>
      <c r="E189" s="444"/>
      <c r="F189" s="444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38" t="s">
        <v>34</v>
      </c>
      <c r="B194" s="439"/>
      <c r="C194" s="440"/>
      <c r="D194" s="335">
        <f>SUM(B190:C193)</f>
        <v>0</v>
      </c>
    </row>
    <row r="195" spans="1:6" x14ac:dyDescent="0.3">
      <c r="A195" s="438" t="s">
        <v>251</v>
      </c>
      <c r="B195" s="439"/>
      <c r="C195" s="440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2019-07-01T16:57:31Z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