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atem\Desktop\carrefour\2017\zarzis\"/>
    </mc:Choice>
  </mc:AlternateContent>
  <bookViews>
    <workbookView xWindow="0" yWindow="0" windowWidth="20490" windowHeight="7665" tabRatio="936" activeTab="2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7" l="1"/>
  <c r="B10" i="17"/>
  <c r="B9" i="17"/>
  <c r="A8" i="16"/>
  <c r="A7" i="17" s="1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D307" i="32" s="1"/>
  <c r="D308" i="32" s="1"/>
  <c r="B90" i="29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110" i="32" l="1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10" i="31"/>
  <c r="D178" i="31"/>
  <c r="C175" i="31"/>
  <c r="D170" i="31"/>
  <c r="D171" i="31" s="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D32" i="31"/>
  <c r="D33" i="31" s="1"/>
  <c r="C26" i="31"/>
  <c r="D22" i="31"/>
  <c r="D23" i="31" s="1"/>
  <c r="D461" i="30"/>
  <c r="B40" i="29" s="1"/>
  <c r="C456" i="30"/>
  <c r="D458" i="30" s="1"/>
  <c r="C435" i="30"/>
  <c r="C434" i="30"/>
  <c r="D449" i="30" s="1"/>
  <c r="D450" i="30" s="1"/>
  <c r="B131" i="29" s="1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2" i="30"/>
  <c r="D321" i="30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D206" i="30" s="1"/>
  <c r="D207" i="30" s="1"/>
  <c r="C203" i="30"/>
  <c r="C195" i="30"/>
  <c r="A193" i="30"/>
  <c r="C180" i="30"/>
  <c r="C176" i="30"/>
  <c r="C174" i="30"/>
  <c r="C172" i="30"/>
  <c r="D164" i="30"/>
  <c r="D163" i="30"/>
  <c r="C160" i="30"/>
  <c r="A153" i="30"/>
  <c r="C143" i="30"/>
  <c r="D146" i="30" s="1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C51" i="30"/>
  <c r="A44" i="30"/>
  <c r="C33" i="30"/>
  <c r="C28" i="30"/>
  <c r="D23" i="30"/>
  <c r="D24" i="30" s="1"/>
  <c r="A17" i="30"/>
  <c r="A8" i="30"/>
  <c r="A7" i="31" s="1"/>
  <c r="D186" i="30" l="1"/>
  <c r="D187" i="30" s="1"/>
  <c r="D229" i="30"/>
  <c r="D230" i="30" s="1"/>
  <c r="D387" i="30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462" i="32"/>
  <c r="D463" i="32" s="1"/>
  <c r="D179" i="31"/>
  <c r="D245" i="30"/>
  <c r="D246" i="30" s="1"/>
  <c r="B75" i="29" s="1"/>
  <c r="D243" i="30"/>
  <c r="D358" i="30"/>
  <c r="D360" i="30"/>
  <c r="D361" i="30" s="1"/>
  <c r="B96" i="29" s="1"/>
  <c r="D388" i="30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D153" i="17"/>
  <c r="D154" i="17" s="1"/>
  <c r="C149" i="17"/>
  <c r="C141" i="17"/>
  <c r="C140" i="17"/>
  <c r="C139" i="17"/>
  <c r="C131" i="17"/>
  <c r="C129" i="17"/>
  <c r="C127" i="17"/>
  <c r="C126" i="17"/>
  <c r="C115" i="17"/>
  <c r="C114" i="17"/>
  <c r="C111" i="17"/>
  <c r="D117" i="17" s="1"/>
  <c r="D118" i="17" s="1"/>
  <c r="C99" i="17"/>
  <c r="C98" i="17"/>
  <c r="C93" i="17"/>
  <c r="C92" i="17"/>
  <c r="D101" i="17" s="1"/>
  <c r="D102" i="17" s="1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49" i="16" s="1"/>
  <c r="D450" i="16" s="1"/>
  <c r="B130" i="29" s="1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D110" i="16" s="1"/>
  <c r="D111" i="16" s="1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32" i="17" l="1"/>
  <c r="D133" i="17" s="1"/>
  <c r="D145" i="17"/>
  <c r="D146" i="17" s="1"/>
  <c r="D409" i="16"/>
  <c r="D410" i="16" s="1"/>
  <c r="D387" i="16"/>
  <c r="D388" i="16" s="1"/>
  <c r="D337" i="16"/>
  <c r="D338" i="16" s="1"/>
  <c r="D346" i="16"/>
  <c r="D347" i="16" s="1"/>
  <c r="D357" i="16"/>
  <c r="D276" i="16"/>
  <c r="D277" i="16" s="1"/>
  <c r="D358" i="16"/>
  <c r="D407" i="16"/>
  <c r="B147" i="29"/>
  <c r="D37" i="16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462" i="30"/>
  <c r="D463" i="30" s="1"/>
  <c r="D171" i="17"/>
  <c r="D40" i="16"/>
  <c r="D38" i="16"/>
  <c r="D62" i="17"/>
  <c r="D206" i="16"/>
  <c r="D207" i="16" s="1"/>
  <c r="D54" i="16"/>
  <c r="D55" i="16" s="1"/>
  <c r="D390" i="16" l="1"/>
  <c r="D391" i="16" s="1"/>
  <c r="B102" i="29" s="1"/>
  <c r="D360" i="16"/>
  <c r="D361" i="16" s="1"/>
  <c r="D279" i="16"/>
  <c r="D280" i="16" s="1"/>
  <c r="B11" i="31"/>
  <c r="B145" i="29"/>
  <c r="B12" i="30"/>
  <c r="B25" i="29"/>
  <c r="B33" i="29"/>
  <c r="D41" i="16"/>
  <c r="B46" i="29" s="1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D81" i="16" s="1"/>
  <c r="A44" i="16"/>
  <c r="D96" i="16" l="1"/>
  <c r="D97" i="16" s="1"/>
  <c r="B53" i="29" s="1"/>
  <c r="D82" i="16"/>
  <c r="D189" i="16"/>
  <c r="D190" i="16" s="1"/>
  <c r="B67" i="29" s="1"/>
  <c r="D164" i="16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<sst xmlns="http://schemas.openxmlformats.org/spreadsheetml/2006/main" count="2898" uniqueCount="397">
  <si>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</si>
  <si>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</si>
  <si>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</si>
  <si>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</si>
  <si>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</si>
  <si>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</si>
  <si>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</si>
  <si>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</si>
  <si>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</si>
  <si>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</si>
  <si>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</si>
  <si>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</si>
  <si>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</si>
  <si>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</si>
  <si>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</si>
  <si>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</si>
  <si>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</si>
  <si>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</si>
  <si>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</si>
  <si>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</si>
  <si>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</si>
  <si>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</si>
  <si>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</si>
  <si>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</si>
  <si>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</si>
  <si>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</si>
  <si>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</si>
  <si>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</si>
  <si>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</si>
  <si>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</si>
  <si>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</si>
  <si>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</si>
  <si>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</si>
  <si>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</si>
  <si>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</si>
  <si>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</si>
  <si>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</si>
  <si>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</si>
  <si>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</si>
  <si>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</si>
  <si>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</si>
  <si>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</si>
  <si>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</si>
  <si>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</si>
  <si>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</si>
  <si>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</si>
  <si>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</si>
  <si>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</si>
  <si>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</si>
  <si>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</si>
  <si>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</si>
  <si>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</si>
  <si>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</si>
  <si>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</si>
  <si>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</si>
  <si>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</si>
  <si>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</si>
  <si>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</si>
  <si>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</si>
  <si>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</si>
  <si>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</si>
  <si>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</si>
  <si>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</si>
  <si>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</si>
  <si>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</si>
  <si>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</si>
  <si>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</si>
  <si>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</si>
  <si>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</si>
  <si>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</si>
  <si>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</si>
  <si>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</si>
  <si>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</si>
  <si>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</si>
  <si>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</si>
  <si>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</si>
  <si>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</si>
  <si>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</si>
  <si>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</si>
  <si>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</si>
  <si>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</si>
  <si>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</si>
  <si>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</si>
  <si>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</si>
  <si>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</si>
  <si>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</si>
  <si>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</si>
  <si>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</si>
  <si>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</si>
  <si>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</si>
  <si>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</si>
  <si>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</si>
  <si>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</si>
  <si>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</si>
  <si>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</si>
  <si>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</si>
  <si>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</si>
  <si>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</si>
  <si>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</si>
  <si>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</si>
  <si>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</si>
  <si>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</si>
  <si>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</si>
  <si>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</si>
  <si>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</si>
  <si>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</si>
  <si>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</si>
  <si>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</si>
  <si>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</si>
  <si>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</si>
  <si>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</si>
  <si>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</si>
  <si>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</si>
  <si>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</si>
  <si>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</si>
  <si>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</si>
  <si>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</si>
  <si>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</si>
  <si>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</si>
  <si>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</si>
  <si>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</si>
  <si>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</si>
  <si>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</si>
  <si>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</si>
  <si>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</si>
  <si>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</si>
  <si>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</si>
  <si>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</si>
  <si>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</si>
  <si>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</si>
  <si>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</si>
  <si>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</si>
  <si>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</si>
  <si>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</si>
  <si>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</si>
  <si>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</si>
  <si>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</si>
  <si>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</si>
  <si>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</si>
  <si>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</si>
  <si>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</si>
  <si>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</si>
  <si>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</si>
  <si>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</si>
  <si>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</si>
  <si>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</si>
  <si>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</si>
  <si>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</si>
  <si>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</si>
  <si>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</si>
  <si>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</si>
  <si>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</si>
  <si>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</si>
  <si>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</si>
  <si>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</si>
  <si>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</si>
  <si>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</si>
  <si>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</si>
  <si>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</si>
  <si>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</si>
  <si>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</si>
  <si>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</si>
  <si>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</si>
  <si>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</si>
  <si>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</si>
  <si>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</si>
  <si>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</si>
  <si>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</si>
  <si>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</si>
  <si>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</si>
  <si>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</si>
  <si>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</si>
  <si>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</si>
  <si>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</si>
  <si>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</si>
  <si>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</si>
  <si>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</si>
  <si>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</si>
  <si>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</si>
  <si>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</si>
  <si>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</si>
  <si>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</si>
  <si>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</si>
  <si>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</si>
  <si>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</si>
  <si>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</si>
  <si>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</si>
  <si>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</si>
  <si>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</si>
  <si>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</si>
  <si>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</si>
  <si>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</si>
  <si>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</si>
  <si>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</si>
  <si>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</si>
  <si>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</si>
  <si>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</si>
  <si>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</si>
  <si>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</si>
  <si>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</si>
  <si>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</si>
  <si>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</si>
  <si>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</si>
  <si>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</si>
  <si>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</si>
  <si>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</si>
  <si>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</si>
  <si>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</si>
  <si>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</si>
  <si>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</si>
  <si>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</si>
  <si>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</si>
  <si>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</si>
  <si>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</si>
  <si>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</si>
  <si>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</si>
  <si>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</si>
  <si>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</si>
  <si>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</si>
  <si>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</si>
  <si>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</si>
  <si>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</si>
  <si>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</si>
  <si>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</si>
  <si>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</si>
  <si>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</si>
  <si>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</si>
  <si>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</si>
  <si>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</si>
  <si>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</si>
  <si>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</si>
  <si>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</si>
  <si>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</si>
  <si>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</si>
  <si>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</si>
  <si>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</si>
  <si>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</si>
  <si>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</si>
  <si>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</si>
  <si>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</si>
  <si>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</si>
  <si>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</si>
  <si>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</si>
  <si>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</si>
  <si>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</si>
  <si>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</si>
  <si>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</si>
  <si>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</si>
  <si>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</si>
  <si>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</si>
  <si>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</si>
  <si>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</si>
  <si>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</si>
  <si>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</si>
  <si>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</si>
  <si>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</si>
  <si>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</si>
  <si>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</si>
  <si>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</si>
  <si>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</si>
  <si>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</si>
  <si>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</si>
  <si>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</si>
  <si>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</si>
  <si>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</si>
  <si>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</si>
  <si>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</si>
  <si>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</si>
  <si>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</si>
  <si>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</si>
  <si>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</si>
  <si>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</si>
  <si>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</si>
  <si>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</si>
  <si>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</si>
  <si>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</si>
  <si>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</si>
  <si>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</si>
  <si>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</si>
  <si>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</si>
  <si>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</si>
  <si>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</si>
  <si>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</si>
  <si>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</si>
  <si>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</si>
  <si>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</si>
  <si>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</si>
  <si>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</si>
  <si>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</si>
  <si>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</si>
  <si>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</si>
  <si>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</si>
  <si>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</si>
  <si>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</si>
  <si>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</si>
  <si>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</si>
  <si>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</si>
  <si>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</si>
  <si>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</si>
  <si>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</si>
  <si>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</si>
  <si>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</si>
  <si>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</si>
  <si>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</si>
  <si>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</si>
  <si>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</si>
  <si>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</si>
  <si>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</si>
  <si>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</si>
  <si>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</si>
  <si>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</si>
  <si>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</si>
  <si>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</si>
  <si>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</si>
  <si>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</si>
  <si>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</si>
  <si>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</si>
  <si>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</si>
  <si>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</si>
  <si>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</si>
  <si>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</si>
  <si>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</si>
  <si>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</si>
  <si>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</si>
  <si>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</si>
  <si>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</si>
  <si>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</si>
  <si>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</si>
  <si>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</si>
  <si>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</si>
  <si>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</si>
  <si>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</si>
  <si>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</si>
  <si>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</si>
  <si>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</si>
  <si>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</si>
  <si>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</si>
  <si>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</si>
  <si>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</si>
  <si>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</si>
  <si>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</si>
  <si>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</si>
  <si>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</si>
  <si>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</si>
  <si>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</si>
  <si>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</si>
  <si>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</si>
  <si>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</si>
  <si>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</si>
  <si>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</si>
  <si>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</si>
  <si>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</si>
  <si>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</si>
  <si>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</si>
  <si>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</si>
  <si>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</si>
  <si>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</si>
  <si>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</si>
  <si>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</si>
  <si>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</si>
  <si>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</si>
  <si>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</si>
  <si>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</si>
  <si>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</si>
  <si>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</si>
  <si>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</si>
  <si>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</si>
  <si>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</si>
  <si>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</si>
  <si>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</si>
  <si>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</si>
  <si>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</si>
  <si>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</si>
  <si>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</si>
  <si>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</si>
  <si>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</si>
  <si>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</si>
  <si>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</si>
  <si>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</si>
  <si>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Dr Hatem  KARAA</t>
  </si>
  <si>
    <t>Renforcer le contrôle de DLUO des produits présentés à la vente</t>
  </si>
  <si>
    <t>renforcer les actions de dépoussièrage du linéaire</t>
  </si>
  <si>
    <t xml:space="preserve">Installer des distributeurs à papier aux vestiaires </t>
  </si>
  <si>
    <t>Zarzis</t>
  </si>
  <si>
    <t>Directeur du magasin et chef rayon</t>
  </si>
  <si>
    <t xml:space="preserve">absence de protection de la zone de réception </t>
  </si>
  <si>
    <t>Trace de rouille au sol coté surface de vente</t>
  </si>
  <si>
    <t>Sol de la réserve en état de dégradation avancée</t>
  </si>
  <si>
    <t>bananes et prunes trop mures au linéaire</t>
  </si>
  <si>
    <t>dépassement de la DLUO de 06 sachets de bonbons lutti (22 juin 2017)</t>
  </si>
  <si>
    <t>Présence de yaourt dont la DLC est le 01 juillet 2017</t>
  </si>
  <si>
    <t xml:space="preserve">pas de distributeur à papier aux vestiaires </t>
  </si>
  <si>
    <t>En cours de réaménagement</t>
  </si>
  <si>
    <t>Présence de croissant dont la DLC est le 1 juillet 2017</t>
  </si>
  <si>
    <t>Revoir l'état du sol</t>
  </si>
  <si>
    <t xml:space="preserve">Bac de DEIV plein de cadavres d'insectes </t>
  </si>
  <si>
    <t>Vider régulièrement le bac du DEIV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</si>
</sst>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7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8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0" fontId="0" fillId="7" borderId="0" xfId="0" applyFill="1" applyBorder="1" applyProtection="1">
      <protection locked="0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2" fillId="0" borderId="1" xfId="0" applyFont="1" applyFill="1" applyBorder="1" applyAlignment="1" applyProtection="1">
      <alignment wrapText="1"/>
      <protection locked="0"/>
    </xf>
    <xf numFmtId="0" fontId="0" fillId="0" borderId="0" xfId="0" applyFill="1" applyBorder="1" applyAlignment="1" applyProtection="1">
      <alignment wrapText="1"/>
      <protection locked="0"/>
    </xf>
    <xf numFmtId="165" fontId="12" fillId="6" borderId="1" xfId="0" applyNumberFormat="1" applyFont="1" applyFill="1" applyBorder="1" applyAlignment="1">
      <alignment horizontal="center"/>
    </xf>
    <xf numFmtId="0" fontId="26" fillId="7" borderId="0" xfId="0" applyFont="1" applyFill="1" applyBorder="1" applyAlignment="1">
      <alignment horizontal="left" vertical="center" wrapText="1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 applyProtection="1">
      <alignment horizontal="center" vertical="center" wrapText="1"/>
      <protection locked="0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 vertic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4464"/>
        <c:axId val="-452507936"/>
      </c:barChart>
      <c:catAx>
        <c:axId val="-45251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2507936"/>
        <c:crosses val="autoZero"/>
        <c:auto val="1"/>
        <c:lblAlgn val="ctr"/>
        <c:lblOffset val="100"/>
        <c:noMultiLvlLbl val="0"/>
      </c:catAx>
      <c:valAx>
        <c:axId val="-45250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57264"/>
        <c:axId val="-499767056"/>
      </c:barChart>
      <c:catAx>
        <c:axId val="-49975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7056"/>
        <c:crosses val="autoZero"/>
        <c:auto val="1"/>
        <c:lblAlgn val="ctr"/>
        <c:lblOffset val="100"/>
        <c:noMultiLvlLbl val="0"/>
      </c:catAx>
      <c:valAx>
        <c:axId val="-49976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5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56720"/>
        <c:axId val="-499765424"/>
      </c:barChart>
      <c:catAx>
        <c:axId val="-49975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5424"/>
        <c:crosses val="autoZero"/>
        <c:auto val="1"/>
        <c:lblAlgn val="ctr"/>
        <c:lblOffset val="100"/>
        <c:noMultiLvlLbl val="0"/>
      </c:catAx>
      <c:valAx>
        <c:axId val="-49976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5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6512"/>
        <c:axId val="-499762160"/>
      </c:barChart>
      <c:catAx>
        <c:axId val="-49976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2160"/>
        <c:crosses val="autoZero"/>
        <c:auto val="1"/>
        <c:lblAlgn val="ctr"/>
        <c:lblOffset val="100"/>
        <c:noMultiLvlLbl val="0"/>
      </c:catAx>
      <c:valAx>
        <c:axId val="-49976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4880"/>
        <c:axId val="-499763248"/>
      </c:barChart>
      <c:catAx>
        <c:axId val="-49976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3248"/>
        <c:crosses val="autoZero"/>
        <c:auto val="1"/>
        <c:lblAlgn val="ctr"/>
        <c:lblOffset val="100"/>
        <c:noMultiLvlLbl val="0"/>
      </c:catAx>
      <c:valAx>
        <c:axId val="-499763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77136"/>
        <c:axId val="-366460272"/>
      </c:barChart>
      <c:catAx>
        <c:axId val="-36647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60272"/>
        <c:crosses val="autoZero"/>
        <c:auto val="1"/>
        <c:lblAlgn val="ctr"/>
        <c:lblOffset val="100"/>
        <c:noMultiLvlLbl val="0"/>
      </c:catAx>
      <c:valAx>
        <c:axId val="-366460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7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0.94117647058823528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50480"/>
        <c:axId val="-366453744"/>
      </c:barChart>
      <c:catAx>
        <c:axId val="-36645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3744"/>
        <c:crosses val="autoZero"/>
        <c:auto val="1"/>
        <c:lblAlgn val="ctr"/>
        <c:lblOffset val="100"/>
        <c:noMultiLvlLbl val="0"/>
      </c:catAx>
      <c:valAx>
        <c:axId val="-366453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5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0.92647058823529416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55376"/>
        <c:axId val="-366453200"/>
      </c:barChart>
      <c:catAx>
        <c:axId val="-36645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3200"/>
        <c:crosses val="autoZero"/>
        <c:auto val="1"/>
        <c:lblAlgn val="ctr"/>
        <c:lblOffset val="100"/>
        <c:noMultiLvlLbl val="0"/>
      </c:catAx>
      <c:valAx>
        <c:axId val="-366453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5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0.93382352941176472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66448848"/>
        <c:axId val="-366458096"/>
        <c:extLst/>
      </c:barChart>
      <c:catAx>
        <c:axId val="-3664488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8096"/>
        <c:crosses val="autoZero"/>
        <c:auto val="1"/>
        <c:lblAlgn val="ctr"/>
        <c:lblOffset val="100"/>
        <c:noMultiLvlLbl val="0"/>
      </c:catAx>
      <c:valAx>
        <c:axId val="-3664580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4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0.65428571428571436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438029664"/>
        <c:axId val="-438032928"/>
        <c:extLst/>
      </c:barChart>
      <c:catAx>
        <c:axId val="-43802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8032928"/>
        <c:crosses val="autoZero"/>
        <c:auto val="1"/>
        <c:lblAlgn val="ctr"/>
        <c:lblOffset val="100"/>
        <c:noMultiLvlLbl val="0"/>
      </c:catAx>
      <c:valAx>
        <c:axId val="-43803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802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7728"/>
        <c:axId val="-452511744"/>
      </c:barChart>
      <c:catAx>
        <c:axId val="-45251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2511744"/>
        <c:crosses val="autoZero"/>
        <c:auto val="1"/>
        <c:lblAlgn val="ctr"/>
        <c:lblOffset val="100"/>
        <c:noMultiLvlLbl val="0"/>
      </c:catAx>
      <c:valAx>
        <c:axId val="-45251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6096"/>
        <c:axId val="-369700432"/>
      </c:barChart>
      <c:catAx>
        <c:axId val="-45251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0432"/>
        <c:crosses val="autoZero"/>
        <c:auto val="1"/>
        <c:lblAlgn val="ctr"/>
        <c:lblOffset val="100"/>
        <c:noMultiLvlLbl val="0"/>
      </c:catAx>
      <c:valAx>
        <c:axId val="-36970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15120"/>
        <c:axId val="-369699888"/>
      </c:barChart>
      <c:catAx>
        <c:axId val="-36971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699888"/>
        <c:crosses val="autoZero"/>
        <c:auto val="1"/>
        <c:lblAlgn val="ctr"/>
        <c:lblOffset val="100"/>
        <c:noMultiLvlLbl val="0"/>
      </c:catAx>
      <c:valAx>
        <c:axId val="-36969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1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7504"/>
        <c:axId val="-369714032"/>
      </c:barChart>
      <c:catAx>
        <c:axId val="-36970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14032"/>
        <c:crosses val="autoZero"/>
        <c:auto val="1"/>
        <c:lblAlgn val="ctr"/>
        <c:lblOffset val="100"/>
        <c:noMultiLvlLbl val="0"/>
      </c:catAx>
      <c:valAx>
        <c:axId val="-36971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0.97368421052631582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12400"/>
        <c:axId val="-369711312"/>
      </c:barChart>
      <c:catAx>
        <c:axId val="-36971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11312"/>
        <c:crosses val="autoZero"/>
        <c:auto val="1"/>
        <c:lblAlgn val="ctr"/>
        <c:lblOffset val="100"/>
        <c:noMultiLvlLbl val="0"/>
      </c:catAx>
      <c:valAx>
        <c:axId val="-36971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1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9136"/>
        <c:axId val="-369704784"/>
      </c:barChart>
      <c:catAx>
        <c:axId val="-36970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4784"/>
        <c:crosses val="autoZero"/>
        <c:auto val="1"/>
        <c:lblAlgn val="ctr"/>
        <c:lblOffset val="100"/>
        <c:noMultiLvlLbl val="0"/>
      </c:catAx>
      <c:valAx>
        <c:axId val="-369704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0.967741935483871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5872"/>
        <c:axId val="-369705328"/>
      </c:barChart>
      <c:catAx>
        <c:axId val="-36970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5328"/>
        <c:crosses val="autoZero"/>
        <c:auto val="1"/>
        <c:lblAlgn val="ctr"/>
        <c:lblOffset val="100"/>
        <c:noMultiLvlLbl val="0"/>
      </c:catAx>
      <c:valAx>
        <c:axId val="-36970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4336"/>
        <c:axId val="-499771408"/>
      </c:barChart>
      <c:catAx>
        <c:axId val="-49976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71408"/>
        <c:crosses val="autoZero"/>
        <c:auto val="1"/>
        <c:lblAlgn val="ctr"/>
        <c:lblOffset val="100"/>
        <c:noMultiLvlLbl val="0"/>
      </c:catAx>
      <c:valAx>
        <c:axId val="-499771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zoomScale="90" zoomScaleNormal="100" zoomScaleSheetLayoutView="90" workbookViewId="0">
      <selection activeCell="H4" sqref="H4"/>
    </sheetView>
  </sheetViews>
  <sheetFormatPr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47" t="s">
        <v>378</v>
      </c>
      <c r="B18" s="247"/>
      <c r="C18" s="247"/>
      <c r="D18" s="251" t="s">
        <v>383</v>
      </c>
      <c r="E18" s="251"/>
      <c r="F18" s="251"/>
      <c r="G18" s="241"/>
      <c r="H18" s="241"/>
      <c r="I18" s="241"/>
      <c r="J18" s="241"/>
      <c r="K18" s="241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48" t="s">
        <v>350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49" t="s">
        <v>352</v>
      </c>
      <c r="C23" s="249"/>
      <c r="D23" s="150"/>
      <c r="E23" s="150"/>
      <c r="F23" s="150"/>
      <c r="G23" s="150"/>
      <c r="H23" s="150"/>
      <c r="I23" s="150"/>
      <c r="J23" s="149" t="str">
        <f>D18</f>
        <v>Zarzis</v>
      </c>
    </row>
    <row r="24" spans="1:11" ht="33" customHeight="1" x14ac:dyDescent="0.25">
      <c r="A24" s="191" t="s">
        <v>353</v>
      </c>
      <c r="B24" s="250">
        <f>AVERAGE('A1 Exploitation'!D463,'A1 Technique'!D183)</f>
        <v>0.93382352941176472</v>
      </c>
      <c r="C24" s="250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50">
        <f>AVERAGE('A2 Exploitation'!D463,'A2 Technique'!D183)</f>
        <v>0</v>
      </c>
      <c r="C25" s="250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50">
        <f>AVERAGE('A3 Exploitation'!D463,'A3 Technique'!D183)</f>
        <v>0</v>
      </c>
      <c r="C26" s="250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50">
        <f>AVERAGE('A4 Exploitation'!D463,'A4 Technique'!D183)</f>
        <v>0</v>
      </c>
      <c r="C27" s="250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49" t="s">
        <v>357</v>
      </c>
      <c r="C31" s="249"/>
      <c r="D31" s="150"/>
      <c r="E31" s="150"/>
      <c r="F31" s="150"/>
      <c r="G31" s="150"/>
      <c r="H31" s="150"/>
      <c r="I31" s="150"/>
      <c r="J31" s="149" t="str">
        <f>D18</f>
        <v>Zarzis</v>
      </c>
    </row>
    <row r="32" spans="1:11" ht="33" customHeight="1" x14ac:dyDescent="0.25">
      <c r="A32" s="191" t="s">
        <v>353</v>
      </c>
      <c r="B32" s="250">
        <f>'A1 Exploitation'!D463</f>
        <v>0.92647058823529416</v>
      </c>
      <c r="C32" s="250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50">
        <f>'A2 Exploitation'!D463</f>
        <v>0</v>
      </c>
      <c r="C33" s="250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50">
        <f>'A3 Exploitation'!D463</f>
        <v>0</v>
      </c>
      <c r="C34" s="250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50">
        <f>'A4 Exploitation'!D463</f>
        <v>0</v>
      </c>
      <c r="C35" s="250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2" t="s">
        <v>358</v>
      </c>
      <c r="C38" s="252"/>
      <c r="D38" s="150"/>
      <c r="E38" s="150"/>
      <c r="F38" s="150"/>
      <c r="G38" s="150"/>
      <c r="H38" s="150"/>
      <c r="I38" s="150"/>
      <c r="J38" s="149" t="str">
        <f>D18</f>
        <v>Zarzis</v>
      </c>
    </row>
    <row r="39" spans="1:10" ht="33" customHeight="1" x14ac:dyDescent="0.25">
      <c r="A39" s="191" t="s">
        <v>353</v>
      </c>
      <c r="B39" s="250">
        <f>AVERAGE('A1 Exploitation'!D461, 'A1 Technique'!D181)</f>
        <v>0.65428571428571436</v>
      </c>
      <c r="C39" s="250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50">
        <f>AVERAGE('A2 Exploitation'!D461, 'A2 Technique'!D181)</f>
        <v>0</v>
      </c>
      <c r="C40" s="250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50">
        <f>AVERAGE('A3 Exploitation'!D461, 'A3 Technique'!D181)</f>
        <v>0</v>
      </c>
      <c r="C41" s="250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50">
        <f>AVERAGE('A4 Exploitation'!D461, 'A4 Technique'!D181)</f>
        <v>0</v>
      </c>
      <c r="C42" s="250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49" t="s">
        <v>359</v>
      </c>
      <c r="C45" s="249"/>
      <c r="D45" s="150"/>
      <c r="E45" s="150"/>
      <c r="F45" s="150"/>
      <c r="G45" s="150"/>
      <c r="H45" s="150"/>
      <c r="I45" s="150"/>
      <c r="J45" s="149" t="str">
        <f>D18</f>
        <v>Zarzis</v>
      </c>
    </row>
    <row r="46" spans="1:10" ht="33" customHeight="1" x14ac:dyDescent="0.25">
      <c r="A46" s="191" t="s">
        <v>353</v>
      </c>
      <c r="B46" s="253">
        <f>'A1 Exploitation'!D41</f>
        <v>1</v>
      </c>
      <c r="C46" s="253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3">
        <f>'A2 Exploitation'!D41</f>
        <v>0</v>
      </c>
      <c r="C47" s="253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3">
        <f>'A3 Exploitation'!D41</f>
        <v>0</v>
      </c>
      <c r="C48" s="253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3">
        <f>'A4 Exploitation'!D41</f>
        <v>0</v>
      </c>
      <c r="C49" s="253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49" t="s">
        <v>360</v>
      </c>
      <c r="C52" s="249"/>
      <c r="D52" s="150"/>
      <c r="E52" s="150"/>
      <c r="F52" s="150"/>
      <c r="G52" s="150"/>
      <c r="H52" s="150"/>
      <c r="I52" s="150"/>
      <c r="J52" s="149" t="str">
        <f>D18</f>
        <v>Zarzis</v>
      </c>
    </row>
    <row r="53" spans="1:10" ht="33" customHeight="1" x14ac:dyDescent="0.25">
      <c r="A53" s="191" t="s">
        <v>353</v>
      </c>
      <c r="B53" s="250" t="e">
        <f>'A1 Exploitation'!D97</f>
        <v>#DIV/0!</v>
      </c>
      <c r="C53" s="250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50">
        <f>'A2 Exploitation'!D97</f>
        <v>0</v>
      </c>
      <c r="C54" s="250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50">
        <f>'A3 Exploitation'!D97</f>
        <v>0</v>
      </c>
      <c r="C55" s="250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50">
        <f>'A4 Exploitation'!D97</f>
        <v>0</v>
      </c>
      <c r="C56" s="250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49" t="s">
        <v>361</v>
      </c>
      <c r="C59" s="249"/>
      <c r="D59" s="150"/>
      <c r="E59" s="150"/>
      <c r="F59" s="150"/>
      <c r="G59" s="150"/>
      <c r="H59" s="150"/>
      <c r="I59" s="150"/>
      <c r="J59" s="149" t="str">
        <f>D18</f>
        <v>Zarzis</v>
      </c>
    </row>
    <row r="60" spans="1:10" ht="33" customHeight="1" x14ac:dyDescent="0.25">
      <c r="A60" s="191" t="s">
        <v>353</v>
      </c>
      <c r="B60" s="250" t="e">
        <f>'A1 Exploitation'!D150</f>
        <v>#DIV/0!</v>
      </c>
      <c r="C60" s="250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50">
        <f>'A2 Exploitation'!D150</f>
        <v>0</v>
      </c>
      <c r="C61" s="250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50">
        <f>'A3 Exploitation'!D150</f>
        <v>0</v>
      </c>
      <c r="C62" s="250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50">
        <f>'A4 Exploitation'!D150</f>
        <v>0</v>
      </c>
      <c r="C63" s="250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49" t="s">
        <v>362</v>
      </c>
      <c r="C66" s="249"/>
      <c r="D66" s="150"/>
      <c r="E66" s="150"/>
      <c r="F66" s="150"/>
      <c r="G66" s="150"/>
      <c r="H66" s="150"/>
      <c r="I66" s="150"/>
      <c r="J66" s="149" t="str">
        <f>D18</f>
        <v>Zarzis</v>
      </c>
    </row>
    <row r="67" spans="1:10" ht="33" customHeight="1" x14ac:dyDescent="0.25">
      <c r="A67" s="191" t="s">
        <v>353</v>
      </c>
      <c r="B67" s="250" t="e">
        <f>'A1 Exploitation'!D190</f>
        <v>#DIV/0!</v>
      </c>
      <c r="C67" s="250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50">
        <f>'A2 Exploitation'!D190</f>
        <v>0</v>
      </c>
      <c r="C68" s="250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50">
        <f>'A3 Exploitation'!D190</f>
        <v>0</v>
      </c>
      <c r="C69" s="250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50">
        <f>'A4 Exploitation'!D190</f>
        <v>0</v>
      </c>
      <c r="C70" s="250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49" t="s">
        <v>363</v>
      </c>
      <c r="C73" s="249"/>
      <c r="D73" s="150"/>
      <c r="E73" s="150"/>
      <c r="F73" s="150"/>
      <c r="G73" s="150"/>
      <c r="H73" s="150"/>
      <c r="I73" s="150"/>
      <c r="J73" s="149" t="str">
        <f>D18</f>
        <v>Zarzis</v>
      </c>
    </row>
    <row r="74" spans="1:10" ht="33" customHeight="1" x14ac:dyDescent="0.25">
      <c r="A74" s="191" t="s">
        <v>353</v>
      </c>
      <c r="B74" s="250" t="e">
        <f>'A1 Exploitation'!D246</f>
        <v>#DIV/0!</v>
      </c>
      <c r="C74" s="250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50">
        <f>'A2 Exploitation'!D246</f>
        <v>0</v>
      </c>
      <c r="C75" s="250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50">
        <f>'A3 Exploitation'!D246</f>
        <v>0</v>
      </c>
      <c r="C76" s="250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50">
        <f>'A4 Exploitation'!D246</f>
        <v>0</v>
      </c>
      <c r="C77" s="250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49" t="s">
        <v>364</v>
      </c>
      <c r="C80" s="249"/>
      <c r="D80" s="150"/>
      <c r="E80" s="150"/>
      <c r="F80" s="150"/>
      <c r="G80" s="150"/>
      <c r="H80" s="150"/>
      <c r="I80" s="150"/>
      <c r="J80" s="149" t="str">
        <f>D18</f>
        <v>Zarzis</v>
      </c>
    </row>
    <row r="81" spans="1:10" ht="33" customHeight="1" x14ac:dyDescent="0.25">
      <c r="A81" s="191" t="s">
        <v>353</v>
      </c>
      <c r="B81" s="250">
        <f>'A1 Exploitation'!D280</f>
        <v>0.97368421052631582</v>
      </c>
      <c r="C81" s="250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50">
        <f>'A2 Exploitation'!D280</f>
        <v>0</v>
      </c>
      <c r="C82" s="250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50">
        <f>'A3 Exploitation'!D280</f>
        <v>0</v>
      </c>
      <c r="C83" s="250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50">
        <f>'A4 Exploitation'!D280</f>
        <v>0</v>
      </c>
      <c r="C84" s="250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49" t="s">
        <v>365</v>
      </c>
      <c r="C87" s="249"/>
      <c r="D87" s="150"/>
      <c r="E87" s="150"/>
      <c r="F87" s="150"/>
      <c r="G87" s="150"/>
      <c r="H87" s="150"/>
      <c r="I87" s="150"/>
      <c r="J87" s="149" t="str">
        <f>D18</f>
        <v>Zarzis</v>
      </c>
    </row>
    <row r="88" spans="1:10" ht="33" customHeight="1" x14ac:dyDescent="0.25">
      <c r="A88" s="191" t="s">
        <v>353</v>
      </c>
      <c r="B88" s="250">
        <f>'A1 Exploitation'!D308</f>
        <v>0.66666666666666663</v>
      </c>
      <c r="C88" s="250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50">
        <f>'A2 Exploitation'!D308</f>
        <v>0</v>
      </c>
      <c r="C89" s="250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50">
        <f>'A3 Exploitation'!D308</f>
        <v>0</v>
      </c>
      <c r="C90" s="250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50">
        <f>'A4 Exploitation'!D308</f>
        <v>0</v>
      </c>
      <c r="C91" s="250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49" t="s">
        <v>366</v>
      </c>
      <c r="C94" s="249"/>
      <c r="D94" s="150"/>
      <c r="E94" s="150"/>
      <c r="F94" s="150"/>
      <c r="G94" s="150"/>
      <c r="H94" s="150"/>
      <c r="I94" s="150"/>
      <c r="J94" s="149" t="str">
        <f>D18</f>
        <v>Zarzis</v>
      </c>
    </row>
    <row r="95" spans="1:10" ht="33" customHeight="1" x14ac:dyDescent="0.25">
      <c r="A95" s="191" t="s">
        <v>353</v>
      </c>
      <c r="B95" s="250">
        <f>'A1 Exploitation'!D361</f>
        <v>0.967741935483871</v>
      </c>
      <c r="C95" s="250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50">
        <f>'A2 Exploitation'!D361</f>
        <v>0</v>
      </c>
      <c r="C96" s="250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50">
        <f>'A3 Exploitation'!D361</f>
        <v>0</v>
      </c>
      <c r="C97" s="250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50">
        <f>'A4 Exploitation'!D361</f>
        <v>0</v>
      </c>
      <c r="C98" s="250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49" t="s">
        <v>367</v>
      </c>
      <c r="C101" s="249"/>
      <c r="D101" s="150"/>
      <c r="E101" s="150"/>
      <c r="F101" s="150"/>
      <c r="G101" s="150"/>
      <c r="H101" s="150"/>
      <c r="I101" s="150"/>
      <c r="J101" s="149" t="str">
        <f>D18</f>
        <v>Zarzis</v>
      </c>
    </row>
    <row r="102" spans="1:10" ht="33" customHeight="1" x14ac:dyDescent="0.25">
      <c r="A102" s="191" t="s">
        <v>353</v>
      </c>
      <c r="B102" s="250" t="e">
        <f>'A1 Exploitation'!D391</f>
        <v>#DIV/0!</v>
      </c>
      <c r="C102" s="250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50">
        <f>'A2 Exploitation'!D391</f>
        <v>0</v>
      </c>
      <c r="C103" s="250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50">
        <f>'A3 Exploitation'!D391</f>
        <v>0</v>
      </c>
      <c r="C104" s="250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50">
        <f>'A4 Exploitation'!D391</f>
        <v>0</v>
      </c>
      <c r="C105" s="250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49" t="s">
        <v>368</v>
      </c>
      <c r="C108" s="249"/>
      <c r="D108" s="150"/>
      <c r="E108" s="150"/>
      <c r="F108" s="150"/>
      <c r="G108" s="150"/>
      <c r="H108" s="150"/>
      <c r="I108" s="150"/>
      <c r="J108" s="149" t="str">
        <f>D18</f>
        <v>Zarzis</v>
      </c>
    </row>
    <row r="109" spans="1:10" ht="33" customHeight="1" x14ac:dyDescent="0.25">
      <c r="A109" s="191" t="s">
        <v>353</v>
      </c>
      <c r="B109" s="250">
        <f>'A1 Exploitation'!D410</f>
        <v>0.8</v>
      </c>
      <c r="C109" s="250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50">
        <f>'A2 Exploitation'!D410</f>
        <v>0</v>
      </c>
      <c r="C110" s="250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50">
        <f>'A3 Exploitation'!D410</f>
        <v>0</v>
      </c>
      <c r="C111" s="250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50">
        <f>'A4 Exploitation'!D410</f>
        <v>0</v>
      </c>
      <c r="C112" s="250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49" t="s">
        <v>369</v>
      </c>
      <c r="C115" s="249"/>
      <c r="D115" s="150"/>
      <c r="E115" s="150"/>
      <c r="F115" s="150"/>
      <c r="G115" s="150"/>
      <c r="H115" s="150"/>
      <c r="I115" s="150"/>
      <c r="J115" s="149" t="str">
        <f>D18</f>
        <v>Zarzis</v>
      </c>
    </row>
    <row r="116" spans="1:10" ht="33" customHeight="1" x14ac:dyDescent="0.25">
      <c r="A116" s="191" t="s">
        <v>353</v>
      </c>
      <c r="B116" s="250">
        <f>'A1 Exploitation'!D420</f>
        <v>1</v>
      </c>
      <c r="C116" s="250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50">
        <f>'A2 Exploitation'!D420</f>
        <v>0</v>
      </c>
      <c r="C117" s="250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50">
        <f>'A3 Exploitation'!D420</f>
        <v>0</v>
      </c>
      <c r="C118" s="250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50">
        <f>'A4 Exploitation'!D420</f>
        <v>0</v>
      </c>
      <c r="C119" s="250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49" t="s">
        <v>370</v>
      </c>
      <c r="C122" s="249"/>
      <c r="D122" s="150"/>
      <c r="E122" s="150"/>
      <c r="F122" s="150"/>
      <c r="G122" s="150"/>
      <c r="H122" s="150"/>
      <c r="I122" s="150"/>
      <c r="J122" s="149" t="str">
        <f>D18</f>
        <v>Zarzis</v>
      </c>
    </row>
    <row r="123" spans="1:10" ht="33" customHeight="1" x14ac:dyDescent="0.25">
      <c r="A123" s="191" t="s">
        <v>353</v>
      </c>
      <c r="B123" s="250">
        <f>'A1 Exploitation'!D429</f>
        <v>1</v>
      </c>
      <c r="C123" s="250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50">
        <f>'A2 Exploitation'!D429</f>
        <v>0</v>
      </c>
      <c r="C124" s="250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50">
        <f>'A3 Exploitation'!D429</f>
        <v>0</v>
      </c>
      <c r="C125" s="250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50">
        <f>'A4 Exploitation'!D429</f>
        <v>0</v>
      </c>
      <c r="C126" s="250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54"/>
      <c r="C127" s="254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54"/>
      <c r="C128" s="254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49" t="s">
        <v>371</v>
      </c>
      <c r="C129" s="249"/>
      <c r="D129" s="150"/>
      <c r="E129" s="150"/>
      <c r="F129" s="150"/>
      <c r="G129" s="150"/>
      <c r="H129" s="150"/>
      <c r="I129" s="150"/>
      <c r="J129" s="149" t="str">
        <f>D18</f>
        <v>Zarzis</v>
      </c>
    </row>
    <row r="130" spans="1:10" ht="33" customHeight="1" x14ac:dyDescent="0.25">
      <c r="A130" s="191" t="s">
        <v>353</v>
      </c>
      <c r="B130" s="250">
        <f>'A1 Exploitation'!D450</f>
        <v>1</v>
      </c>
      <c r="C130" s="250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50">
        <f>'A2 Exploitation'!D450</f>
        <v>0</v>
      </c>
      <c r="C131" s="250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50">
        <f>'A3 Exploitation'!D450</f>
        <v>0</v>
      </c>
      <c r="C132" s="250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50">
        <f>'A4 Exploitation'!D450</f>
        <v>0</v>
      </c>
      <c r="C133" s="250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49" t="s">
        <v>372</v>
      </c>
      <c r="C136" s="249"/>
      <c r="J136" s="149" t="str">
        <f>D18</f>
        <v>Zarzis</v>
      </c>
    </row>
    <row r="137" spans="1:10" ht="33" customHeight="1" x14ac:dyDescent="0.25">
      <c r="A137" s="191" t="s">
        <v>353</v>
      </c>
      <c r="B137" s="250">
        <f>'A1 Exploitation'!D459</f>
        <v>1</v>
      </c>
      <c r="C137" s="250"/>
    </row>
    <row r="138" spans="1:10" ht="33" customHeight="1" x14ac:dyDescent="0.25">
      <c r="A138" s="190" t="s">
        <v>354</v>
      </c>
      <c r="B138" s="250">
        <f>'A2 Exploitation'!D459</f>
        <v>0</v>
      </c>
      <c r="C138" s="250"/>
    </row>
    <row r="139" spans="1:10" ht="33" customHeight="1" x14ac:dyDescent="0.25">
      <c r="A139" s="191" t="s">
        <v>355</v>
      </c>
      <c r="B139" s="250">
        <f>'A3 Exploitation'!D459</f>
        <v>0</v>
      </c>
      <c r="C139" s="250"/>
    </row>
    <row r="140" spans="1:10" ht="33" customHeight="1" x14ac:dyDescent="0.25">
      <c r="A140" s="191" t="s">
        <v>356</v>
      </c>
      <c r="B140" s="250">
        <f>'A4 Exploitation'!D459</f>
        <v>0</v>
      </c>
      <c r="C140" s="250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49" t="s">
        <v>373</v>
      </c>
      <c r="C143" s="249"/>
      <c r="J143" s="149" t="str">
        <f>D18</f>
        <v>Zarzis</v>
      </c>
    </row>
    <row r="144" spans="1:10" ht="33" customHeight="1" x14ac:dyDescent="0.25">
      <c r="A144" s="191" t="s">
        <v>353</v>
      </c>
      <c r="B144" s="250">
        <f>'A1 Technique'!D183</f>
        <v>0.94117647058823528</v>
      </c>
      <c r="C144" s="250"/>
    </row>
    <row r="145" spans="1:3" ht="33" customHeight="1" x14ac:dyDescent="0.25">
      <c r="A145" s="190" t="s">
        <v>354</v>
      </c>
      <c r="B145" s="250">
        <f>'A2 Technique'!D183</f>
        <v>0</v>
      </c>
      <c r="C145" s="250"/>
    </row>
    <row r="146" spans="1:3" ht="33" customHeight="1" x14ac:dyDescent="0.25">
      <c r="A146" s="191" t="s">
        <v>355</v>
      </c>
      <c r="B146" s="250">
        <f>'A3 Technique'!D183</f>
        <v>0</v>
      </c>
      <c r="C146" s="250"/>
    </row>
    <row r="147" spans="1:3" ht="33" customHeight="1" x14ac:dyDescent="0.25">
      <c r="A147" s="191" t="s">
        <v>356</v>
      </c>
      <c r="B147" s="250">
        <f>'A4 Technique'!D183</f>
        <v>0</v>
      </c>
      <c r="C147" s="250"/>
    </row>
  </sheetData>
  <sheetProtection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A21:K21"/>
    <mergeCell ref="B23:C23"/>
    <mergeCell ref="B24:C24"/>
    <mergeCell ref="D18:F18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topLeftCell="A430" zoomScaleNormal="100" zoomScaleSheetLayoutView="71" workbookViewId="0">
      <selection activeCell="D399" sqref="D399"/>
    </sheetView>
  </sheetViews>
  <sheetFormatPr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5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84"/>
      <c r="E2" s="242"/>
      <c r="F2" s="84"/>
      <c r="G2" s="84"/>
      <c r="H2" s="84"/>
      <c r="I2" s="84"/>
    </row>
    <row r="3" spans="1:9" ht="20.25" x14ac:dyDescent="0.3">
      <c r="C3" s="33">
        <v>2</v>
      </c>
      <c r="D3" s="84"/>
      <c r="E3" s="242"/>
      <c r="F3" s="84"/>
      <c r="G3" s="84"/>
      <c r="H3" s="84"/>
      <c r="I3" s="84"/>
    </row>
    <row r="4" spans="1:9" ht="20.25" x14ac:dyDescent="0.3">
      <c r="C4" s="33" t="s">
        <v>34</v>
      </c>
      <c r="D4" s="84"/>
      <c r="E4" s="242"/>
      <c r="F4" s="84"/>
      <c r="G4" s="84"/>
      <c r="H4" s="84"/>
      <c r="I4" s="84"/>
    </row>
    <row r="5" spans="1:9" ht="20.25" x14ac:dyDescent="0.3">
      <c r="D5" s="84"/>
      <c r="E5" s="242"/>
      <c r="F5" s="84"/>
      <c r="G5" s="84"/>
      <c r="H5" s="84"/>
      <c r="I5" s="84"/>
    </row>
    <row r="6" spans="1:9" ht="20.25" x14ac:dyDescent="0.3">
      <c r="D6" s="84"/>
      <c r="E6" s="242"/>
      <c r="F6" s="84"/>
      <c r="G6" s="84"/>
      <c r="H6" s="84"/>
      <c r="I6" s="84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84"/>
      <c r="H7" s="84"/>
      <c r="I7" s="84"/>
    </row>
    <row r="8" spans="1:9" ht="29.25" x14ac:dyDescent="0.5">
      <c r="A8" s="265" t="str">
        <f>'Page de garde'!D18</f>
        <v>Zarzis</v>
      </c>
      <c r="B8" s="265"/>
      <c r="C8" s="265"/>
      <c r="D8" s="265"/>
      <c r="E8" s="265"/>
      <c r="F8" s="265"/>
      <c r="G8" s="85"/>
      <c r="H8" s="85"/>
      <c r="I8" s="84"/>
    </row>
    <row r="9" spans="1:9" ht="24" x14ac:dyDescent="0.45">
      <c r="A9" s="192" t="s">
        <v>44</v>
      </c>
      <c r="B9" s="266" t="s">
        <v>379</v>
      </c>
      <c r="C9" s="266"/>
      <c r="D9" s="266"/>
      <c r="E9" s="266"/>
      <c r="F9" s="267"/>
      <c r="G9" s="85"/>
      <c r="H9" s="85"/>
      <c r="I9" s="84"/>
    </row>
    <row r="10" spans="1:9" ht="24" x14ac:dyDescent="0.45">
      <c r="A10" s="193" t="s">
        <v>46</v>
      </c>
      <c r="B10" s="268" t="s">
        <v>384</v>
      </c>
      <c r="C10" s="268"/>
      <c r="D10" s="268"/>
      <c r="E10" s="268"/>
      <c r="F10" s="268"/>
      <c r="G10" s="85"/>
      <c r="H10" s="85"/>
      <c r="I10" s="84"/>
    </row>
    <row r="11" spans="1:9" ht="24" x14ac:dyDescent="0.45">
      <c r="A11" s="192" t="s">
        <v>45</v>
      </c>
      <c r="B11" s="262">
        <v>42916</v>
      </c>
      <c r="C11" s="262"/>
      <c r="D11" s="262"/>
      <c r="E11" s="262"/>
      <c r="F11" s="262"/>
      <c r="G11" s="85"/>
      <c r="H11" s="85"/>
      <c r="I11" s="84"/>
    </row>
    <row r="12" spans="1:9" ht="24" x14ac:dyDescent="0.45">
      <c r="A12" s="192" t="s">
        <v>260</v>
      </c>
      <c r="B12" s="269">
        <f>D463</f>
        <v>0.92647058823529416</v>
      </c>
      <c r="C12" s="269"/>
      <c r="D12" s="269"/>
      <c r="E12" s="269"/>
      <c r="F12" s="269"/>
      <c r="G12" s="85"/>
      <c r="H12" s="85"/>
      <c r="I12" s="84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42916</v>
      </c>
      <c r="B17" s="29"/>
      <c r="C17" s="29"/>
      <c r="D17" s="29"/>
      <c r="E17" s="243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6" t="s">
        <v>10</v>
      </c>
      <c r="B19" s="94">
        <v>2</v>
      </c>
      <c r="C19" s="94"/>
      <c r="D19" s="93"/>
      <c r="E19" s="120"/>
      <c r="F19" s="52"/>
    </row>
    <row r="20" spans="1:8" x14ac:dyDescent="0.25">
      <c r="A20" s="16" t="s">
        <v>199</v>
      </c>
      <c r="B20" s="122">
        <v>2</v>
      </c>
      <c r="C20" s="94"/>
      <c r="D20" s="93"/>
      <c r="E20" s="120"/>
      <c r="F20" s="52"/>
    </row>
    <row r="21" spans="1:8" x14ac:dyDescent="0.25">
      <c r="A21" s="16" t="s">
        <v>93</v>
      </c>
      <c r="B21" s="122">
        <v>2</v>
      </c>
      <c r="C21" s="94"/>
      <c r="D21" s="93"/>
      <c r="E21" s="120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6">
        <f>SUM(B19:C22)</f>
        <v>8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88">
        <v>2</v>
      </c>
      <c r="C27" s="88"/>
      <c r="D27" s="86"/>
      <c r="E27" s="120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120"/>
      <c r="F28" s="52"/>
    </row>
    <row r="29" spans="1:8" ht="45" x14ac:dyDescent="0.25">
      <c r="A29" s="16" t="s">
        <v>160</v>
      </c>
      <c r="B29" s="122">
        <v>2</v>
      </c>
      <c r="C29" s="88"/>
      <c r="D29" s="86"/>
      <c r="E29" s="120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120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120"/>
      <c r="F31" s="52"/>
    </row>
    <row r="32" spans="1:8" ht="75" x14ac:dyDescent="0.25">
      <c r="A32" s="16" t="s">
        <v>156</v>
      </c>
      <c r="B32" s="122">
        <v>2</v>
      </c>
      <c r="C32" s="88"/>
      <c r="D32" s="91"/>
      <c r="E32" s="120"/>
      <c r="F32" s="52"/>
      <c r="G32" s="124"/>
    </row>
    <row r="33" spans="1:7" ht="54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20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02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120"/>
      <c r="F35" s="52"/>
    </row>
    <row r="36" spans="1:7" ht="45" x14ac:dyDescent="0.25">
      <c r="A36" s="75" t="s">
        <v>271</v>
      </c>
      <c r="B36" s="122">
        <v>2</v>
      </c>
      <c r="C36" s="89"/>
      <c r="D36" s="92"/>
      <c r="E36" s="6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26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42916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95" t="s">
        <v>34</v>
      </c>
      <c r="C46" s="95"/>
      <c r="D46" s="109"/>
      <c r="E46" s="120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20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02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20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20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20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20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20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00" t="s">
        <v>34</v>
      </c>
      <c r="C58" s="100"/>
      <c r="D58" s="120"/>
      <c r="E58" s="120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20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20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20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20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20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02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02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20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F68" s="103"/>
    </row>
    <row r="69" spans="1:7" ht="30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02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02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02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02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4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02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02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02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02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6" t="s">
        <v>294</v>
      </c>
      <c r="B85" s="106" t="s">
        <v>34</v>
      </c>
      <c r="C85" s="106"/>
      <c r="D85" s="110"/>
      <c r="E85" s="120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20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20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20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20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02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20"/>
      <c r="F91" s="103"/>
    </row>
    <row r="92" spans="1:6" ht="45" x14ac:dyDescent="0.25">
      <c r="A92" s="75" t="s">
        <v>271</v>
      </c>
      <c r="B92" s="122" t="s">
        <v>34</v>
      </c>
      <c r="C92" s="107"/>
      <c r="D92" s="237"/>
      <c r="E92" s="6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42916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20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02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20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20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20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20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20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02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02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20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20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20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20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02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20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4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02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20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20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20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6" t="s">
        <v>344</v>
      </c>
      <c r="B138" s="122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20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20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42916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06" t="s">
        <v>34</v>
      </c>
      <c r="C155" s="106"/>
      <c r="D155" s="120"/>
      <c r="E155" s="120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20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20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20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20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20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20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20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6" t="s">
        <v>294</v>
      </c>
      <c r="B167" s="106" t="s">
        <v>34</v>
      </c>
      <c r="C167" s="106"/>
      <c r="D167" s="99"/>
      <c r="E167" s="120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20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20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20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20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20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02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20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20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20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4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02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20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20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20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6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42916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20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20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02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20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20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20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20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20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20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20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20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6" t="s">
        <v>294</v>
      </c>
      <c r="B210" s="106" t="s">
        <v>34</v>
      </c>
      <c r="C210" s="106"/>
      <c r="D210" s="120"/>
      <c r="E210" s="102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20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20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20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20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20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20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20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20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20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4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20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20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20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20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20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6" t="s">
        <v>294</v>
      </c>
      <c r="B233" s="101" t="s">
        <v>34</v>
      </c>
      <c r="C233" s="101"/>
      <c r="D233" s="105"/>
      <c r="E233" s="120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20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20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20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20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20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02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20"/>
      <c r="F240" s="103"/>
    </row>
    <row r="241" spans="1:6" ht="45" x14ac:dyDescent="0.25">
      <c r="A241" s="70" t="s">
        <v>271</v>
      </c>
      <c r="B241" s="123" t="s">
        <v>34</v>
      </c>
      <c r="C241" s="107"/>
      <c r="D241" s="238"/>
      <c r="E241" s="6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  <c r="E247" s="245"/>
    </row>
    <row r="248" spans="1:6" s="3" customFormat="1" ht="18" x14ac:dyDescent="0.25">
      <c r="A248" s="36"/>
      <c r="B248" s="37"/>
      <c r="C248" s="37"/>
      <c r="D248" s="38"/>
      <c r="E248" s="245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42916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06">
        <v>2</v>
      </c>
      <c r="C252" s="106"/>
      <c r="D252" s="120"/>
      <c r="E252" s="120"/>
      <c r="F252" s="103"/>
    </row>
    <row r="253" spans="1:6" x14ac:dyDescent="0.25">
      <c r="A253" s="18" t="s">
        <v>6</v>
      </c>
      <c r="B253" s="122">
        <v>2</v>
      </c>
      <c r="C253" s="106"/>
      <c r="D253" s="120"/>
      <c r="E253" s="120"/>
      <c r="F253" s="103"/>
    </row>
    <row r="254" spans="1:6" x14ac:dyDescent="0.25">
      <c r="A254" s="114" t="s">
        <v>281</v>
      </c>
      <c r="B254" s="122">
        <v>2</v>
      </c>
      <c r="C254" s="106"/>
      <c r="D254" s="120"/>
      <c r="E254" s="120"/>
      <c r="F254" s="103"/>
    </row>
    <row r="255" spans="1:6" x14ac:dyDescent="0.25">
      <c r="A255" s="25" t="s">
        <v>20</v>
      </c>
      <c r="B255" s="122">
        <v>2</v>
      </c>
      <c r="C255" s="106"/>
      <c r="D255" s="104"/>
      <c r="E255" s="120"/>
      <c r="F255" s="103"/>
    </row>
    <row r="256" spans="1:6" x14ac:dyDescent="0.25">
      <c r="A256" s="18" t="s">
        <v>39</v>
      </c>
      <c r="B256" s="122">
        <v>2</v>
      </c>
      <c r="C256" s="106"/>
      <c r="D256" s="120"/>
      <c r="E256" s="120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20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20"/>
      <c r="F258" s="103"/>
      <c r="G258" s="124"/>
    </row>
    <row r="259" spans="1:7" x14ac:dyDescent="0.25">
      <c r="A259" s="18" t="s">
        <v>138</v>
      </c>
      <c r="B259" s="122">
        <v>2</v>
      </c>
      <c r="C259" s="106"/>
      <c r="D259" s="120"/>
      <c r="E259" s="120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6" t="s">
        <v>284</v>
      </c>
      <c r="B264" s="101">
        <v>2</v>
      </c>
      <c r="C264" s="101"/>
      <c r="D264" s="102"/>
      <c r="E264" s="102"/>
      <c r="F264" s="125"/>
    </row>
    <row r="265" spans="1:7" x14ac:dyDescent="0.25">
      <c r="A265" s="121" t="s">
        <v>345</v>
      </c>
      <c r="B265" s="123">
        <v>2</v>
      </c>
      <c r="C265" s="106"/>
      <c r="D265" s="120"/>
      <c r="E265" s="120"/>
      <c r="F265" s="103"/>
    </row>
    <row r="266" spans="1:7" x14ac:dyDescent="0.25">
      <c r="A266" s="17" t="s">
        <v>5</v>
      </c>
      <c r="B266" s="123">
        <v>2</v>
      </c>
      <c r="C266" s="106"/>
      <c r="D266" s="110"/>
      <c r="E266" s="120"/>
      <c r="F266" s="103"/>
    </row>
    <row r="267" spans="1:7" ht="18" x14ac:dyDescent="0.35">
      <c r="A267" s="54" t="s">
        <v>340</v>
      </c>
      <c r="B267" s="123">
        <v>1</v>
      </c>
      <c r="C267" s="161" t="str">
        <f>IF(B267=0, -5, "0")</f>
        <v>0</v>
      </c>
      <c r="D267" s="68" t="s">
        <v>388</v>
      </c>
      <c r="E267" s="120"/>
      <c r="F267" s="103"/>
    </row>
    <row r="268" spans="1:7" x14ac:dyDescent="0.25">
      <c r="A268" s="16" t="s">
        <v>102</v>
      </c>
      <c r="B268" s="123">
        <v>2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20"/>
      <c r="F270" s="103"/>
    </row>
    <row r="271" spans="1:7" ht="30" x14ac:dyDescent="0.25">
      <c r="A271" s="17" t="s">
        <v>188</v>
      </c>
      <c r="B271" s="123">
        <v>2</v>
      </c>
      <c r="C271" s="106"/>
      <c r="D271" s="120"/>
      <c r="E271" s="120"/>
      <c r="F271" s="103"/>
    </row>
    <row r="272" spans="1:7" x14ac:dyDescent="0.25">
      <c r="A272" s="17" t="s">
        <v>233</v>
      </c>
      <c r="B272" s="123">
        <v>2</v>
      </c>
      <c r="C272" s="106"/>
      <c r="D272" s="120"/>
      <c r="E272" s="120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20"/>
      <c r="F273" s="103"/>
    </row>
    <row r="274" spans="1:6" x14ac:dyDescent="0.25">
      <c r="A274" s="20" t="s">
        <v>78</v>
      </c>
      <c r="B274" s="123">
        <v>2</v>
      </c>
      <c r="C274" s="106"/>
      <c r="D274" s="120"/>
      <c r="E274" s="120"/>
      <c r="F274" s="103"/>
    </row>
    <row r="275" spans="1:6" ht="45" x14ac:dyDescent="0.25">
      <c r="A275" s="71" t="s">
        <v>271</v>
      </c>
      <c r="B275" s="123">
        <v>0</v>
      </c>
      <c r="C275" s="107"/>
      <c r="D275" s="92">
        <v>0</v>
      </c>
      <c r="E275" s="6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21</v>
      </c>
    </row>
    <row r="277" spans="1:6" x14ac:dyDescent="0.25">
      <c r="A277" s="199" t="s">
        <v>37</v>
      </c>
      <c r="B277" s="200"/>
      <c r="C277" s="201"/>
      <c r="D277" s="202">
        <f>D276/(COUNT(B264:C274)*2)</f>
        <v>0.95454545454545459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37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0.97368421052631582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42916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6" t="s">
        <v>103</v>
      </c>
      <c r="B285" s="106">
        <v>2</v>
      </c>
      <c r="C285" s="106"/>
      <c r="D285" s="99"/>
      <c r="E285" s="120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20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20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20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20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20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20"/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20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6" t="s">
        <v>104</v>
      </c>
      <c r="B298" s="106">
        <v>1</v>
      </c>
      <c r="C298" s="106"/>
      <c r="D298" s="120" t="s">
        <v>381</v>
      </c>
      <c r="E298" s="120"/>
      <c r="F298" s="103"/>
    </row>
    <row r="299" spans="1:9" ht="46.5" x14ac:dyDescent="0.35">
      <c r="A299" s="54" t="s">
        <v>7</v>
      </c>
      <c r="B299" s="122">
        <v>0</v>
      </c>
      <c r="C299" s="161">
        <f>IF(B299=0, -5, "0")</f>
        <v>-5</v>
      </c>
      <c r="D299" s="120" t="s">
        <v>389</v>
      </c>
      <c r="E299" s="102" t="s">
        <v>380</v>
      </c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20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20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120"/>
      <c r="F302" s="103"/>
    </row>
    <row r="303" spans="1:9" ht="45" x14ac:dyDescent="0.25">
      <c r="A303" s="71" t="s">
        <v>271</v>
      </c>
      <c r="B303" s="122">
        <v>1</v>
      </c>
      <c r="C303" s="107"/>
      <c r="D303" s="239">
        <v>0.66</v>
      </c>
      <c r="E303" s="6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2</v>
      </c>
    </row>
    <row r="305" spans="1:6" x14ac:dyDescent="0.25">
      <c r="A305" s="199" t="s">
        <v>37</v>
      </c>
      <c r="B305" s="200"/>
      <c r="C305" s="201"/>
      <c r="D305" s="202">
        <f>D304/(COUNT(B298:C302)*2)</f>
        <v>0.16666666666666666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0.66666666666666663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42916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21">
        <v>2</v>
      </c>
      <c r="C313" s="21"/>
      <c r="D313" s="120"/>
      <c r="E313" s="120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53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20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20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20"/>
      <c r="F317" s="103"/>
    </row>
    <row r="318" spans="1:6" x14ac:dyDescent="0.25">
      <c r="A318" s="19" t="s">
        <v>138</v>
      </c>
      <c r="B318" s="122">
        <v>2</v>
      </c>
      <c r="C318" s="22"/>
      <c r="D318" s="120"/>
      <c r="E318" s="120"/>
      <c r="F318" s="103"/>
    </row>
    <row r="319" spans="1:6" x14ac:dyDescent="0.25">
      <c r="A319" s="19" t="s">
        <v>264</v>
      </c>
      <c r="B319" s="122">
        <v>2</v>
      </c>
      <c r="C319" s="22"/>
      <c r="D319" s="9"/>
      <c r="E319" s="120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20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6" t="s">
        <v>294</v>
      </c>
      <c r="B325" s="101">
        <v>2</v>
      </c>
      <c r="C325" s="101"/>
      <c r="D325" s="105"/>
      <c r="E325" s="120"/>
      <c r="F325" s="103"/>
    </row>
    <row r="326" spans="1:6" x14ac:dyDescent="0.25">
      <c r="A326" s="17" t="s">
        <v>99</v>
      </c>
      <c r="B326" s="123">
        <v>2</v>
      </c>
      <c r="C326" s="106"/>
      <c r="D326" s="99"/>
      <c r="E326" s="120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20"/>
      <c r="F327" s="103"/>
    </row>
    <row r="328" spans="1:6" x14ac:dyDescent="0.25">
      <c r="A328" s="17" t="s">
        <v>238</v>
      </c>
      <c r="B328" s="123">
        <v>1</v>
      </c>
      <c r="C328" s="106"/>
      <c r="D328" s="120" t="s">
        <v>390</v>
      </c>
      <c r="E328" s="120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20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20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20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20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20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20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20"/>
      <c r="F335" s="103"/>
    </row>
    <row r="336" spans="1:6" x14ac:dyDescent="0.25">
      <c r="A336" s="20" t="s">
        <v>78</v>
      </c>
      <c r="B336" s="123">
        <v>2</v>
      </c>
      <c r="C336" s="106"/>
      <c r="D336" s="120"/>
      <c r="E336" s="120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23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21">
        <v>2</v>
      </c>
      <c r="C341" s="21"/>
      <c r="D341" s="120"/>
      <c r="E341" s="120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20"/>
      <c r="F342" s="103"/>
    </row>
    <row r="343" spans="1:16384" x14ac:dyDescent="0.25">
      <c r="A343" s="17" t="s">
        <v>240</v>
      </c>
      <c r="B343" s="122">
        <v>1</v>
      </c>
      <c r="C343" s="21"/>
      <c r="D343" s="120" t="s">
        <v>393</v>
      </c>
      <c r="E343" s="120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02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20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9</v>
      </c>
      <c r="E346" s="121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0.9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6" t="s">
        <v>294</v>
      </c>
      <c r="B350" s="101">
        <v>2</v>
      </c>
      <c r="C350" s="101"/>
      <c r="D350" s="105"/>
      <c r="E350" s="120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20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20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20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20"/>
      <c r="F355" s="103"/>
    </row>
    <row r="356" spans="1:6" ht="45" x14ac:dyDescent="0.25">
      <c r="A356" s="75" t="s">
        <v>271</v>
      </c>
      <c r="B356" s="123">
        <v>2</v>
      </c>
      <c r="C356" s="107"/>
      <c r="D356" s="237">
        <v>1</v>
      </c>
      <c r="E356" s="6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60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0.967741935483871</v>
      </c>
      <c r="E361" s="50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42916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21" t="s">
        <v>34</v>
      </c>
      <c r="C366" s="21"/>
      <c r="D366" s="120"/>
      <c r="E366" s="120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20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20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20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20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20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20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20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20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20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20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20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20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20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02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20"/>
      <c r="F385" s="103"/>
    </row>
    <row r="386" spans="1:7" ht="45" x14ac:dyDescent="0.25">
      <c r="A386" s="71" t="s">
        <v>271</v>
      </c>
      <c r="B386" s="122" t="s">
        <v>34</v>
      </c>
      <c r="C386" s="23"/>
      <c r="D386" s="92">
        <v>1</v>
      </c>
      <c r="E386" s="6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7" t="s">
        <v>346</v>
      </c>
      <c r="B393" s="258"/>
      <c r="C393" s="258"/>
      <c r="D393" s="258"/>
      <c r="E393" s="258"/>
      <c r="F393" s="259"/>
    </row>
    <row r="394" spans="1:7" s="119" customFormat="1" x14ac:dyDescent="0.25">
      <c r="A394" s="146">
        <f>+B11</f>
        <v>42916</v>
      </c>
      <c r="B394" s="5"/>
      <c r="C394" s="6"/>
      <c r="D394" s="5"/>
      <c r="E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06">
        <v>2</v>
      </c>
      <c r="C396" s="106"/>
      <c r="D396" s="120"/>
      <c r="E396" s="120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20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02"/>
      <c r="F398" s="103"/>
    </row>
    <row r="399" spans="1:7" ht="30.75" x14ac:dyDescent="0.3">
      <c r="A399" s="39" t="s">
        <v>184</v>
      </c>
      <c r="B399" s="122">
        <v>0</v>
      </c>
      <c r="C399" s="101"/>
      <c r="D399" s="102" t="s">
        <v>391</v>
      </c>
      <c r="E399" s="102" t="s">
        <v>382</v>
      </c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6</v>
      </c>
    </row>
    <row r="401" spans="1:6" x14ac:dyDescent="0.25">
      <c r="A401" s="199" t="s">
        <v>37</v>
      </c>
      <c r="B401" s="200"/>
      <c r="C401" s="201"/>
      <c r="D401" s="202">
        <f>D400/(COUNT(B396:C399)*2)</f>
        <v>0.75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06">
        <v>2</v>
      </c>
      <c r="C403" s="106"/>
      <c r="D403" s="120"/>
      <c r="E403" s="120"/>
      <c r="F403" s="103"/>
    </row>
    <row r="404" spans="1:6" x14ac:dyDescent="0.25">
      <c r="A404" s="25" t="s">
        <v>30</v>
      </c>
      <c r="B404" s="122" t="s">
        <v>34</v>
      </c>
      <c r="C404" s="106"/>
      <c r="D404" s="120" t="s">
        <v>392</v>
      </c>
      <c r="E404" s="120"/>
      <c r="F404" s="103"/>
    </row>
    <row r="405" spans="1:6" ht="45" x14ac:dyDescent="0.25">
      <c r="A405" s="78" t="s">
        <v>271</v>
      </c>
      <c r="B405" s="122" t="s">
        <v>34</v>
      </c>
      <c r="C405" s="107"/>
      <c r="D405" s="92"/>
      <c r="E405" s="6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2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8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0.8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20"/>
      <c r="F414" s="103"/>
    </row>
    <row r="415" spans="1:6" x14ac:dyDescent="0.25">
      <c r="A415" s="25" t="s">
        <v>230</v>
      </c>
      <c r="B415" s="122">
        <v>2</v>
      </c>
      <c r="C415" s="106"/>
      <c r="D415" s="104"/>
      <c r="E415" s="120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02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20"/>
      <c r="F417" s="103"/>
    </row>
    <row r="418" spans="1:7" ht="45" x14ac:dyDescent="0.25">
      <c r="A418" s="78" t="s">
        <v>271</v>
      </c>
      <c r="B418" s="122">
        <v>2</v>
      </c>
      <c r="C418" s="107"/>
      <c r="D418" s="238">
        <v>1</v>
      </c>
      <c r="E418" s="6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2</v>
      </c>
      <c r="C424" s="101"/>
      <c r="D424" s="102"/>
      <c r="E424" s="102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50"/>
      <c r="F425" s="103"/>
      <c r="G425" s="124"/>
    </row>
    <row r="426" spans="1:7" ht="30" x14ac:dyDescent="0.25">
      <c r="A426" s="25" t="s">
        <v>185</v>
      </c>
      <c r="B426" s="123">
        <v>2</v>
      </c>
      <c r="C426" s="101"/>
      <c r="D426" s="115"/>
      <c r="E426" s="102"/>
      <c r="F426" s="103"/>
    </row>
    <row r="427" spans="1:7" ht="45" x14ac:dyDescent="0.25">
      <c r="A427" s="25" t="s">
        <v>271</v>
      </c>
      <c r="B427" s="123">
        <v>2</v>
      </c>
      <c r="C427" s="107"/>
      <c r="D427" s="239">
        <v>1</v>
      </c>
      <c r="E427" s="6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4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>
        <v>2</v>
      </c>
      <c r="C433" s="106"/>
      <c r="D433" s="120"/>
      <c r="E433" s="120"/>
      <c r="F433" s="103"/>
    </row>
    <row r="434" spans="1:14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20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20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20"/>
      <c r="F436" s="103"/>
    </row>
    <row r="437" spans="1:14" x14ac:dyDescent="0.25">
      <c r="A437" s="17" t="s">
        <v>259</v>
      </c>
      <c r="B437" s="122">
        <v>2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>
        <v>2</v>
      </c>
      <c r="C438" s="106"/>
      <c r="D438" s="120"/>
      <c r="E438" s="120"/>
      <c r="F438" s="103"/>
    </row>
    <row r="439" spans="1:14" x14ac:dyDescent="0.25">
      <c r="A439" s="17" t="s">
        <v>243</v>
      </c>
      <c r="B439" s="122" t="s">
        <v>34</v>
      </c>
      <c r="C439" s="106"/>
      <c r="D439" s="120"/>
      <c r="E439" s="120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20"/>
      <c r="F440" s="103"/>
    </row>
    <row r="441" spans="1:14" x14ac:dyDescent="0.25">
      <c r="A441" s="17" t="s">
        <v>83</v>
      </c>
      <c r="B441" s="122" t="s">
        <v>34</v>
      </c>
      <c r="C441" s="106"/>
      <c r="D441" s="120"/>
      <c r="E441" s="120"/>
      <c r="F441" s="103"/>
    </row>
    <row r="442" spans="1:14" ht="30" x14ac:dyDescent="0.25">
      <c r="A442" s="16" t="s">
        <v>242</v>
      </c>
      <c r="B442" s="122" t="s">
        <v>34</v>
      </c>
      <c r="C442" s="106"/>
      <c r="D442" s="120"/>
      <c r="E442" s="120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2</v>
      </c>
      <c r="C443" s="106"/>
      <c r="D443" s="120"/>
      <c r="E443" s="120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>
        <v>2</v>
      </c>
      <c r="C444" s="122"/>
      <c r="D444" s="120"/>
      <c r="E444" s="120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20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36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20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0</v>
      </c>
      <c r="C448" s="107"/>
      <c r="D448" s="130"/>
      <c r="E448" s="6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20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1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7" t="s">
        <v>144</v>
      </c>
      <c r="B452" s="258"/>
      <c r="C452" s="258"/>
      <c r="D452" s="258"/>
      <c r="E452" s="258"/>
      <c r="F452" s="259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20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20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20"/>
      <c r="F456" s="103"/>
    </row>
    <row r="457" spans="1:14" ht="45" x14ac:dyDescent="0.3">
      <c r="A457" s="83" t="s">
        <v>271</v>
      </c>
      <c r="B457" s="122">
        <v>2</v>
      </c>
      <c r="C457" s="106"/>
      <c r="D457" s="92">
        <v>1</v>
      </c>
      <c r="E457" s="6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40">
        <f>AVERAGE(D36,D92,D145,D185,D241,D275,D303,D356,D386,D405,D418,D427,D448,D457)</f>
        <v>0.80857142857142861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189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0.92647058823529416</v>
      </c>
    </row>
  </sheetData>
  <sheetProtection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46:B53 B350:B356 B454:B457 B27:B36 B85:B92 B58:B80 B102:B109 B114:B133 B155:B162 B138:B145 B167:B185 B195:B205 B210:B228 B233:B241 B252:B259 B285:B293 B264:B275 B298:B303 B325:B336 B313:B320 B341:B345 B403:B405 B366:B372 B433:B448 B396:B399 B424:B427 B414:B418 B377:B386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tabSelected="1" topLeftCell="A164" zoomScaleNormal="100" workbookViewId="0">
      <selection activeCell="D175" sqref="D175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85"/>
      <c r="H6" s="85"/>
      <c r="I6" s="85"/>
    </row>
    <row r="7" spans="1:9" s="29" customFormat="1" ht="21.75" customHeight="1" x14ac:dyDescent="0.45">
      <c r="A7" s="265" t="str">
        <f>'A1 Exploitation'!A8</f>
        <v>Zarzis</v>
      </c>
      <c r="B7" s="265"/>
      <c r="C7" s="265"/>
      <c r="D7" s="265"/>
      <c r="E7" s="265"/>
      <c r="F7" s="265"/>
      <c r="G7" s="85"/>
      <c r="H7" s="85"/>
      <c r="I7" s="85"/>
    </row>
    <row r="8" spans="1:9" s="29" customFormat="1" ht="24" x14ac:dyDescent="0.45">
      <c r="A8" s="192" t="s">
        <v>44</v>
      </c>
      <c r="B8" s="280" t="str">
        <f>'A1 Exploitation'!B9</f>
        <v>Dr Hatem  KARAA</v>
      </c>
      <c r="C8" s="281"/>
      <c r="D8" s="281"/>
      <c r="E8" s="281"/>
      <c r="F8" s="281"/>
      <c r="G8" s="85"/>
      <c r="H8" s="85"/>
      <c r="I8" s="85"/>
    </row>
    <row r="9" spans="1:9" s="29" customFormat="1" ht="24" x14ac:dyDescent="0.45">
      <c r="A9" s="193" t="s">
        <v>46</v>
      </c>
      <c r="B9" s="281" t="str">
        <f>'A1 Exploitation'!B10</f>
        <v>Directeur du magasin et chef rayon</v>
      </c>
      <c r="C9" s="281"/>
      <c r="D9" s="281"/>
      <c r="E9" s="281"/>
      <c r="F9" s="281"/>
      <c r="G9" s="85"/>
      <c r="H9" s="85"/>
      <c r="I9" s="85"/>
    </row>
    <row r="10" spans="1:9" s="29" customFormat="1" ht="24" x14ac:dyDescent="0.45">
      <c r="A10" s="192" t="s">
        <v>45</v>
      </c>
      <c r="B10" s="278">
        <f>'A1 Exploitation'!B11</f>
        <v>42916</v>
      </c>
      <c r="C10" s="278"/>
      <c r="D10" s="278"/>
      <c r="E10" s="278"/>
      <c r="F10" s="278"/>
      <c r="G10" s="85"/>
      <c r="H10" s="85"/>
      <c r="I10" s="85"/>
    </row>
    <row r="11" spans="1:9" s="29" customFormat="1" ht="24" x14ac:dyDescent="0.45">
      <c r="A11" s="192" t="s">
        <v>318</v>
      </c>
      <c r="B11" s="282">
        <f>D183</f>
        <v>0.94117647058823528</v>
      </c>
      <c r="C11" s="282"/>
      <c r="D11" s="282"/>
      <c r="E11" s="282"/>
      <c r="F11" s="282"/>
      <c r="G11" s="85"/>
      <c r="H11" s="85"/>
      <c r="I11" s="85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ht="30.75" x14ac:dyDescent="0.3">
      <c r="A17" s="32" t="s">
        <v>296</v>
      </c>
      <c r="B17" s="164">
        <v>0</v>
      </c>
      <c r="C17" s="164"/>
      <c r="D17" s="168" t="s">
        <v>385</v>
      </c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8</v>
      </c>
    </row>
    <row r="23" spans="1:6" x14ac:dyDescent="0.3">
      <c r="A23" s="194" t="s">
        <v>319</v>
      </c>
      <c r="B23" s="195"/>
      <c r="C23" s="196"/>
      <c r="D23" s="198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 t="s">
        <v>386</v>
      </c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>
        <v>2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2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2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2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2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10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ht="30.75" x14ac:dyDescent="0.3">
      <c r="A45" s="32" t="s">
        <v>297</v>
      </c>
      <c r="B45" s="164">
        <v>0</v>
      </c>
      <c r="C45" s="164"/>
      <c r="D45" s="168" t="s">
        <v>387</v>
      </c>
      <c r="E45" s="168" t="s">
        <v>394</v>
      </c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8"/>
      <c r="F50" s="164"/>
    </row>
    <row r="51" spans="1:6" x14ac:dyDescent="0.3">
      <c r="A51" s="194" t="s">
        <v>38</v>
      </c>
      <c r="B51" s="195"/>
      <c r="C51" s="196"/>
      <c r="D51" s="197">
        <f>SUM(B45:C50)</f>
        <v>10</v>
      </c>
    </row>
    <row r="52" spans="1:6" x14ac:dyDescent="0.3">
      <c r="A52" s="194" t="s">
        <v>319</v>
      </c>
      <c r="B52" s="195"/>
      <c r="C52" s="196"/>
      <c r="D52" s="198">
        <f>D51/(COUNT(B45:C50)*2)</f>
        <v>0.83333333333333337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8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8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14</v>
      </c>
    </row>
    <row r="63" spans="1:6" x14ac:dyDescent="0.3">
      <c r="A63" s="194" t="s">
        <v>319</v>
      </c>
      <c r="B63" s="195"/>
      <c r="C63" s="196"/>
      <c r="D63" s="198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14</v>
      </c>
    </row>
    <row r="146" spans="1:6" x14ac:dyDescent="0.3">
      <c r="A146" s="194" t="s">
        <v>319</v>
      </c>
      <c r="B146" s="195"/>
      <c r="C146" s="196"/>
      <c r="D146" s="198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2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2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6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ht="30.75" x14ac:dyDescent="0.3">
      <c r="A157" s="39" t="s">
        <v>191</v>
      </c>
      <c r="B157" s="164">
        <v>0</v>
      </c>
      <c r="C157" s="164"/>
      <c r="D157" s="187" t="s">
        <v>395</v>
      </c>
      <c r="E157" s="187" t="s">
        <v>396</v>
      </c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6</v>
      </c>
    </row>
    <row r="162" spans="1:6" x14ac:dyDescent="0.3">
      <c r="A162" s="194" t="s">
        <v>319</v>
      </c>
      <c r="B162" s="195"/>
      <c r="C162" s="196"/>
      <c r="D162" s="198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2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10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87"/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6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0.5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96</v>
      </c>
    </row>
    <row r="183" spans="1:6" ht="18" x14ac:dyDescent="0.35">
      <c r="A183" s="81" t="s">
        <v>349</v>
      </c>
      <c r="B183" s="81"/>
      <c r="C183" s="81"/>
      <c r="D183" s="246">
        <f>D182/(COUNT(B174:C177,B165:C169,B157:C160,B149:C152,B137:C144,B55:C61,B45:C50,B26:C31,B17:C21,B106:C116,#REF!,B121:C131,B87:C100,B66:C82,B36:C40)*2)</f>
        <v>0.94117647058823528</v>
      </c>
    </row>
  </sheetData>
  <sheetProtection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21:B131 B26:B31 B36:B40 B45:B50 B17:B21 B174:B177 B66:B82 B87:B100 B106:B116 B55:B61 B137:B144 B149:B152 B157:B160 B165:B16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E4" sqref="E4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0"/>
      <c r="H7" s="230"/>
      <c r="I7" s="230"/>
    </row>
    <row r="8" spans="1:9" ht="29.25" x14ac:dyDescent="0.45">
      <c r="A8" s="265" t="str">
        <f>'Page de garde'!D18</f>
        <v>Zarzis</v>
      </c>
      <c r="B8" s="265"/>
      <c r="C8" s="265"/>
      <c r="D8" s="265"/>
      <c r="E8" s="265"/>
      <c r="F8" s="265"/>
      <c r="G8" s="231"/>
      <c r="H8" s="231"/>
      <c r="I8" s="230"/>
    </row>
    <row r="9" spans="1:9" ht="24" x14ac:dyDescent="0.45">
      <c r="A9" s="192" t="s">
        <v>44</v>
      </c>
      <c r="B9" s="266"/>
      <c r="C9" s="266"/>
      <c r="D9" s="266"/>
      <c r="E9" s="266"/>
      <c r="F9" s="267"/>
      <c r="G9" s="231"/>
      <c r="H9" s="231"/>
      <c r="I9" s="230"/>
    </row>
    <row r="10" spans="1:9" ht="24" x14ac:dyDescent="0.45">
      <c r="A10" s="193" t="s">
        <v>46</v>
      </c>
      <c r="B10" s="268"/>
      <c r="C10" s="268"/>
      <c r="D10" s="268"/>
      <c r="E10" s="268"/>
      <c r="F10" s="268"/>
      <c r="G10" s="231"/>
      <c r="H10" s="231"/>
      <c r="I10" s="230"/>
    </row>
    <row r="11" spans="1:9" ht="24" x14ac:dyDescent="0.45">
      <c r="A11" s="192" t="s">
        <v>45</v>
      </c>
      <c r="B11" s="262"/>
      <c r="C11" s="262"/>
      <c r="D11" s="262"/>
      <c r="E11" s="262"/>
      <c r="F11" s="262"/>
      <c r="G11" s="231"/>
      <c r="H11" s="231"/>
      <c r="I11" s="230"/>
    </row>
    <row r="12" spans="1:9" ht="24" x14ac:dyDescent="0.45">
      <c r="A12" s="192" t="s">
        <v>260</v>
      </c>
      <c r="B12" s="269">
        <f>D463</f>
        <v>0</v>
      </c>
      <c r="C12" s="269"/>
      <c r="D12" s="269"/>
      <c r="E12" s="269"/>
      <c r="F12" s="269"/>
      <c r="G12" s="231"/>
      <c r="H12" s="231"/>
      <c r="I12" s="230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31"/>
      <c r="H6" s="231"/>
      <c r="I6" s="231"/>
    </row>
    <row r="7" spans="1:9" s="29" customFormat="1" ht="21.75" customHeight="1" x14ac:dyDescent="0.45">
      <c r="A7" s="265" t="str">
        <f>'A2 Exploitation'!A8:F8</f>
        <v>Zarzis</v>
      </c>
      <c r="B7" s="265"/>
      <c r="C7" s="265"/>
      <c r="D7" s="265"/>
      <c r="E7" s="265"/>
      <c r="F7" s="265"/>
      <c r="G7" s="231"/>
      <c r="H7" s="231"/>
      <c r="I7" s="231"/>
    </row>
    <row r="8" spans="1:9" s="29" customFormat="1" ht="24" x14ac:dyDescent="0.45">
      <c r="A8" s="192" t="s">
        <v>44</v>
      </c>
      <c r="B8" s="281">
        <f>'A2 Exploitation'!B9:F9</f>
        <v>0</v>
      </c>
      <c r="C8" s="281"/>
      <c r="D8" s="281"/>
      <c r="E8" s="281"/>
      <c r="F8" s="281"/>
      <c r="G8" s="231"/>
      <c r="H8" s="231"/>
      <c r="I8" s="231"/>
    </row>
    <row r="9" spans="1:9" s="29" customFormat="1" ht="24" x14ac:dyDescent="0.45">
      <c r="A9" s="193" t="s">
        <v>46</v>
      </c>
      <c r="B9" s="281">
        <f>'A2 Exploitation'!B10:F10</f>
        <v>0</v>
      </c>
      <c r="C9" s="281"/>
      <c r="D9" s="281"/>
      <c r="E9" s="281"/>
      <c r="F9" s="281"/>
      <c r="G9" s="231"/>
      <c r="H9" s="231"/>
      <c r="I9" s="231"/>
    </row>
    <row r="10" spans="1:9" s="29" customFormat="1" ht="24" x14ac:dyDescent="0.45">
      <c r="A10" s="192" t="s">
        <v>45</v>
      </c>
      <c r="B10" s="278">
        <f>'A2 Exploitation'!B11:F11</f>
        <v>0</v>
      </c>
      <c r="C10" s="278"/>
      <c r="D10" s="278"/>
      <c r="E10" s="278"/>
      <c r="F10" s="278"/>
      <c r="G10" s="231"/>
      <c r="H10" s="231"/>
      <c r="I10" s="231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1"/>
      <c r="H11" s="231"/>
      <c r="I11" s="231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2" zoomScale="71" zoomScaleNormal="71" zoomScaleSheetLayoutView="71" workbookViewId="0">
      <selection activeCell="E438" sqref="E438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2"/>
      <c r="H7" s="232"/>
      <c r="I7" s="232"/>
    </row>
    <row r="8" spans="1:9" ht="29.25" x14ac:dyDescent="0.45">
      <c r="A8" s="265" t="str">
        <f>'Page de garde'!D18</f>
        <v>Zarzis</v>
      </c>
      <c r="B8" s="265"/>
      <c r="C8" s="265"/>
      <c r="D8" s="265"/>
      <c r="E8" s="265"/>
      <c r="F8" s="265"/>
      <c r="G8" s="233"/>
      <c r="H8" s="233"/>
      <c r="I8" s="232"/>
    </row>
    <row r="9" spans="1:9" ht="24" x14ac:dyDescent="0.45">
      <c r="A9" s="192" t="s">
        <v>44</v>
      </c>
      <c r="B9" s="266"/>
      <c r="C9" s="266"/>
      <c r="D9" s="266"/>
      <c r="E9" s="266"/>
      <c r="F9" s="267"/>
      <c r="G9" s="233"/>
      <c r="H9" s="233"/>
      <c r="I9" s="232"/>
    </row>
    <row r="10" spans="1:9" ht="24" x14ac:dyDescent="0.45">
      <c r="A10" s="193" t="s">
        <v>46</v>
      </c>
      <c r="B10" s="268"/>
      <c r="C10" s="268"/>
      <c r="D10" s="268"/>
      <c r="E10" s="268"/>
      <c r="F10" s="268"/>
      <c r="G10" s="233"/>
      <c r="H10" s="233"/>
      <c r="I10" s="232"/>
    </row>
    <row r="11" spans="1:9" ht="24" x14ac:dyDescent="0.45">
      <c r="A11" s="192" t="s">
        <v>45</v>
      </c>
      <c r="B11" s="262"/>
      <c r="C11" s="262"/>
      <c r="D11" s="262"/>
      <c r="E11" s="262"/>
      <c r="F11" s="262"/>
      <c r="G11" s="233"/>
      <c r="H11" s="233"/>
      <c r="I11" s="232"/>
    </row>
    <row r="12" spans="1:9" ht="24" x14ac:dyDescent="0.45">
      <c r="A12" s="192" t="s">
        <v>260</v>
      </c>
      <c r="B12" s="269">
        <f>D463</f>
        <v>0</v>
      </c>
      <c r="C12" s="269"/>
      <c r="D12" s="269"/>
      <c r="E12" s="269"/>
      <c r="F12" s="269"/>
      <c r="G12" s="233"/>
      <c r="H12" s="233"/>
      <c r="I12" s="232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33"/>
      <c r="H6" s="233"/>
      <c r="I6" s="233"/>
    </row>
    <row r="7" spans="1:9" s="29" customFormat="1" ht="21.75" customHeight="1" x14ac:dyDescent="0.45">
      <c r="A7" s="265" t="str">
        <f>'A3 Exploitation'!A8:F8</f>
        <v>Zarzis</v>
      </c>
      <c r="B7" s="265"/>
      <c r="C7" s="265"/>
      <c r="D7" s="265"/>
      <c r="E7" s="265"/>
      <c r="F7" s="265"/>
      <c r="G7" s="233"/>
      <c r="H7" s="233"/>
      <c r="I7" s="233"/>
    </row>
    <row r="8" spans="1:9" s="29" customFormat="1" ht="24" x14ac:dyDescent="0.45">
      <c r="A8" s="192" t="s">
        <v>44</v>
      </c>
      <c r="B8" s="280">
        <f>'A3 Exploitation'!B9:F9</f>
        <v>0</v>
      </c>
      <c r="C8" s="281"/>
      <c r="D8" s="281"/>
      <c r="E8" s="281"/>
      <c r="F8" s="281"/>
      <c r="G8" s="233"/>
      <c r="H8" s="233"/>
      <c r="I8" s="233"/>
    </row>
    <row r="9" spans="1:9" s="29" customFormat="1" ht="24" x14ac:dyDescent="0.45">
      <c r="A9" s="193" t="s">
        <v>46</v>
      </c>
      <c r="B9" s="281">
        <f>'A3 Exploitation'!B10:F10</f>
        <v>0</v>
      </c>
      <c r="C9" s="281"/>
      <c r="D9" s="281"/>
      <c r="E9" s="281"/>
      <c r="F9" s="281"/>
      <c r="G9" s="233"/>
      <c r="H9" s="233"/>
      <c r="I9" s="233"/>
    </row>
    <row r="10" spans="1:9" s="29" customFormat="1" ht="24" x14ac:dyDescent="0.45">
      <c r="A10" s="192" t="s">
        <v>45</v>
      </c>
      <c r="B10" s="278">
        <f>'A3 Exploitation'!B11:F11</f>
        <v>0</v>
      </c>
      <c r="C10" s="278"/>
      <c r="D10" s="278"/>
      <c r="E10" s="278"/>
      <c r="F10" s="278"/>
      <c r="G10" s="233"/>
      <c r="H10" s="233"/>
      <c r="I10" s="233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3"/>
      <c r="H11" s="233"/>
      <c r="I11" s="233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2"/>
      <c r="H7" s="232"/>
      <c r="I7" s="232"/>
    </row>
    <row r="8" spans="1:9" ht="29.25" x14ac:dyDescent="0.45">
      <c r="A8" s="265" t="str">
        <f>'Page de garde'!D18</f>
        <v>Zarzis</v>
      </c>
      <c r="B8" s="265"/>
      <c r="C8" s="265"/>
      <c r="D8" s="265"/>
      <c r="E8" s="265"/>
      <c r="F8" s="265"/>
      <c r="G8" s="233"/>
      <c r="H8" s="233"/>
      <c r="I8" s="232"/>
    </row>
    <row r="9" spans="1:9" ht="24" x14ac:dyDescent="0.45">
      <c r="A9" s="192" t="s">
        <v>44</v>
      </c>
      <c r="B9" s="266"/>
      <c r="C9" s="266"/>
      <c r="D9" s="266"/>
      <c r="E9" s="266"/>
      <c r="F9" s="267"/>
      <c r="G9" s="233"/>
      <c r="H9" s="233"/>
      <c r="I9" s="232"/>
    </row>
    <row r="10" spans="1:9" ht="24" x14ac:dyDescent="0.45">
      <c r="A10" s="193" t="s">
        <v>46</v>
      </c>
      <c r="B10" s="268"/>
      <c r="C10" s="268"/>
      <c r="D10" s="268"/>
      <c r="E10" s="268"/>
      <c r="F10" s="268"/>
      <c r="G10" s="233"/>
      <c r="H10" s="233"/>
      <c r="I10" s="232"/>
    </row>
    <row r="11" spans="1:9" ht="24" x14ac:dyDescent="0.45">
      <c r="A11" s="192" t="s">
        <v>45</v>
      </c>
      <c r="B11" s="262"/>
      <c r="C11" s="262"/>
      <c r="D11" s="262"/>
      <c r="E11" s="262"/>
      <c r="F11" s="262"/>
      <c r="G11" s="233"/>
      <c r="H11" s="233"/>
      <c r="I11" s="232"/>
    </row>
    <row r="12" spans="1:9" ht="24" x14ac:dyDescent="0.45">
      <c r="A12" s="192" t="s">
        <v>260</v>
      </c>
      <c r="B12" s="269">
        <f>D463</f>
        <v>0</v>
      </c>
      <c r="C12" s="269"/>
      <c r="D12" s="269"/>
      <c r="E12" s="269"/>
      <c r="F12" s="269"/>
      <c r="G12" s="233"/>
      <c r="H12" s="233"/>
      <c r="I12" s="232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33"/>
      <c r="H6" s="233"/>
      <c r="I6" s="233"/>
    </row>
    <row r="7" spans="1:9" s="29" customFormat="1" ht="21.75" customHeight="1" x14ac:dyDescent="0.45">
      <c r="A7" s="265" t="str">
        <f>'A4 Exploitation'!A8:F8</f>
        <v>Zarzis</v>
      </c>
      <c r="B7" s="265"/>
      <c r="C7" s="265"/>
      <c r="D7" s="265"/>
      <c r="E7" s="265"/>
      <c r="F7" s="265"/>
      <c r="G7" s="233"/>
      <c r="H7" s="233"/>
      <c r="I7" s="233"/>
    </row>
    <row r="8" spans="1:9" s="29" customFormat="1" ht="24" x14ac:dyDescent="0.45">
      <c r="A8" s="192" t="s">
        <v>44</v>
      </c>
      <c r="B8" s="281">
        <f>'A4 Exploitation'!B9:F9</f>
        <v>0</v>
      </c>
      <c r="C8" s="281"/>
      <c r="D8" s="281"/>
      <c r="E8" s="281"/>
      <c r="F8" s="281"/>
      <c r="G8" s="233"/>
      <c r="H8" s="233"/>
      <c r="I8" s="233"/>
    </row>
    <row r="9" spans="1:9" s="29" customFormat="1" ht="24" x14ac:dyDescent="0.45">
      <c r="A9" s="193" t="s">
        <v>46</v>
      </c>
      <c r="B9" s="281">
        <f>'A4 Exploitation'!B10:F10</f>
        <v>0</v>
      </c>
      <c r="C9" s="281"/>
      <c r="D9" s="281"/>
      <c r="E9" s="281"/>
      <c r="F9" s="281"/>
      <c r="G9" s="233"/>
      <c r="H9" s="233"/>
      <c r="I9" s="233"/>
    </row>
    <row r="10" spans="1:9" s="29" customFormat="1" ht="24" x14ac:dyDescent="0.45">
      <c r="A10" s="192" t="s">
        <v>45</v>
      </c>
      <c r="B10" s="278">
        <f>'A4 Exploitation'!B11:F11</f>
        <v>0</v>
      </c>
      <c r="C10" s="278"/>
      <c r="D10" s="278"/>
      <c r="E10" s="278"/>
      <c r="F10" s="278"/>
      <c r="G10" s="233"/>
      <c r="H10" s="233"/>
      <c r="I10" s="233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3"/>
      <c r="H11" s="233"/>
      <c r="I11" s="233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Exploitation'!Print_Area</vt:lpstr>
      <vt:lpstr>'A1 Technique'!Print_Area</vt:lpstr>
      <vt:lpstr>'A2 Exploitation'!Print_Area</vt:lpstr>
      <vt:lpstr>'A2 Technique'!Print_Area</vt:lpstr>
      <vt:lpstr>'A3 Exploitation'!Print_Area</vt:lpstr>
      <vt:lpstr>'A3 Technique'!Print_Area</vt:lpstr>
      <vt:lpstr>'A4 Exploitation'!Print_Area</vt:lpstr>
      <vt:lpstr>'A4 Technique'!Print_Area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Hatem</cp:lastModifiedBy>
  <cp:lastPrinted>2017-02-17T13:42:57Z</cp:lastPrinted>
  <dcterms:created xsi:type="dcterms:W3CDTF">2015-10-03T07:44:26Z</dcterms:created>
  <dcterms:modified xsi:type="dcterms:W3CDTF">2017-07-06T22:47:03Z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