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Trocadero\2019\12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1" i="39" l="1"/>
  <c r="C60" i="39"/>
  <c r="C56" i="39"/>
  <c r="C51" i="39"/>
  <c r="B10" i="39"/>
  <c r="B9" i="39"/>
  <c r="B8" i="39"/>
  <c r="C625" i="38"/>
  <c r="C586" i="38"/>
  <c r="C582" i="38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F471" i="42"/>
  <c r="E471" i="42"/>
  <c r="F424" i="42"/>
  <c r="E424" i="42"/>
  <c r="F366" i="42"/>
  <c r="E366" i="42"/>
  <c r="F299" i="42"/>
  <c r="E299" i="42"/>
  <c r="F244" i="42"/>
  <c r="E244" i="42"/>
  <c r="F185" i="42"/>
  <c r="E185" i="42"/>
  <c r="F129" i="42"/>
  <c r="E129" i="42"/>
  <c r="D129" i="42" s="1"/>
  <c r="B129" i="42" s="1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D366" i="40" s="1"/>
  <c r="B366" i="40" s="1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D52" i="39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A613" i="38"/>
  <c r="C600" i="38"/>
  <c r="C596" i="38"/>
  <c r="C593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728" i="36" s="1"/>
  <c r="B43" i="29" s="1"/>
  <c r="D471" i="36"/>
  <c r="B471" i="36" s="1"/>
  <c r="D424" i="36"/>
  <c r="B424" i="36" s="1"/>
  <c r="D366" i="36"/>
  <c r="B366" i="36" s="1"/>
  <c r="D299" i="36"/>
  <c r="B299" i="36" s="1"/>
  <c r="D244" i="36"/>
  <c r="B244" i="36" s="1"/>
  <c r="D185" i="36"/>
  <c r="B185" i="36" s="1"/>
  <c r="D129" i="36"/>
  <c r="B129" i="36" s="1"/>
  <c r="B525" i="36" l="1"/>
  <c r="D566" i="42"/>
  <c r="D149" i="39"/>
  <c r="D150" i="39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28" i="42" s="1"/>
  <c r="D650" i="42"/>
  <c r="D651" i="42" s="1"/>
  <c r="D344" i="42"/>
  <c r="D345" i="42" s="1"/>
  <c r="D118" i="39"/>
  <c r="D119" i="39" s="1"/>
  <c r="D149" i="41"/>
  <c r="D150" i="41" s="1"/>
  <c r="D43" i="42"/>
  <c r="B43" i="42" s="1"/>
  <c r="D185" i="42"/>
  <c r="B185" i="42" s="1"/>
  <c r="D299" i="42"/>
  <c r="B299" i="42" s="1"/>
  <c r="D424" i="42"/>
  <c r="B424" i="42" s="1"/>
  <c r="D425" i="42" s="1"/>
  <c r="D525" i="42"/>
  <c r="B525" i="42" s="1"/>
  <c r="D133" i="43"/>
  <c r="D134" i="43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246" i="40" s="1"/>
  <c r="D627" i="40"/>
  <c r="D344" i="40"/>
  <c r="D345" i="40" s="1"/>
  <c r="D650" i="40"/>
  <c r="D651" i="40" s="1"/>
  <c r="D721" i="40"/>
  <c r="B721" i="40" s="1"/>
  <c r="D722" i="40" s="1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4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B181" i="29" s="1"/>
  <c r="D198" i="43"/>
  <c r="D199" i="43" s="1"/>
  <c r="B11" i="43" s="1"/>
  <c r="B11" i="41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<sst xmlns="http://schemas.openxmlformats.org/spreadsheetml/2006/main" count="5889" uniqueCount="547">
  <si>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</si>
  <si>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</si>
  <si>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</si>
  <si>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</si>
  <si>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</si>
  <si>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</si>
  <si>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</si>
  <si>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</si>
  <si>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</si>
  <si>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</si>
  <si>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</si>
  <si>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</si>
  <si>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</si>
  <si>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</si>
  <si>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</si>
  <si>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</si>
  <si>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</si>
  <si>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</si>
  <si>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</si>
  <si>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</si>
  <si>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</si>
  <si>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</si>
  <si>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</si>
  <si>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</si>
  <si>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</si>
  <si>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</si>
  <si>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</si>
  <si>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</si>
  <si>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</si>
  <si>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</si>
  <si>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</si>
  <si>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</si>
  <si>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</si>
  <si>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</si>
  <si>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</si>
  <si>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</si>
  <si>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</si>
  <si>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</si>
  <si>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</si>
  <si>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</si>
  <si>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</si>
  <si>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</si>
  <si>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</si>
  <si>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</si>
  <si>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</si>
  <si>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</si>
  <si>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</si>
  <si>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</si>
  <si>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</si>
  <si>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</si>
  <si>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</si>
  <si>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</si>
  <si>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</si>
  <si>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</si>
  <si>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</si>
  <si>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</si>
  <si>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</si>
  <si>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</si>
  <si>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</si>
  <si>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</si>
  <si>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</si>
  <si>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</si>
  <si>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</si>
  <si>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</si>
  <si>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</si>
  <si>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</si>
  <si>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</si>
  <si>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</si>
  <si>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</si>
  <si>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</si>
  <si>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</si>
  <si>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</si>
  <si>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</si>
  <si>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</si>
  <si>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</si>
  <si>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</si>
  <si>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</si>
  <si>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</si>
  <si>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</si>
  <si>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</si>
  <si>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</si>
  <si>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</si>
  <si>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</si>
  <si>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</si>
  <si>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</si>
  <si>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</si>
  <si>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</si>
  <si>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</si>
  <si>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</si>
  <si>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</si>
  <si>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</si>
  <si>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</si>
  <si>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</si>
  <si>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</si>
  <si>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</si>
  <si>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</si>
  <si>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</si>
  <si>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</si>
  <si>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</si>
  <si>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</si>
  <si>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</si>
  <si>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</si>
  <si>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</si>
  <si>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</si>
  <si>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</si>
  <si>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</si>
  <si>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</si>
  <si>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</si>
  <si>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</si>
  <si>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</si>
  <si>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</si>
  <si>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</si>
  <si>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</si>
  <si>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</si>
  <si>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</si>
  <si>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</si>
  <si>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</si>
  <si>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</si>
  <si>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</si>
  <si>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</si>
  <si>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</si>
  <si>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</si>
  <si>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</si>
  <si>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</si>
  <si>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</si>
  <si>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</si>
  <si>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</si>
  <si>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</si>
  <si>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</si>
  <si>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</si>
  <si>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</si>
  <si>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</si>
  <si>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</si>
  <si>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</si>
  <si>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</si>
  <si>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</si>
  <si>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</si>
  <si>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</si>
  <si>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</si>
  <si>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</si>
  <si>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</si>
  <si>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</si>
  <si>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</si>
  <si>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</si>
  <si>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</si>
  <si>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</si>
  <si>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</si>
  <si>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</si>
  <si>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</si>
  <si>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</si>
  <si>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</si>
  <si>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</si>
  <si>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</si>
  <si>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</si>
  <si>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</si>
  <si>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</si>
  <si>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</si>
  <si>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</si>
  <si>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</si>
  <si>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</si>
  <si>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</si>
  <si>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</si>
  <si>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</si>
  <si>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</si>
  <si>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</si>
  <si>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</si>
  <si>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</si>
  <si>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</si>
  <si>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</si>
  <si>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</si>
  <si>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</si>
  <si>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</si>
  <si>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</si>
  <si>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</si>
  <si>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</si>
  <si>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</si>
  <si>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</si>
  <si>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</si>
  <si>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</si>
  <si>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</si>
  <si>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</si>
  <si>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</si>
  <si>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</si>
  <si>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</si>
  <si>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</si>
  <si>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</si>
  <si>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</si>
  <si>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</si>
  <si>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</si>
  <si>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</si>
  <si>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</si>
  <si>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</si>
  <si>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</si>
  <si>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</si>
  <si>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</si>
  <si>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</si>
  <si>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</si>
  <si>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</si>
  <si>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</si>
  <si>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</si>
  <si>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</si>
  <si>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</si>
  <si>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</si>
  <si>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</si>
  <si>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</si>
  <si>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</si>
  <si>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</si>
  <si>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</si>
  <si>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</si>
  <si>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</si>
  <si>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</si>
  <si>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</si>
  <si>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</si>
  <si>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</si>
  <si>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</si>
  <si>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</si>
  <si>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</si>
  <si>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</si>
  <si>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</si>
  <si>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</si>
  <si>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</si>
  <si>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</si>
  <si>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</si>
  <si>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</si>
  <si>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</si>
  <si>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</si>
  <si>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</si>
  <si>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</si>
  <si>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</si>
  <si>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</si>
  <si>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</si>
  <si>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</si>
  <si>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</si>
  <si>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</si>
  <si>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</si>
  <si>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</si>
  <si>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</si>
  <si>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</si>
  <si>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</si>
  <si>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</si>
  <si>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</si>
  <si>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</si>
  <si>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</si>
  <si>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</si>
  <si>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</si>
  <si>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</si>
  <si>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</si>
  <si>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</si>
  <si>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</si>
  <si>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</si>
  <si>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</si>
  <si>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</si>
  <si>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</si>
  <si>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</si>
  <si>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</si>
  <si>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</si>
  <si>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</si>
  <si>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</si>
  <si>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</si>
  <si>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</si>
  <si>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</si>
  <si>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</si>
  <si>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</si>
  <si>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</si>
  <si>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</si>
  <si>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</si>
  <si>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</si>
  <si>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</si>
  <si>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</si>
  <si>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</si>
  <si>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</si>
  <si>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</si>
  <si>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</si>
  <si>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</si>
  <si>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</si>
  <si>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</si>
  <si>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</si>
  <si>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</si>
  <si>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</si>
  <si>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</si>
  <si>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</si>
  <si>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</si>
  <si>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</si>
  <si>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</si>
  <si>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</si>
  <si>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</si>
  <si>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</si>
  <si>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</si>
  <si>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</si>
  <si>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</si>
  <si>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</si>
  <si>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</si>
  <si>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</si>
  <si>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</si>
  <si>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</si>
  <si>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</si>
  <si>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</si>
  <si>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</si>
  <si>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</si>
  <si>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</si>
  <si>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</si>
  <si>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</si>
  <si>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</si>
  <si>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</si>
  <si>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</si>
  <si>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</si>
  <si>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</si>
  <si>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</si>
  <si>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</si>
  <si>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</si>
  <si>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</si>
  <si>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</si>
  <si>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</si>
  <si>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</si>
  <si>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</si>
  <si>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</si>
  <si>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</si>
  <si>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</si>
  <si>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</si>
  <si>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</si>
  <si>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</si>
  <si>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</si>
  <si>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</si>
  <si>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</si>
  <si>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</si>
  <si>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</si>
  <si>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</si>
  <si>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</si>
  <si>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</si>
  <si>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</si>
  <si>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</si>
  <si>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</si>
  <si>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</si>
  <si>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</si>
  <si>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</si>
  <si>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</si>
  <si>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</si>
  <si>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</si>
  <si>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</si>
  <si>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</si>
  <si>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</si>
  <si>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</si>
  <si>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</si>
  <si>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</si>
  <si>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</si>
  <si>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</si>
  <si>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</si>
  <si>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</si>
  <si>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</si>
  <si>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</si>
  <si>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</si>
  <si>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</si>
  <si>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</si>
  <si>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</si>
  <si>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</si>
  <si>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</si>
  <si>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</si>
  <si>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</si>
  <si>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</si>
  <si>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</si>
  <si>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</si>
  <si>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</si>
  <si>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</si>
  <si>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</si>
  <si>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</si>
  <si>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</si>
  <si>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</si>
  <si>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</si>
  <si>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</si>
  <si>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</si>
  <si>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</si>
  <si>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</si>
  <si>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</si>
  <si>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</si>
  <si>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</si>
  <si>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</si>
  <si>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</si>
  <si>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</si>
  <si>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</si>
  <si>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</si>
  <si>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</si>
  <si>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</si>
  <si>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</si>
  <si>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</si>
  <si>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</si>
  <si>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</si>
  <si>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</si>
  <si>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</si>
  <si>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</si>
  <si>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</si>
  <si>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</si>
  <si>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</si>
  <si>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</si>
  <si>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</si>
  <si>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</si>
  <si>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</si>
  <si>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</si>
  <si>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</si>
  <si>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</si>
  <si>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</si>
  <si>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</si>
  <si>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</si>
  <si>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</si>
  <si>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</si>
  <si>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</si>
  <si>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</si>
  <si>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</si>
  <si>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</si>
  <si>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</si>
  <si>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</si>
  <si>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</si>
  <si>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</si>
  <si>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</si>
  <si>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</si>
  <si>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</si>
  <si>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</si>
  <si>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</si>
  <si>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</si>
  <si>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</si>
  <si>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</si>
  <si>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</si>
  <si>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</si>
  <si>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</si>
  <si>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</si>
  <si>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</si>
  <si>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</si>
  <si>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</si>
  <si>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</si>
  <si>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</si>
  <si>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</si>
  <si>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</si>
  <si>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</si>
  <si>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</si>
  <si>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</si>
  <si>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</si>
  <si>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</si>
  <si>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</si>
  <si>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</si>
  <si>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</si>
  <si>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</si>
  <si>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</si>
  <si>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</si>
  <si>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</si>
  <si>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</si>
  <si>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</si>
  <si>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</si>
  <si>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</si>
  <si>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</si>
  <si>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</si>
  <si>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</si>
  <si>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</si>
  <si>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</si>
  <si>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</si>
  <si>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</si>
  <si>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</si>
  <si>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</si>
  <si>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</si>
  <si>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</si>
  <si>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</si>
  <si>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</si>
  <si>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</si>
  <si>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</si>
  <si>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</si>
  <si>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</si>
  <si>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</si>
  <si>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</si>
  <si>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</si>
  <si>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</si>
  <si>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</si>
  <si>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</si>
  <si>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</si>
  <si>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</si>
  <si>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</si>
  <si>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</si>
  <si>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</si>
  <si>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TROCADERO</t>
  </si>
  <si>
    <t>M Souheil DRAOUI</t>
  </si>
  <si>
    <t>Gestionnaire du stock</t>
  </si>
  <si>
    <t>Renforcer le nettoyage.</t>
  </si>
  <si>
    <t>Les étagères de farine, sucre, pâte et semoule n'étaient pas propres le jour de l'audit.</t>
  </si>
  <si>
    <t>Présence de 21 paquets de levure à Pizza "LA PÂTISSIERE" dont la date limite de retrait était dépassée DLC 07/2019.</t>
  </si>
  <si>
    <t>Veuillez respecter les dates limites de retrait.</t>
  </si>
  <si>
    <t>Absence de stockage.</t>
  </si>
  <si>
    <t>Absence de thermomètre à sonde. Utilisation du thermomètre de la réception.</t>
  </si>
  <si>
    <t>Fournir un thermomètre pour chaque rayon.</t>
  </si>
  <si>
    <t>Présence de 12 pots de yaourts "Vitalait" dont la date limite de retrait était dépassée DLC 29/06/19. Nous rappelons que la date limite de retrait des yaourts est de DLC-2.</t>
  </si>
  <si>
    <t>Présence de 2 paquets du produit "Fraidoux" dont la DLC était dépassée depuis le 26/06/19.
Un paquet de fromage carré "LANDOR" dont la DLC était dépassée depuis le 01/06/19.</t>
  </si>
  <si>
    <t>Renforcer le contrôle des DLC des produits.</t>
  </si>
  <si>
    <t>Respecter les dates limites de retrait des produits.</t>
  </si>
  <si>
    <t>Veuillez enregistrer les températures à cœur de la chaine du froid.</t>
  </si>
  <si>
    <t>Absence totale des produits pharmaceutiques.</t>
  </si>
  <si>
    <t>Absence des portes appâts dans la grande réserve. Les raticides étaient jetés par terre sous les palettes.</t>
  </si>
  <si>
    <t>Demander au prestataire d'installer des portes appâts à ce niveau.</t>
  </si>
  <si>
    <t>Absence de local poubelle.</t>
  </si>
  <si>
    <t>Absence de la feuille de la procédure de destruction des produits.</t>
  </si>
  <si>
    <t>Veuillez télécharger la feuille et l'affichée.</t>
  </si>
  <si>
    <t>Absence du savon liquide et du papier essuie mains au niveau des sanitaires hommes et femmes.</t>
  </si>
  <si>
    <t>Fournir du savon liquide et du papier essuie mains au niveau des sanitaires.</t>
  </si>
  <si>
    <t>Réduire l'espace sous la porte de la réception et installer un préau pour la protection du quai.</t>
  </si>
  <si>
    <t>Le sol de la réserve manquait de propreté.</t>
  </si>
  <si>
    <t>Absence de sources d'aération.</t>
  </si>
  <si>
    <t>Le taux d'hygromètrie était de 70% &gt; 65%.</t>
  </si>
  <si>
    <t>Maintenir une hygromètrie &lt; 65%.</t>
  </si>
  <si>
    <t>Veuillez installer un système d'aération à ce niveau.</t>
  </si>
  <si>
    <t>Stockage sur des palettes.</t>
  </si>
  <si>
    <t>Le cache du coin du meuble des surgelés était démonté.</t>
  </si>
  <si>
    <t>Présence de givre dans le meuble d'exposition des glaces.</t>
  </si>
  <si>
    <t>Procéder au dégivrage.</t>
  </si>
  <si>
    <t>Assurer la réparation.</t>
  </si>
  <si>
    <t>Congélateur horizontal d'exposition des glaçons:
T affichée: -10°C
T mesurée: -18,5°C</t>
  </si>
  <si>
    <t>Absence d'aération ou de système d'extraction d'air au niveau des sanitaires hommes et femmes.</t>
  </si>
  <si>
    <t>Veuillez installer un système d'extraction d'air.</t>
  </si>
  <si>
    <t>Absence de distributeur papier dans les sanitaires femmes.</t>
  </si>
  <si>
    <t>Absence de distributeur papier essuie mains dans les sanitaires femmes.</t>
  </si>
  <si>
    <t>Installer un distributeur savon liquide.</t>
  </si>
  <si>
    <t>Installer un distributeur papier essuie mains.</t>
  </si>
  <si>
    <t>Veuillez aménager un espace pour un local déchets.</t>
  </si>
  <si>
    <t>Présence de givre au niveau du meuble froid d'exposition des glaces.</t>
  </si>
  <si>
    <t>Le suivi et l'enregistrement des températures à cœur de la chaine du froid n'étaient pas toujours réalisés (voir photo).</t>
  </si>
  <si>
    <t>Approvisionner l'armoire à pharmacie avec les produits nécessaires.</t>
  </si>
  <si>
    <t>La porte de la réception manquait d'étanchéité et la zone de réception n'était pas protégée</t>
  </si>
  <si>
    <t>Gestionnaire de stock et employé PLS</t>
  </si>
  <si>
    <t>Absence du plan d'action suite au dernier audit.</t>
  </si>
  <si>
    <t>0</t>
  </si>
  <si>
    <t>Les étagères de pâte, semoules, thé et café n'étaient pas propres le jour de l'audit.</t>
  </si>
  <si>
    <t>Respecter les dates limites de retrait.</t>
  </si>
  <si>
    <t>Veuillez éliminer les boites de conserves cabossés.
Renforcer le contrôle de l'étiquetage des produits.</t>
  </si>
  <si>
    <t>Le meuble froid d'exposition des produits surgelés manquait de propreté.</t>
  </si>
  <si>
    <t>Former le employés.</t>
  </si>
  <si>
    <t>Absence de l'enregistrement de l'autocontrôle du nettoyage depuis le 15/12/19 (5 jours).</t>
  </si>
  <si>
    <t>Assurer l'enregistrement quotidien des autocontrôles du nettoyage.</t>
  </si>
  <si>
    <t>Certaines lampes d'éclairage n'étaient pas fonctionnelles le jour de l'audit.</t>
  </si>
  <si>
    <t>Remplacer les lampes non fonctionnelles.</t>
  </si>
  <si>
    <t>Le cache moteur du meuble froid d'exposition des glaces était mal fixé.</t>
  </si>
  <si>
    <t>Fixer correctement le cache moteur.</t>
  </si>
  <si>
    <t>Présence de givre dans le meuble d'exposition des produits surgelés.</t>
  </si>
  <si>
    <t>Veuillez traiter le plan d'action et l'afficher avec l'ancien rapport.</t>
  </si>
  <si>
    <t>Présence de piqures de moisissures sur le cache ventilateur de l'armoire froide des pet food.</t>
  </si>
  <si>
    <t>Assurer le nettoyage.</t>
  </si>
  <si>
    <t>Le plateau du micro-ondes était cassé.</t>
  </si>
  <si>
    <t>Remplacer cet élément.</t>
  </si>
  <si>
    <t>Le micro-ondes n'était pas propre le jour de l'audit.</t>
  </si>
  <si>
    <t>Les portes des casiers étaient rouillées.</t>
  </si>
  <si>
    <t>Traiter la rouille.</t>
  </si>
  <si>
    <t>Une bouteille de jus "Stil" retrait (DLC 24/12/19). Nous rappelons que la date de retrait est de DLC-7.</t>
  </si>
  <si>
    <t>L'étiquetage fournisseur pour la DF et la DLUO d'un paquet de biscottes "IMPERIAL" était absent.
Présence de certaines boites de conserves (tomates et harissa) cabossées.</t>
  </si>
  <si>
    <t>Certains employés n'ont pas assisté à une formation en bonnes pratiques d'hygiène.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</si>
</sst>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072800"/>
        <c:axId val="1716074976"/>
      </c:barChart>
      <c:catAx>
        <c:axId val="17160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074976"/>
        <c:crosses val="autoZero"/>
        <c:auto val="1"/>
        <c:lblAlgn val="ctr"/>
        <c:lblOffset val="100"/>
        <c:noMultiLvlLbl val="0"/>
      </c:catAx>
      <c:valAx>
        <c:axId val="171607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07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84192"/>
        <c:axId val="1767777120"/>
      </c:barChart>
      <c:catAx>
        <c:axId val="176778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77120"/>
        <c:crosses val="autoZero"/>
        <c:auto val="1"/>
        <c:lblAlgn val="ctr"/>
        <c:lblOffset val="100"/>
        <c:noMultiLvlLbl val="0"/>
      </c:catAx>
      <c:valAx>
        <c:axId val="176777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8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0.84375</c:v>
                </c:pt>
                <c:pt idx="1">
                  <c:v>0.84375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85280"/>
        <c:axId val="1768573136"/>
      </c:barChart>
      <c:catAx>
        <c:axId val="17677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3136"/>
        <c:crosses val="autoZero"/>
        <c:auto val="1"/>
        <c:lblAlgn val="ctr"/>
        <c:lblOffset val="100"/>
        <c:noMultiLvlLbl val="0"/>
      </c:catAx>
      <c:valAx>
        <c:axId val="176857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8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0.89655172413793105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8570960"/>
        <c:axId val="1768580752"/>
      </c:barChart>
      <c:catAx>
        <c:axId val="176857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80752"/>
        <c:crosses val="autoZero"/>
        <c:auto val="1"/>
        <c:lblAlgn val="ctr"/>
        <c:lblOffset val="100"/>
        <c:noMultiLvlLbl val="0"/>
      </c:catAx>
      <c:valAx>
        <c:axId val="176858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857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0.7857142857142857</c:v>
                </c:pt>
                <c:pt idx="1">
                  <c:v>0.84615384615384615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8566064"/>
        <c:axId val="1768569328"/>
      </c:barChart>
      <c:catAx>
        <c:axId val="176856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69328"/>
        <c:crosses val="autoZero"/>
        <c:auto val="1"/>
        <c:lblAlgn val="ctr"/>
        <c:lblOffset val="100"/>
        <c:noMultiLvlLbl val="0"/>
      </c:catAx>
      <c:valAx>
        <c:axId val="176856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856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8569872"/>
        <c:axId val="1768578576"/>
      </c:barChart>
      <c:catAx>
        <c:axId val="176856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8576"/>
        <c:crosses val="autoZero"/>
        <c:auto val="1"/>
        <c:lblAlgn val="ctr"/>
        <c:lblOffset val="100"/>
        <c:noMultiLvlLbl val="0"/>
      </c:catAx>
      <c:valAx>
        <c:axId val="176857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856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0.70833333333333337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8566608"/>
        <c:axId val="1768572048"/>
      </c:barChart>
      <c:catAx>
        <c:axId val="176856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2048"/>
        <c:crosses val="autoZero"/>
        <c:auto val="1"/>
        <c:lblAlgn val="ctr"/>
        <c:lblOffset val="100"/>
        <c:noMultiLvlLbl val="0"/>
      </c:catAx>
      <c:valAx>
        <c:axId val="176857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856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0.80588235294117649</c:v>
                </c:pt>
                <c:pt idx="1">
                  <c:v>0.89156626506024095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8570416"/>
        <c:axId val="1768574768"/>
      </c:barChart>
      <c:catAx>
        <c:axId val="176857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4768"/>
        <c:crosses val="autoZero"/>
        <c:auto val="1"/>
        <c:lblAlgn val="ctr"/>
        <c:lblOffset val="100"/>
        <c:noMultiLvlLbl val="0"/>
      </c:catAx>
      <c:valAx>
        <c:axId val="176857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857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0.75710784313725488</c:v>
                </c:pt>
                <c:pt idx="1">
                  <c:v>0.82078313253012047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68568240"/>
        <c:axId val="1768568784"/>
        <c:extLst xmlns:c16r2="http://schemas.microsoft.com/office/drawing/2015/06/chart"/>
      </c:barChart>
      <c:catAx>
        <c:axId val="1768568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68784"/>
        <c:crosses val="autoZero"/>
        <c:auto val="1"/>
        <c:lblAlgn val="ctr"/>
        <c:lblOffset val="100"/>
        <c:noMultiLvlLbl val="0"/>
      </c:catAx>
      <c:valAx>
        <c:axId val="1768568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6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0.69589999999999996</c:v>
                </c:pt>
                <c:pt idx="1">
                  <c:v>0.61089743589743595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68575312"/>
        <c:axId val="1768575856"/>
        <c:extLst xmlns:c16r2="http://schemas.microsoft.com/office/drawing/2015/06/chart"/>
      </c:barChart>
      <c:catAx>
        <c:axId val="176857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5856"/>
        <c:crosses val="autoZero"/>
        <c:auto val="1"/>
        <c:lblAlgn val="ctr"/>
        <c:lblOffset val="100"/>
        <c:noMultiLvlLbl val="0"/>
      </c:catAx>
      <c:valAx>
        <c:axId val="176857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857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074432"/>
        <c:axId val="1716073888"/>
      </c:barChart>
      <c:catAx>
        <c:axId val="171607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073888"/>
        <c:crosses val="autoZero"/>
        <c:auto val="1"/>
        <c:lblAlgn val="ctr"/>
        <c:lblOffset val="100"/>
        <c:noMultiLvlLbl val="0"/>
      </c:catAx>
      <c:valAx>
        <c:axId val="171607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07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6077152"/>
        <c:axId val="1716061920"/>
      </c:barChart>
      <c:catAx>
        <c:axId val="17160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6061920"/>
        <c:crosses val="autoZero"/>
        <c:auto val="1"/>
        <c:lblAlgn val="ctr"/>
        <c:lblOffset val="100"/>
        <c:noMultiLvlLbl val="0"/>
      </c:catAx>
      <c:valAx>
        <c:axId val="171606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60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75488"/>
        <c:axId val="1767783648"/>
      </c:barChart>
      <c:catAx>
        <c:axId val="176777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83648"/>
        <c:crosses val="autoZero"/>
        <c:auto val="1"/>
        <c:lblAlgn val="ctr"/>
        <c:lblOffset val="100"/>
        <c:noMultiLvlLbl val="0"/>
      </c:catAx>
      <c:valAx>
        <c:axId val="176778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7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77664"/>
        <c:axId val="1767778752"/>
      </c:barChart>
      <c:catAx>
        <c:axId val="176777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78752"/>
        <c:crosses val="autoZero"/>
        <c:auto val="1"/>
        <c:lblAlgn val="ctr"/>
        <c:lblOffset val="100"/>
        <c:noMultiLvlLbl val="0"/>
      </c:catAx>
      <c:valAx>
        <c:axId val="176777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7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79840"/>
        <c:axId val="1767781472"/>
      </c:barChart>
      <c:catAx>
        <c:axId val="176777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81472"/>
        <c:crosses val="autoZero"/>
        <c:auto val="1"/>
        <c:lblAlgn val="ctr"/>
        <c:lblOffset val="100"/>
        <c:noMultiLvlLbl val="0"/>
      </c:catAx>
      <c:valAx>
        <c:axId val="176778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7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72224"/>
        <c:axId val="1767784736"/>
      </c:barChart>
      <c:catAx>
        <c:axId val="176777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84736"/>
        <c:crosses val="autoZero"/>
        <c:auto val="1"/>
        <c:lblAlgn val="ctr"/>
        <c:lblOffset val="100"/>
        <c:noMultiLvlLbl val="0"/>
      </c:catAx>
      <c:valAx>
        <c:axId val="176778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7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82016"/>
        <c:axId val="1767776576"/>
      </c:barChart>
      <c:catAx>
        <c:axId val="176778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76576"/>
        <c:crosses val="autoZero"/>
        <c:auto val="1"/>
        <c:lblAlgn val="ctr"/>
        <c:lblOffset val="100"/>
        <c:noMultiLvlLbl val="0"/>
      </c:catAx>
      <c:valAx>
        <c:axId val="176777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8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67773312"/>
        <c:axId val="1767785824"/>
      </c:barChart>
      <c:catAx>
        <c:axId val="176777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67785824"/>
        <c:crosses val="autoZero"/>
        <c:auto val="1"/>
        <c:lblAlgn val="ctr"/>
        <c:lblOffset val="100"/>
        <c:noMultiLvlLbl val="0"/>
      </c:catAx>
      <c:valAx>
        <c:axId val="176778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6777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0" t="s">
        <v>474</v>
      </c>
      <c r="B18" s="340"/>
      <c r="C18" s="340"/>
      <c r="D18" s="341" t="s">
        <v>475</v>
      </c>
      <c r="E18" s="341"/>
      <c r="F18" s="341"/>
      <c r="G18" s="341"/>
      <c r="H18" s="341"/>
      <c r="I18" s="341"/>
      <c r="J18" s="341"/>
      <c r="K18" s="341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2" t="s">
        <v>277</v>
      </c>
      <c r="B21" s="342"/>
      <c r="C21" s="342"/>
      <c r="D21" s="342"/>
      <c r="E21" s="342"/>
      <c r="F21" s="342"/>
      <c r="G21" s="342"/>
      <c r="H21" s="342"/>
      <c r="I21" s="342"/>
      <c r="J21" s="342"/>
      <c r="K21" s="342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TROCADERO</v>
      </c>
    </row>
    <row r="24" spans="1:11" ht="33" customHeight="1" x14ac:dyDescent="0.25">
      <c r="A24" s="277" t="s">
        <v>280</v>
      </c>
      <c r="B24" s="344">
        <f>AVERAGE('A1 Exploitation'!D730,'A1 Technique'!D199)</f>
        <v>0.75710784313725488</v>
      </c>
      <c r="C24" s="34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4">
        <f>AVERAGE('A2 Exploitation'!D730,'A2 Technique'!D199)</f>
        <v>0.82078313253012047</v>
      </c>
      <c r="C25" s="34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4" t="e">
        <f>AVERAGE('A3 Exploitation'!D730,'A3 Technique'!D199)</f>
        <v>#DIV/0!</v>
      </c>
      <c r="C26" s="344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4" t="e">
        <f>AVERAGE('A4 Exploitation'!D730,'A4 Technique'!D199)</f>
        <v>#DIV/0!</v>
      </c>
      <c r="C27" s="344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4"/>
      <c r="C28" s="344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4"/>
      <c r="C29" s="344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TROCADERO</v>
      </c>
    </row>
    <row r="34" spans="1:10" ht="33" customHeight="1" x14ac:dyDescent="0.25">
      <c r="A34" s="277" t="s">
        <v>280</v>
      </c>
      <c r="B34" s="344">
        <f>'A1 Exploitation'!D730</f>
        <v>0.80588235294117649</v>
      </c>
      <c r="C34" s="344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4">
        <f>'A2 Exploitation'!D730</f>
        <v>0.89156626506024095</v>
      </c>
      <c r="C35" s="344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4" t="e">
        <f>'A3 Exploitation'!D730</f>
        <v>#DIV/0!</v>
      </c>
      <c r="C36" s="344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4" t="e">
        <f>'A4 Exploitation'!D730</f>
        <v>#DIV/0!</v>
      </c>
      <c r="C37" s="344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4"/>
      <c r="C38" s="344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4"/>
      <c r="C39" s="344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5" t="s">
        <v>287</v>
      </c>
      <c r="C42" s="345"/>
      <c r="D42" s="31"/>
      <c r="E42" s="31"/>
      <c r="F42" s="31"/>
      <c r="G42" s="31"/>
      <c r="H42" s="31"/>
      <c r="I42" s="31"/>
      <c r="J42" t="str">
        <f>D18</f>
        <v>TROCADERO</v>
      </c>
    </row>
    <row r="43" spans="1:10" ht="33" customHeight="1" x14ac:dyDescent="0.25">
      <c r="A43" s="277" t="s">
        <v>280</v>
      </c>
      <c r="B43" s="344">
        <f>AVERAGE('A1 Exploitation'!D728, 'A1 Technique'!D197)</f>
        <v>0.69589999999999996</v>
      </c>
      <c r="C43" s="344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4">
        <f>AVERAGE('A2 Exploitation'!D728, 'A2 Technique'!D197)</f>
        <v>0.61089743589743595</v>
      </c>
      <c r="C44" s="344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4" t="e">
        <f>AVERAGE('A3 Exploitation'!D728, 'A3 Technique'!D197)</f>
        <v>#DIV/0!</v>
      </c>
      <c r="C45" s="344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4" t="e">
        <f>AVERAGE('A4 Exploitation'!D728, 'A4 Technique'!D197)</f>
        <v>#DIV/0!</v>
      </c>
      <c r="C46" s="344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4"/>
      <c r="C47" s="344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4"/>
      <c r="C48" s="344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TROCADERO</v>
      </c>
    </row>
    <row r="52" spans="1:10" ht="33" customHeight="1" x14ac:dyDescent="0.25">
      <c r="A52" s="277" t="s">
        <v>280</v>
      </c>
      <c r="B52" s="346">
        <f>'A1 Exploitation'!D48</f>
        <v>1</v>
      </c>
      <c r="C52" s="346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6">
        <f>'A2 Exploitation'!D48</f>
        <v>0.97058823529411764</v>
      </c>
      <c r="C53" s="346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6" t="e">
        <f>'A3 Exploitation'!D48</f>
        <v>#DIV/0!</v>
      </c>
      <c r="C54" s="346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6" t="e">
        <f>'A4 Exploitation'!D48</f>
        <v>#DIV/0!</v>
      </c>
      <c r="C55" s="346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6"/>
      <c r="C56" s="346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6"/>
      <c r="C57" s="346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TROCADERO</v>
      </c>
    </row>
    <row r="61" spans="1:10" ht="33" customHeight="1" x14ac:dyDescent="0.25">
      <c r="A61" s="277" t="s">
        <v>280</v>
      </c>
      <c r="B61" s="344" t="e">
        <f>'A1 Exploitation'!D131</f>
        <v>#DIV/0!</v>
      </c>
      <c r="C61" s="344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4" t="e">
        <f>'A2 Exploitation'!D131</f>
        <v>#DIV/0!</v>
      </c>
      <c r="C62" s="344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4" t="e">
        <f>'A3 Exploitation'!D131</f>
        <v>#DIV/0!</v>
      </c>
      <c r="C63" s="344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4" t="e">
        <f>'A4 Exploitation'!D131</f>
        <v>#DIV/0!</v>
      </c>
      <c r="C64" s="344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4"/>
      <c r="C65" s="344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4"/>
      <c r="C66" s="344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TROCADERO</v>
      </c>
    </row>
    <row r="70" spans="1:10" ht="33" customHeight="1" x14ac:dyDescent="0.25">
      <c r="A70" s="277" t="s">
        <v>280</v>
      </c>
      <c r="B70" s="344" t="e">
        <f>'A1 Exploitation'!D187</f>
        <v>#DIV/0!</v>
      </c>
      <c r="C70" s="344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4" t="e">
        <f>'A2 Exploitation'!D187</f>
        <v>#DIV/0!</v>
      </c>
      <c r="C71" s="344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4" t="e">
        <f>'A3 Exploitation'!D187</f>
        <v>#DIV/0!</v>
      </c>
      <c r="C72" s="344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4" t="e">
        <f>'A4 Exploitation'!D187</f>
        <v>#DIV/0!</v>
      </c>
      <c r="C73" s="344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4"/>
      <c r="C74" s="344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4"/>
      <c r="C75" s="344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TROCADERO</v>
      </c>
    </row>
    <row r="79" spans="1:10" ht="33" customHeight="1" x14ac:dyDescent="0.25">
      <c r="A79" s="277" t="s">
        <v>280</v>
      </c>
      <c r="B79" s="344" t="e">
        <f>'A1 Exploitation'!D249</f>
        <v>#DIV/0!</v>
      </c>
      <c r="C79" s="344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4" t="e">
        <f>'A2 Exploitation'!D249</f>
        <v>#DIV/0!</v>
      </c>
      <c r="C80" s="344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4" t="e">
        <f>'A3 Exploitation'!D249</f>
        <v>#DIV/0!</v>
      </c>
      <c r="C81" s="344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4" t="e">
        <f>'A4 Exploitation'!D249</f>
        <v>#DIV/0!</v>
      </c>
      <c r="C82" s="344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4"/>
      <c r="C83" s="344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4"/>
      <c r="C84" s="344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TROCADERO</v>
      </c>
    </row>
    <row r="88" spans="1:10" ht="33" customHeight="1" x14ac:dyDescent="0.25">
      <c r="A88" s="277" t="s">
        <v>280</v>
      </c>
      <c r="B88" s="344" t="e">
        <f>'A1 Exploitation'!D304</f>
        <v>#DIV/0!</v>
      </c>
      <c r="C88" s="344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4" t="e">
        <f>'A2 Exploitation'!D304</f>
        <v>#DIV/0!</v>
      </c>
      <c r="C89" s="344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4" t="e">
        <f>'A3 Exploitation'!D304</f>
        <v>#DIV/0!</v>
      </c>
      <c r="C90" s="344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4" t="e">
        <f>'A4 Exploitation'!D304</f>
        <v>#DIV/0!</v>
      </c>
      <c r="C91" s="344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4"/>
      <c r="C92" s="344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4"/>
      <c r="C93" s="344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TROCADERO</v>
      </c>
    </row>
    <row r="97" spans="1:10" ht="33" customHeight="1" x14ac:dyDescent="0.25">
      <c r="A97" s="277" t="s">
        <v>280</v>
      </c>
      <c r="B97" s="344" t="e">
        <f>'A1 Exploitation'!D371</f>
        <v>#DIV/0!</v>
      </c>
      <c r="C97" s="344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4" t="e">
        <f>'A2 Exploitation'!D371</f>
        <v>#DIV/0!</v>
      </c>
      <c r="C98" s="344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4" t="e">
        <f>'A3 Exploitation'!D371</f>
        <v>#DIV/0!</v>
      </c>
      <c r="C99" s="344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4" t="e">
        <f>'A4 Exploitation'!D371</f>
        <v>#DIV/0!</v>
      </c>
      <c r="C100" s="344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4"/>
      <c r="C101" s="344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4"/>
      <c r="C102" s="344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TROCADERO</v>
      </c>
    </row>
    <row r="106" spans="1:10" ht="33" customHeight="1" x14ac:dyDescent="0.25">
      <c r="A106" s="277" t="s">
        <v>280</v>
      </c>
      <c r="B106" s="344" t="e">
        <f>'A1 Exploitation'!D429</f>
        <v>#DIV/0!</v>
      </c>
      <c r="C106" s="344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4" t="e">
        <f>'A2 Exploitation'!D429</f>
        <v>#DIV/0!</v>
      </c>
      <c r="C107" s="344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4" t="e">
        <f>'A3 Exploitation'!D429</f>
        <v>#DIV/0!</v>
      </c>
      <c r="C108" s="344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4" t="e">
        <f>'A4 Exploitation'!D429</f>
        <v>#DIV/0!</v>
      </c>
      <c r="C109" s="344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4"/>
      <c r="C110" s="344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4"/>
      <c r="C111" s="344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TROCADERO</v>
      </c>
    </row>
    <row r="115" spans="1:10" ht="33" customHeight="1" x14ac:dyDescent="0.25">
      <c r="A115" s="277" t="s">
        <v>280</v>
      </c>
      <c r="B115" s="344" t="e">
        <f>'A1 Exploitation'!D476</f>
        <v>#DIV/0!</v>
      </c>
      <c r="C115" s="344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4" t="e">
        <f>'A2 Exploitation'!D476</f>
        <v>#DIV/0!</v>
      </c>
      <c r="C116" s="344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4" t="e">
        <f>'A3 Exploitation'!D476</f>
        <v>#DIV/0!</v>
      </c>
      <c r="C117" s="344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4" t="e">
        <f>'A4 Exploitation'!D476</f>
        <v>#DIV/0!</v>
      </c>
      <c r="C118" s="344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4"/>
      <c r="C119" s="344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4"/>
      <c r="C120" s="344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TROCADERO</v>
      </c>
    </row>
    <row r="124" spans="1:10" ht="33" customHeight="1" x14ac:dyDescent="0.25">
      <c r="A124" s="277" t="s">
        <v>280</v>
      </c>
      <c r="B124" s="344" t="e">
        <f>'A1 Exploitation'!D527</f>
        <v>#DIV/0!</v>
      </c>
      <c r="C124" s="344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4" t="e">
        <f>'A2 Exploitation'!D527</f>
        <v>#DIV/0!</v>
      </c>
      <c r="C125" s="344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4" t="e">
        <f>'A3 Exploitation'!D527</f>
        <v>#DIV/0!</v>
      </c>
      <c r="C126" s="344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4" t="e">
        <f>'A4 Exploitation'!D527</f>
        <v>#DIV/0!</v>
      </c>
      <c r="C127" s="344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4"/>
      <c r="C128" s="344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4"/>
      <c r="C129" s="344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TROCADERO</v>
      </c>
    </row>
    <row r="133" spans="1:10" ht="33" customHeight="1" x14ac:dyDescent="0.25">
      <c r="A133" s="277" t="s">
        <v>280</v>
      </c>
      <c r="B133" s="344" t="e">
        <f>'A1 Exploitation'!D570</f>
        <v>#DIV/0!</v>
      </c>
      <c r="C133" s="344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4" t="e">
        <f>'A2 Exploitation'!D570</f>
        <v>#DIV/0!</v>
      </c>
      <c r="C134" s="344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4" t="e">
        <f>'A3 Exploitation'!D570</f>
        <v>#DIV/0!</v>
      </c>
      <c r="C135" s="344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4" t="e">
        <f>'A4 Exploitation'!D570</f>
        <v>#DIV/0!</v>
      </c>
      <c r="C136" s="344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4"/>
      <c r="C137" s="344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4"/>
      <c r="C138" s="344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TROCADERO</v>
      </c>
    </row>
    <row r="142" spans="1:10" ht="33" customHeight="1" x14ac:dyDescent="0.25">
      <c r="A142" s="277" t="s">
        <v>280</v>
      </c>
      <c r="B142" s="344">
        <f>'A1 Exploitation'!D610</f>
        <v>0.84375</v>
      </c>
      <c r="C142" s="344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4">
        <f>'A2 Exploitation'!D610</f>
        <v>0.84375</v>
      </c>
      <c r="C143" s="344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4" t="e">
        <f>'A3 Exploitation'!D610</f>
        <v>#DIV/0!</v>
      </c>
      <c r="C144" s="344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4" t="e">
        <f>'A4 Exploitation'!D610</f>
        <v>#DIV/0!</v>
      </c>
      <c r="C145" s="344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4"/>
      <c r="C146" s="344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4"/>
      <c r="C147" s="344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TROCADERO</v>
      </c>
    </row>
    <row r="151" spans="1:10" ht="33" customHeight="1" x14ac:dyDescent="0.25">
      <c r="A151" s="277" t="s">
        <v>280</v>
      </c>
      <c r="B151" s="344">
        <f>'A1 Exploitation'!D673</f>
        <v>0.66666666666666663</v>
      </c>
      <c r="C151" s="344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4">
        <f>'A2 Exploitation'!D673</f>
        <v>0.89655172413793105</v>
      </c>
      <c r="C152" s="344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4" t="e">
        <f>'A3 Exploitation'!D673</f>
        <v>#DIV/0!</v>
      </c>
      <c r="C153" s="344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4" t="e">
        <f>'A4 Exploitation'!D673</f>
        <v>#DIV/0!</v>
      </c>
      <c r="C154" s="344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4"/>
      <c r="C155" s="344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4"/>
      <c r="C156" s="344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7"/>
      <c r="C159" s="347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TROCADERO</v>
      </c>
    </row>
    <row r="161" spans="1:10" ht="33" customHeight="1" x14ac:dyDescent="0.25">
      <c r="A161" s="277" t="s">
        <v>280</v>
      </c>
      <c r="B161" s="344">
        <f>'A1 Exploitation'!D702</f>
        <v>0.7857142857142857</v>
      </c>
      <c r="C161" s="344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4">
        <f>'A2 Exploitation'!D702</f>
        <v>0.84615384615384615</v>
      </c>
      <c r="C162" s="344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4" t="e">
        <f>'A3 Exploitation'!D702</f>
        <v>#DIV/0!</v>
      </c>
      <c r="C163" s="344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4" t="e">
        <f>'A4 Exploitation'!D702</f>
        <v>#DIV/0!</v>
      </c>
      <c r="C164" s="344"/>
    </row>
    <row r="165" spans="1:10" ht="33" customHeight="1" x14ac:dyDescent="0.25">
      <c r="A165" s="276" t="s">
        <v>284</v>
      </c>
      <c r="B165" s="344"/>
      <c r="C165" s="344"/>
    </row>
    <row r="166" spans="1:10" ht="18" x14ac:dyDescent="0.25">
      <c r="A166" s="276" t="s">
        <v>285</v>
      </c>
      <c r="B166" s="344"/>
      <c r="C166" s="344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TROCADERO</v>
      </c>
    </row>
    <row r="170" spans="1:10" ht="33" customHeight="1" x14ac:dyDescent="0.25">
      <c r="A170" s="277" t="s">
        <v>280</v>
      </c>
      <c r="B170" s="344">
        <f>'A1 Exploitation'!D726</f>
        <v>0.875</v>
      </c>
      <c r="C170" s="344"/>
    </row>
    <row r="171" spans="1:10" ht="33" customHeight="1" x14ac:dyDescent="0.25">
      <c r="A171" s="276" t="s">
        <v>281</v>
      </c>
      <c r="B171" s="344">
        <f>'A2 Exploitation'!D726</f>
        <v>0.875</v>
      </c>
      <c r="C171" s="344"/>
    </row>
    <row r="172" spans="1:10" ht="33" customHeight="1" x14ac:dyDescent="0.25">
      <c r="A172" s="277" t="s">
        <v>282</v>
      </c>
      <c r="B172" s="344" t="e">
        <f>'A3 Exploitation'!D726</f>
        <v>#DIV/0!</v>
      </c>
      <c r="C172" s="344"/>
    </row>
    <row r="173" spans="1:10" ht="33" customHeight="1" x14ac:dyDescent="0.25">
      <c r="A173" s="277" t="s">
        <v>283</v>
      </c>
      <c r="B173" s="344" t="e">
        <f>'A4 Exploitation'!D726</f>
        <v>#DIV/0!</v>
      </c>
      <c r="C173" s="344"/>
    </row>
    <row r="174" spans="1:10" ht="33" customHeight="1" x14ac:dyDescent="0.25">
      <c r="A174" s="276" t="s">
        <v>284</v>
      </c>
      <c r="B174" s="344"/>
      <c r="C174" s="344"/>
    </row>
    <row r="175" spans="1:10" ht="18" x14ac:dyDescent="0.25">
      <c r="A175" s="276" t="s">
        <v>285</v>
      </c>
      <c r="B175" s="344"/>
      <c r="C175" s="344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TROCADERO</v>
      </c>
    </row>
    <row r="179" spans="1:10" ht="33" customHeight="1" x14ac:dyDescent="0.25">
      <c r="A179" s="277" t="s">
        <v>280</v>
      </c>
      <c r="B179" s="344">
        <f>'A1 Technique'!D199</f>
        <v>0.70833333333333337</v>
      </c>
      <c r="C179" s="344"/>
    </row>
    <row r="180" spans="1:10" ht="33" customHeight="1" x14ac:dyDescent="0.25">
      <c r="A180" s="276" t="s">
        <v>281</v>
      </c>
      <c r="B180" s="344">
        <f>'A2 Technique'!D199</f>
        <v>0.75</v>
      </c>
      <c r="C180" s="344"/>
    </row>
    <row r="181" spans="1:10" ht="33" customHeight="1" x14ac:dyDescent="0.25">
      <c r="A181" s="277" t="s">
        <v>282</v>
      </c>
      <c r="B181" s="344" t="e">
        <f>'A3 Technique'!D199</f>
        <v>#DIV/0!</v>
      </c>
      <c r="C181" s="344"/>
    </row>
    <row r="182" spans="1:10" ht="33" customHeight="1" x14ac:dyDescent="0.25">
      <c r="A182" s="277" t="s">
        <v>283</v>
      </c>
      <c r="B182" s="344" t="e">
        <f>'A4 Technique'!D199</f>
        <v>#DIV/0!</v>
      </c>
      <c r="C182" s="344"/>
    </row>
    <row r="183" spans="1:10" ht="33" customHeight="1" x14ac:dyDescent="0.25">
      <c r="A183" s="276" t="s">
        <v>284</v>
      </c>
      <c r="B183" s="344"/>
      <c r="C183" s="344"/>
    </row>
    <row r="184" spans="1:10" ht="18" x14ac:dyDescent="0.25">
      <c r="A184" s="276" t="s">
        <v>285</v>
      </c>
      <c r="B184" s="344"/>
      <c r="C184" s="34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9" zoomScale="50" zoomScaleNormal="100" zoomScaleSheetLayoutView="50" workbookViewId="0">
      <selection activeCell="F715" sqref="F71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TROCADERO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 t="s">
        <v>476</v>
      </c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 t="s">
        <v>477</v>
      </c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>
        <v>43643</v>
      </c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>
        <f>D730</f>
        <v>0.80588235294117649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43643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 t="s">
        <v>297</v>
      </c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43643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42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43643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43643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43643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43643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43643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43643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43643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43643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499</v>
      </c>
      <c r="E579" s="90" t="s">
        <v>478</v>
      </c>
      <c r="F579" s="90" t="s">
        <v>298</v>
      </c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7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>
        <f>D588/(COUNT(B579:C587)*2)</f>
        <v>0.875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479</v>
      </c>
      <c r="E592" s="90" t="s">
        <v>478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480</v>
      </c>
      <c r="E595" s="205" t="s">
        <v>481</v>
      </c>
      <c r="F595" s="90" t="s">
        <v>298</v>
      </c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20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D606/(COUNT(B592:C597,B599:C605)*2)</f>
        <v>0.83333333333333337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D609/(COUNT(B579:C587,B592:C605)*2)</f>
        <v>0.84375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43643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 t="s">
        <v>482</v>
      </c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483</v>
      </c>
      <c r="E624" s="90" t="s">
        <v>484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>
        <f>D627/(COUNT(B618:C626)*2)</f>
        <v>0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134.2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486</v>
      </c>
      <c r="E632" s="90" t="s">
        <v>487</v>
      </c>
      <c r="F632" s="90" t="s">
        <v>297</v>
      </c>
      <c r="G632" s="83"/>
    </row>
    <row r="633" spans="1:7" ht="111" customHeight="1" x14ac:dyDescent="0.4">
      <c r="A633" s="88" t="s">
        <v>186</v>
      </c>
      <c r="B633" s="89">
        <v>0</v>
      </c>
      <c r="C633" s="89"/>
      <c r="D633" s="130" t="s">
        <v>485</v>
      </c>
      <c r="E633" s="90" t="s">
        <v>488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0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0.1111111111111111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4" customHeight="1" x14ac:dyDescent="0.4">
      <c r="A654" s="109" t="s">
        <v>223</v>
      </c>
      <c r="B654" s="89">
        <v>2</v>
      </c>
      <c r="C654" s="89"/>
      <c r="D654" s="111"/>
      <c r="E654" s="90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87" customHeight="1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518</v>
      </c>
      <c r="E665" s="338" t="s">
        <v>489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40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0.66666666666666663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43643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105" x14ac:dyDescent="0.4">
      <c r="A684" s="109" t="s">
        <v>93</v>
      </c>
      <c r="B684" s="89">
        <v>0</v>
      </c>
      <c r="C684" s="89"/>
      <c r="D684" s="90" t="s">
        <v>490</v>
      </c>
      <c r="E684" s="90" t="s">
        <v>519</v>
      </c>
      <c r="F684" s="90" t="s">
        <v>297</v>
      </c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105" customHeight="1" x14ac:dyDescent="0.4">
      <c r="A691" s="163" t="s">
        <v>13</v>
      </c>
      <c r="B691" s="89">
        <v>1</v>
      </c>
      <c r="C691" s="185"/>
      <c r="D691" s="176" t="s">
        <v>491</v>
      </c>
      <c r="E691" s="90" t="s">
        <v>492</v>
      </c>
      <c r="F691" s="90" t="s">
        <v>298</v>
      </c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42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7" t="s">
        <v>493</v>
      </c>
      <c r="E696" s="103"/>
      <c r="F696" s="90"/>
      <c r="G696" s="83"/>
    </row>
    <row r="697" spans="1:7" ht="66" customHeight="1" x14ac:dyDescent="0.4">
      <c r="A697" s="177" t="s">
        <v>318</v>
      </c>
      <c r="B697" s="89">
        <v>0</v>
      </c>
      <c r="C697" s="99"/>
      <c r="D697" s="88" t="s">
        <v>494</v>
      </c>
      <c r="E697" s="90" t="s">
        <v>495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0.66700000000000004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0.7857142857142857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43643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05" x14ac:dyDescent="0.4">
      <c r="A714" s="182" t="s">
        <v>321</v>
      </c>
      <c r="B714" s="185">
        <v>0</v>
      </c>
      <c r="C714" s="185"/>
      <c r="D714" s="88" t="s">
        <v>496</v>
      </c>
      <c r="E714" s="88" t="s">
        <v>497</v>
      </c>
      <c r="F714" s="135" t="s">
        <v>297</v>
      </c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0.76680000000000004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137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0.80588235294117649</v>
      </c>
      <c r="E730" s="3"/>
      <c r="F730" s="3"/>
    </row>
  </sheetData>
  <sheetProtection algorithmName="SHA-512" hashValue="GDfCGkmk/mqVO/EF4svUESgAdSsNMn5cw8dPQ0sQK7WBDFp8geDUsWRFB9UuKXScS8Ej5T3frYEXnaw6nJjB6Q==" saltValue="iZpT+VgxSNiDmutTaR1em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TROCADERO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Gestionnaire du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43643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>
        <f>D199</f>
        <v>0.70833333333333337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82.5" x14ac:dyDescent="0.3">
      <c r="A17" s="4" t="s">
        <v>225</v>
      </c>
      <c r="B17" s="42">
        <v>0</v>
      </c>
      <c r="C17" s="42"/>
      <c r="D17" s="43" t="s">
        <v>520</v>
      </c>
      <c r="E17" s="43" t="s">
        <v>498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8</v>
      </c>
    </row>
    <row r="23" spans="1:7" x14ac:dyDescent="0.3">
      <c r="A23" s="450" t="s">
        <v>251</v>
      </c>
      <c r="B23" s="453"/>
      <c r="C23" s="454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76" t="s">
        <v>504</v>
      </c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1</v>
      </c>
      <c r="C50" s="42"/>
      <c r="D50" s="76" t="s">
        <v>501</v>
      </c>
      <c r="E50" s="43" t="s">
        <v>502</v>
      </c>
      <c r="F50" s="42" t="s">
        <v>297</v>
      </c>
    </row>
    <row r="51" spans="1:6" ht="50.25" x14ac:dyDescent="0.35">
      <c r="A51" s="14" t="s">
        <v>252</v>
      </c>
      <c r="B51" s="42">
        <v>0</v>
      </c>
      <c r="C51" s="4">
        <f>IF(B51=0, -5, "0")</f>
        <v>-5</v>
      </c>
      <c r="D51" s="76" t="s">
        <v>500</v>
      </c>
      <c r="E51" s="43" t="s">
        <v>503</v>
      </c>
      <c r="F51" s="42" t="s">
        <v>298</v>
      </c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>
        <f>D52/(COUNT(B46:C51)*2)</f>
        <v>0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1</v>
      </c>
      <c r="C58" s="42"/>
      <c r="D58" s="43" t="s">
        <v>505</v>
      </c>
      <c r="E58" s="43" t="s">
        <v>508</v>
      </c>
      <c r="F58" s="42" t="s">
        <v>298</v>
      </c>
    </row>
    <row r="59" spans="1:6" ht="33" x14ac:dyDescent="0.3">
      <c r="A59" s="5" t="s">
        <v>79</v>
      </c>
      <c r="B59" s="42">
        <v>1</v>
      </c>
      <c r="C59" s="42"/>
      <c r="D59" s="43" t="s">
        <v>506</v>
      </c>
      <c r="E59" s="42" t="s">
        <v>507</v>
      </c>
      <c r="F59" s="42" t="s">
        <v>298</v>
      </c>
    </row>
    <row r="60" spans="1:6" ht="66.75" x14ac:dyDescent="0.35">
      <c r="A60" s="15" t="s">
        <v>182</v>
      </c>
      <c r="B60" s="42">
        <v>1</v>
      </c>
      <c r="C60" s="4" t="str">
        <f>IF(B60=0, -5, "0")</f>
        <v>0</v>
      </c>
      <c r="D60" s="43" t="s">
        <v>509</v>
      </c>
      <c r="E60" s="42" t="s">
        <v>508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9</v>
      </c>
    </row>
    <row r="64" spans="1:6" x14ac:dyDescent="0.3">
      <c r="A64" s="450" t="s">
        <v>251</v>
      </c>
      <c r="B64" s="453"/>
      <c r="C64" s="454"/>
      <c r="D64" s="332">
        <f>D63/(COUNT(B56:C62)*2)</f>
        <v>0.75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ht="49.5" x14ac:dyDescent="0.3">
      <c r="A153" s="22" t="s">
        <v>235</v>
      </c>
      <c r="B153" s="42">
        <v>1</v>
      </c>
      <c r="C153" s="42"/>
      <c r="D153" s="43" t="s">
        <v>510</v>
      </c>
      <c r="E153" s="43" t="s">
        <v>511</v>
      </c>
      <c r="F153" s="42" t="s">
        <v>298</v>
      </c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512</v>
      </c>
      <c r="E155" s="43" t="s">
        <v>514</v>
      </c>
      <c r="F155" s="42" t="s">
        <v>297</v>
      </c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513</v>
      </c>
      <c r="E156" s="43" t="s">
        <v>515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43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43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13</v>
      </c>
    </row>
    <row r="162" spans="1:6" x14ac:dyDescent="0.3">
      <c r="A162" s="450" t="s">
        <v>251</v>
      </c>
      <c r="B162" s="453"/>
      <c r="C162" s="454"/>
      <c r="D162" s="332">
        <f>D161/(COUNT(B153:C160)*2)</f>
        <v>0.8125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 t="s">
        <v>297</v>
      </c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2</v>
      </c>
    </row>
    <row r="170" spans="1:6" x14ac:dyDescent="0.3">
      <c r="A170" s="450" t="s">
        <v>251</v>
      </c>
      <c r="B170" s="453"/>
      <c r="C170" s="45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8</v>
      </c>
    </row>
    <row r="178" spans="1:7" x14ac:dyDescent="0.3">
      <c r="A178" s="450" t="s">
        <v>251</v>
      </c>
      <c r="B178" s="453"/>
      <c r="C178" s="45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ht="49.5" x14ac:dyDescent="0.3">
      <c r="A181" s="16" t="s">
        <v>270</v>
      </c>
      <c r="B181" s="42">
        <v>0</v>
      </c>
      <c r="C181" s="42"/>
      <c r="D181" s="43" t="s">
        <v>493</v>
      </c>
      <c r="E181" s="43" t="s">
        <v>516</v>
      </c>
      <c r="F181" s="42" t="s">
        <v>298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8</v>
      </c>
    </row>
    <row r="187" spans="1:7" x14ac:dyDescent="0.3">
      <c r="A187" s="450" t="s">
        <v>251</v>
      </c>
      <c r="B187" s="453"/>
      <c r="C187" s="454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517</v>
      </c>
      <c r="E192" s="42" t="s">
        <v>507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3</v>
      </c>
    </row>
    <row r="195" spans="1:6" x14ac:dyDescent="0.3">
      <c r="A195" s="450" t="s">
        <v>251</v>
      </c>
      <c r="B195" s="453"/>
      <c r="C195" s="454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0.625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51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0.70833333333333337</v>
      </c>
    </row>
  </sheetData>
  <sheetProtection algorithmName="SHA-512" hashValue="VpoDPoAv2a9cwPIZILJeu9sSQYCCuvXmQ2hmBgVyh/nM3YO7SJtDsX7Iyt/bcqXWao6U2cI/MhoQW+KAuvvNNA==" saltValue="0R6I7pfmnqxQB827B7Fm9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TROCADERO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 t="s">
        <v>476</v>
      </c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 t="s">
        <v>521</v>
      </c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>
        <v>43819</v>
      </c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>
        <f>D730</f>
        <v>0.89156626506024095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87" customHeight="1" x14ac:dyDescent="0.4">
      <c r="A40" s="88" t="s">
        <v>302</v>
      </c>
      <c r="B40" s="89">
        <v>1</v>
      </c>
      <c r="C40" s="89"/>
      <c r="D40" s="130" t="s">
        <v>522</v>
      </c>
      <c r="E40" s="130" t="s">
        <v>536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43819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43819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43819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43819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43819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43819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43819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43819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43819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42" x14ac:dyDescent="0.4">
      <c r="A579" s="88" t="s">
        <v>86</v>
      </c>
      <c r="B579" s="89">
        <v>1</v>
      </c>
      <c r="C579" s="89"/>
      <c r="D579" s="90" t="s">
        <v>499</v>
      </c>
      <c r="E579" s="90" t="s">
        <v>478</v>
      </c>
      <c r="F579" s="90" t="s">
        <v>298</v>
      </c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">
        <v>523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">
        <v>523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9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>
        <f>D588/(COUNT(B579:C587)*2)</f>
        <v>0.9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524</v>
      </c>
      <c r="E592" s="90" t="s">
        <v>478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63" x14ac:dyDescent="0.4">
      <c r="A595" s="88" t="s">
        <v>186</v>
      </c>
      <c r="B595" s="89">
        <v>1</v>
      </c>
      <c r="C595" s="89"/>
      <c r="D595" s="205" t="s">
        <v>544</v>
      </c>
      <c r="E595" s="205" t="s">
        <v>525</v>
      </c>
      <c r="F595" s="90"/>
      <c r="G595" s="83"/>
    </row>
    <row r="596" spans="1:7" ht="147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545</v>
      </c>
      <c r="E596" s="181" t="s">
        <v>526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89.25" customHeight="1" x14ac:dyDescent="0.4">
      <c r="A601" s="88" t="s">
        <v>302</v>
      </c>
      <c r="B601" s="89">
        <v>1</v>
      </c>
      <c r="C601" s="89"/>
      <c r="D601" s="130" t="s">
        <v>522</v>
      </c>
      <c r="E601" s="130" t="s">
        <v>536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0</v>
      </c>
      <c r="C605" s="89"/>
      <c r="D605" s="271">
        <f>IFERROR(E605/F605,"N.A")</f>
        <v>0</v>
      </c>
      <c r="E605" s="91">
        <f>COUNTIF('A1 Exploitation'!F579:F604,"ok")</f>
        <v>0</v>
      </c>
      <c r="F605" s="90">
        <f>COUNTA('A1 Exploitation'!F579:F604)</f>
        <v>3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18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D606/(COUNT(B592:C605)*2)</f>
        <v>0.81818181818181823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27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D609/(COUNT(B579:C587,B592:C597,B599:C605)*2)</f>
        <v>0.84375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43819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 t="s">
        <v>482</v>
      </c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">
        <v>523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483</v>
      </c>
      <c r="E624" s="90" t="s">
        <v>484</v>
      </c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">
        <v>523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>
        <f>D627/(COUNT(B618:C626)*2)</f>
        <v>0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537</v>
      </c>
      <c r="E631" s="91" t="s">
        <v>538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63" x14ac:dyDescent="0.4">
      <c r="A654" s="109" t="s">
        <v>223</v>
      </c>
      <c r="B654" s="89">
        <v>1</v>
      </c>
      <c r="C654" s="89"/>
      <c r="D654" s="339" t="s">
        <v>527</v>
      </c>
      <c r="E654" s="90" t="s">
        <v>478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89.25" customHeight="1" x14ac:dyDescent="0.4">
      <c r="A663" s="88" t="s">
        <v>302</v>
      </c>
      <c r="B663" s="89">
        <v>1</v>
      </c>
      <c r="C663" s="89"/>
      <c r="D663" s="130" t="s">
        <v>522</v>
      </c>
      <c r="E663" s="130" t="s">
        <v>536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0.75</v>
      </c>
      <c r="E668" s="42">
        <f>COUNTIF('A1 Exploitation'!F618:F667,"ok")</f>
        <v>3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0.88461538461538458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0.89655172413793105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43819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546</v>
      </c>
      <c r="E688" s="179" t="s">
        <v>528</v>
      </c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66" customHeight="1" x14ac:dyDescent="0.4">
      <c r="A691" s="163" t="s">
        <v>13</v>
      </c>
      <c r="B691" s="89">
        <v>1</v>
      </c>
      <c r="C691" s="185"/>
      <c r="D691" s="176" t="s">
        <v>491</v>
      </c>
      <c r="E691" s="90" t="s">
        <v>492</v>
      </c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7" t="s">
        <v>493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204" t="s">
        <v>542</v>
      </c>
      <c r="E699" s="91" t="s">
        <v>543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0.66666666666666663</v>
      </c>
      <c r="E700" s="206">
        <f>COUNTIF('A1 Exploitation'!F681:F699,"ok")</f>
        <v>2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0.84615384615384615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43819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05" x14ac:dyDescent="0.4">
      <c r="A711" s="109" t="s">
        <v>316</v>
      </c>
      <c r="B711" s="185">
        <v>1</v>
      </c>
      <c r="C711" s="185"/>
      <c r="D711" s="135" t="s">
        <v>529</v>
      </c>
      <c r="E711" s="135" t="s">
        <v>530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42" x14ac:dyDescent="0.4">
      <c r="A719" s="186" t="s">
        <v>3</v>
      </c>
      <c r="B719" s="185">
        <v>1</v>
      </c>
      <c r="C719" s="185"/>
      <c r="D719" s="90" t="s">
        <v>541</v>
      </c>
      <c r="E719" s="90" t="s">
        <v>538</v>
      </c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0.68333333333333335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148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0.89156626506024095</v>
      </c>
      <c r="E730" s="3"/>
      <c r="F730" s="3"/>
    </row>
  </sheetData>
  <sheetProtection algorithmName="SHA-512" hashValue="reB5fF0xvAD1ZnNVFQYFFIcXFTKEfN0303tDdbSdSe1EvT8jsYSa/ibSN9YYjMVwrl+flyhLyhxSQp5YerZLRQ==" saltValue="or0bRQhlmkcPdU+S1B5c1A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579:F587 F631:F638 F449:F463 F599:F604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618:F626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79:B587 B558:B565 B506:B516 B631:B638 B122:B128 B681:B700 B719:B721 B85:B102 B312:B319 B379:B389 B465:B471 B519:B525 B417:B424 B492:B504 B292:B299 B592:B605 B662:B668 B437:B444 B66:B82 B257:B264 B348:B356 B178:B185 B536:B541 B654:B660 B269:B289 B231:B235 B710:B714 B105:B110 B140:B146 B237:B244 B449:B463 B528:B529 B484:B490 B643:B649 B30:B37 B618:B626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TROCADERO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'A2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'A2 Exploitation'!B10:F10</f>
        <v>Gestionnaire de stock et employé PLS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'A2 Exploitation'!B11:F11</f>
        <v>43819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>
        <f>D199</f>
        <v>0.75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82.5" x14ac:dyDescent="0.3">
      <c r="A17" s="4" t="s">
        <v>225</v>
      </c>
      <c r="B17" s="42">
        <v>0</v>
      </c>
      <c r="C17" s="42"/>
      <c r="D17" s="43" t="s">
        <v>520</v>
      </c>
      <c r="E17" s="43" t="s">
        <v>498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33" x14ac:dyDescent="0.3">
      <c r="A21" s="16" t="s">
        <v>460</v>
      </c>
      <c r="B21" s="42">
        <v>1</v>
      </c>
      <c r="C21" s="42"/>
      <c r="D21" s="43" t="s">
        <v>531</v>
      </c>
      <c r="E21" s="43" t="s">
        <v>532</v>
      </c>
      <c r="F21" s="42"/>
    </row>
    <row r="22" spans="1:7" x14ac:dyDescent="0.3">
      <c r="A22" s="457" t="s">
        <v>34</v>
      </c>
      <c r="B22" s="451"/>
      <c r="C22" s="452"/>
      <c r="D22" s="334">
        <f>SUM(B17:C21)</f>
        <v>7</v>
      </c>
    </row>
    <row r="23" spans="1:7" x14ac:dyDescent="0.3">
      <c r="A23" s="450" t="s">
        <v>251</v>
      </c>
      <c r="B23" s="453"/>
      <c r="C23" s="454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76" t="s">
        <v>504</v>
      </c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3"/>
      <c r="F50" s="42"/>
    </row>
    <row r="51" spans="1:6" ht="50.25" x14ac:dyDescent="0.35">
      <c r="A51" s="14" t="s">
        <v>252</v>
      </c>
      <c r="B51" s="42">
        <v>0</v>
      </c>
      <c r="C51" s="4">
        <f>IF(B51=0, -5, "0")</f>
        <v>-5</v>
      </c>
      <c r="D51" s="76" t="s">
        <v>500</v>
      </c>
      <c r="E51" s="43" t="s">
        <v>503</v>
      </c>
      <c r="F51" s="42"/>
    </row>
    <row r="52" spans="1:6" x14ac:dyDescent="0.3">
      <c r="A52" s="450" t="s">
        <v>34</v>
      </c>
      <c r="B52" s="453"/>
      <c r="C52" s="454"/>
      <c r="D52" s="331">
        <f>SUM(B46:C51)</f>
        <v>1</v>
      </c>
    </row>
    <row r="53" spans="1:6" x14ac:dyDescent="0.3">
      <c r="A53" s="450" t="s">
        <v>251</v>
      </c>
      <c r="B53" s="453"/>
      <c r="C53" s="454"/>
      <c r="D53" s="332">
        <f>D52/(COUNT(B46:C51)*2)</f>
        <v>0.1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1</v>
      </c>
      <c r="C58" s="42"/>
      <c r="D58" s="43" t="s">
        <v>533</v>
      </c>
      <c r="E58" s="43" t="s">
        <v>534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535</v>
      </c>
      <c r="E59" s="42" t="s">
        <v>507</v>
      </c>
      <c r="F59" s="42"/>
    </row>
    <row r="60" spans="1:6" ht="18" customHeight="1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10</v>
      </c>
    </row>
    <row r="64" spans="1:6" x14ac:dyDescent="0.3">
      <c r="A64" s="450" t="s">
        <v>251</v>
      </c>
      <c r="B64" s="453"/>
      <c r="C64" s="454"/>
      <c r="D64" s="332">
        <f>D63/(COUNT(B56:C62)*2)</f>
        <v>0.83333333333333337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ht="49.5" x14ac:dyDescent="0.3">
      <c r="A153" s="22" t="s">
        <v>235</v>
      </c>
      <c r="B153" s="42">
        <v>1</v>
      </c>
      <c r="C153" s="42"/>
      <c r="D153" s="43" t="s">
        <v>510</v>
      </c>
      <c r="E153" s="43" t="s">
        <v>511</v>
      </c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>
        <v>1</v>
      </c>
      <c r="C159" s="42"/>
      <c r="D159" s="43" t="s">
        <v>539</v>
      </c>
      <c r="E159" s="43" t="s">
        <v>540</v>
      </c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14</v>
      </c>
    </row>
    <row r="162" spans="1:6" x14ac:dyDescent="0.3">
      <c r="A162" s="450" t="s">
        <v>251</v>
      </c>
      <c r="B162" s="453"/>
      <c r="C162" s="454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2</v>
      </c>
    </row>
    <row r="170" spans="1:6" x14ac:dyDescent="0.3">
      <c r="A170" s="450" t="s">
        <v>251</v>
      </c>
      <c r="B170" s="453"/>
      <c r="C170" s="45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8</v>
      </c>
    </row>
    <row r="178" spans="1:7" x14ac:dyDescent="0.3">
      <c r="A178" s="450" t="s">
        <v>251</v>
      </c>
      <c r="B178" s="453"/>
      <c r="C178" s="45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ht="49.5" x14ac:dyDescent="0.3">
      <c r="A181" s="16" t="s">
        <v>270</v>
      </c>
      <c r="B181" s="42">
        <v>0</v>
      </c>
      <c r="C181" s="42"/>
      <c r="D181" s="43" t="s">
        <v>493</v>
      </c>
      <c r="E181" s="43" t="s">
        <v>516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8</v>
      </c>
    </row>
    <row r="187" spans="1:7" x14ac:dyDescent="0.3">
      <c r="A187" s="450" t="s">
        <v>251</v>
      </c>
      <c r="B187" s="453"/>
      <c r="C187" s="454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>
        <v>2</v>
      </c>
      <c r="C190" s="42"/>
      <c r="D190" s="42"/>
      <c r="E190" s="43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4</v>
      </c>
    </row>
    <row r="195" spans="1:6" x14ac:dyDescent="0.3">
      <c r="A195" s="450" t="s">
        <v>251</v>
      </c>
      <c r="B195" s="453"/>
      <c r="C195" s="45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0.53846153846153844</v>
      </c>
      <c r="E197" s="72">
        <f>COUNTIF('A1 Technique'!F17:F193,"ok")</f>
        <v>7</v>
      </c>
      <c r="F197" s="73">
        <f>COUNTA('A1 Technique'!F17:F193)</f>
        <v>13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54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</v>
      </c>
    </row>
  </sheetData>
  <sheetProtection algorithmName="SHA-512" hashValue="EAlIo0JUt/hp8VFRsdKElCKKwZazdiL8My257nDMFoes2Q82AgAP+0IqzE6wCZNLdDxCla1pxh1uEo+VBqI0HA==" saltValue="GjF756evxqTtgmPYm9iazw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190:F193 F67:F83 F88:F101 F107:F117 F122:F132 F137:F148 F153:F160 F165:F168 F173:F176 F181:F185 F56:F62">
      <formula1>$G$15:$G$17</formula1>
    </dataValidation>
    <dataValidation type="list" allowBlank="1" showInputMessage="1" showErrorMessage="1" sqref="B137:B148 B17:B21 B26:B32 B37:B41 B190:B193 B56:B62 B67:B83 B88:B101 B107:B117 B46:B51 B122:B132 B153:B160 B165:B168 B173:B176 B181:B185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TROCADERO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/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/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0</v>
      </c>
      <c r="C605" s="89"/>
      <c r="D605" s="271">
        <f>IFERROR(E605/F605,"N.A")</f>
        <v>0</v>
      </c>
      <c r="E605" s="91">
        <f>COUNTIF('A2 Exploitation'!F579:F604,"ok")</f>
        <v>0</v>
      </c>
      <c r="F605" s="90">
        <f>COUNTA('A2 Exploitation'!F579:F604)</f>
        <v>1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TROCADERO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Gestionnaire du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43643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TROCADERO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/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/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TROCADERO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M Souheil DRAOUI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Gestionnaire du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43643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2019-12-27T11:54:45Z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