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065" tabRatio="882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2" i="35"/>
  <c r="D161" i="35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D458" i="34"/>
  <c r="C456" i="34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D178" i="33"/>
  <c r="C175" i="33"/>
  <c r="D170" i="33"/>
  <c r="D171" i="33" s="1"/>
  <c r="D161" i="33"/>
  <c r="D162" i="33" s="1"/>
  <c r="C149" i="33"/>
  <c r="D153" i="33" s="1"/>
  <c r="D154" i="33" s="1"/>
  <c r="C141" i="33"/>
  <c r="C140" i="33"/>
  <c r="C139" i="33"/>
  <c r="D145" i="33" s="1"/>
  <c r="D146" i="33" s="1"/>
  <c r="C131" i="33"/>
  <c r="C129" i="33"/>
  <c r="C127" i="33"/>
  <c r="C126" i="33"/>
  <c r="D132" i="33" s="1"/>
  <c r="D133" i="33" s="1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D51" i="33"/>
  <c r="D52" i="33" s="1"/>
  <c r="C50" i="33"/>
  <c r="C36" i="33"/>
  <c r="D41" i="33" s="1"/>
  <c r="D42" i="33" s="1"/>
  <c r="C26" i="33"/>
  <c r="D32" i="33" s="1"/>
  <c r="D33" i="33" s="1"/>
  <c r="D23" i="33"/>
  <c r="D22" i="33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D400" i="32"/>
  <c r="D401" i="32" s="1"/>
  <c r="C397" i="32"/>
  <c r="A394" i="32"/>
  <c r="C384" i="32"/>
  <c r="C381" i="32"/>
  <c r="C377" i="32"/>
  <c r="D373" i="32"/>
  <c r="D374" i="32" s="1"/>
  <c r="C371" i="32"/>
  <c r="A364" i="32"/>
  <c r="C354" i="32"/>
  <c r="C353" i="32"/>
  <c r="D357" i="32" s="1"/>
  <c r="C345" i="32"/>
  <c r="C342" i="32"/>
  <c r="D346" i="32" s="1"/>
  <c r="D347" i="32" s="1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D260" i="32"/>
  <c r="D261" i="32" s="1"/>
  <c r="C258" i="32"/>
  <c r="A250" i="32"/>
  <c r="C236" i="32"/>
  <c r="C235" i="32"/>
  <c r="D242" i="32" s="1"/>
  <c r="C224" i="32"/>
  <c r="C222" i="32"/>
  <c r="C214" i="32"/>
  <c r="C211" i="32"/>
  <c r="D229" i="32" s="1"/>
  <c r="D230" i="32" s="1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D146" i="32" s="1"/>
  <c r="C140" i="32"/>
  <c r="C129" i="32"/>
  <c r="C127" i="32"/>
  <c r="C125" i="32"/>
  <c r="C121" i="32"/>
  <c r="C109" i="32"/>
  <c r="D110" i="32" s="1"/>
  <c r="D111" i="32" s="1"/>
  <c r="C107" i="32"/>
  <c r="A100" i="32"/>
  <c r="C87" i="32"/>
  <c r="D93" i="32" s="1"/>
  <c r="D94" i="32" s="1"/>
  <c r="C76" i="32"/>
  <c r="C75" i="32"/>
  <c r="C70" i="32"/>
  <c r="C64" i="32"/>
  <c r="C62" i="32"/>
  <c r="D81" i="32" s="1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409" i="32" l="1"/>
  <c r="D410" i="32" s="1"/>
  <c r="B111" i="29" s="1"/>
  <c r="D37" i="32"/>
  <c r="D134" i="32"/>
  <c r="D135" i="32" s="1"/>
  <c r="D186" i="32"/>
  <c r="D187" i="32" s="1"/>
  <c r="D276" i="32"/>
  <c r="D279" i="32" s="1"/>
  <c r="D280" i="32" s="1"/>
  <c r="B83" i="29" s="1"/>
  <c r="D294" i="32"/>
  <c r="D295" i="32" s="1"/>
  <c r="D387" i="32"/>
  <c r="D390" i="32" s="1"/>
  <c r="D391" i="32" s="1"/>
  <c r="B104" i="29" s="1"/>
  <c r="D62" i="33"/>
  <c r="D63" i="33" s="1"/>
  <c r="D83" i="33"/>
  <c r="D84" i="33" s="1"/>
  <c r="D101" i="33"/>
  <c r="D102" i="33" s="1"/>
  <c r="D117" i="33"/>
  <c r="D118" i="33" s="1"/>
  <c r="D37" i="34"/>
  <c r="D81" i="34"/>
  <c r="D96" i="34" s="1"/>
  <c r="D97" i="34" s="1"/>
  <c r="B56" i="29" s="1"/>
  <c r="D110" i="34"/>
  <c r="D111" i="34" s="1"/>
  <c r="D134" i="34"/>
  <c r="D135" i="34" s="1"/>
  <c r="D146" i="34"/>
  <c r="D206" i="34"/>
  <c r="D207" i="34" s="1"/>
  <c r="D276" i="34"/>
  <c r="D294" i="34"/>
  <c r="D295" i="34" s="1"/>
  <c r="D337" i="34"/>
  <c r="D338" i="34" s="1"/>
  <c r="D346" i="34"/>
  <c r="D347" i="34" s="1"/>
  <c r="D357" i="34"/>
  <c r="D387" i="34"/>
  <c r="D388" i="34" s="1"/>
  <c r="D449" i="34"/>
  <c r="D450" i="34" s="1"/>
  <c r="B133" i="29" s="1"/>
  <c r="D62" i="35"/>
  <c r="D63" i="35" s="1"/>
  <c r="D132" i="35"/>
  <c r="D133" i="35" s="1"/>
  <c r="D145" i="35"/>
  <c r="D146" i="35" s="1"/>
  <c r="D179" i="35"/>
  <c r="D38" i="34"/>
  <c r="D40" i="34"/>
  <c r="D41" i="34" s="1"/>
  <c r="B49" i="29" s="1"/>
  <c r="D277" i="34"/>
  <c r="D279" i="34"/>
  <c r="D280" i="34" s="1"/>
  <c r="B84" i="29" s="1"/>
  <c r="D243" i="34"/>
  <c r="D82" i="34"/>
  <c r="D147" i="34"/>
  <c r="D189" i="34"/>
  <c r="D190" i="34" s="1"/>
  <c r="B70" i="29" s="1"/>
  <c r="D164" i="34"/>
  <c r="D305" i="34"/>
  <c r="D35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7" i="32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D54" i="30" s="1"/>
  <c r="D55" i="30" s="1"/>
  <c r="C51" i="30"/>
  <c r="A44" i="30"/>
  <c r="C33" i="30"/>
  <c r="C28" i="30"/>
  <c r="D23" i="30"/>
  <c r="D24" i="30" s="1"/>
  <c r="A17" i="30"/>
  <c r="A8" i="30"/>
  <c r="A7" i="31" s="1"/>
  <c r="A7" i="17"/>
  <c r="D145" i="31" l="1"/>
  <c r="D146" i="31" s="1"/>
  <c r="D62" i="31"/>
  <c r="D63" i="31" s="1"/>
  <c r="D449" i="30"/>
  <c r="D450" i="30" s="1"/>
  <c r="B131" i="29" s="1"/>
  <c r="D409" i="30"/>
  <c r="D410" i="30" s="1"/>
  <c r="B110" i="29" s="1"/>
  <c r="D37" i="30"/>
  <c r="D38" i="30" s="1"/>
  <c r="D146" i="30"/>
  <c r="D147" i="30" s="1"/>
  <c r="D206" i="30"/>
  <c r="D207" i="30" s="1"/>
  <c r="D186" i="30"/>
  <c r="D187" i="30" s="1"/>
  <c r="D229" i="30"/>
  <c r="D230" i="30" s="1"/>
  <c r="D242" i="30"/>
  <c r="D243" i="30" s="1"/>
  <c r="D276" i="30"/>
  <c r="D277" i="30" s="1"/>
  <c r="D294" i="30"/>
  <c r="D295" i="30" s="1"/>
  <c r="D337" i="30"/>
  <c r="D338" i="30" s="1"/>
  <c r="D346" i="30"/>
  <c r="D347" i="30" s="1"/>
  <c r="D357" i="30"/>
  <c r="D358" i="30" s="1"/>
  <c r="D387" i="30"/>
  <c r="D388" i="30" s="1"/>
  <c r="D132" i="31"/>
  <c r="D133" i="31" s="1"/>
  <c r="D182" i="33"/>
  <c r="D183" i="33" s="1"/>
  <c r="D360" i="34"/>
  <c r="D361" i="34" s="1"/>
  <c r="B98" i="29" s="1"/>
  <c r="D307" i="34"/>
  <c r="D308" i="34" s="1"/>
  <c r="B91" i="29" s="1"/>
  <c r="D149" i="34"/>
  <c r="D150" i="34" s="1"/>
  <c r="B63" i="29" s="1"/>
  <c r="D245" i="34"/>
  <c r="D246" i="34" s="1"/>
  <c r="B77" i="29" s="1"/>
  <c r="D182" i="35"/>
  <c r="D183" i="35" s="1"/>
  <c r="B147" i="29" s="1"/>
  <c r="D307" i="32"/>
  <c r="D308" i="32" s="1"/>
  <c r="B90" i="29" s="1"/>
  <c r="B11" i="35"/>
  <c r="D462" i="34"/>
  <c r="D463" i="34" s="1"/>
  <c r="B27" i="29" s="1"/>
  <c r="D462" i="32"/>
  <c r="D463" i="32" s="1"/>
  <c r="D182" i="31"/>
  <c r="D183" i="31" s="1"/>
  <c r="D179" i="31"/>
  <c r="D245" i="30"/>
  <c r="D246" i="30" s="1"/>
  <c r="B75" i="29" s="1"/>
  <c r="D390" i="30"/>
  <c r="D391" i="30" s="1"/>
  <c r="B103" i="29" s="1"/>
  <c r="D40" i="30"/>
  <c r="D41" i="30" s="1"/>
  <c r="B47" i="29" s="1"/>
  <c r="D279" i="30"/>
  <c r="D280" i="30" s="1"/>
  <c r="B82" i="29" s="1"/>
  <c r="D96" i="30"/>
  <c r="D97" i="30" s="1"/>
  <c r="B54" i="29" s="1"/>
  <c r="D82" i="30"/>
  <c r="D149" i="30"/>
  <c r="D150" i="30" s="1"/>
  <c r="B61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60" i="30" l="1"/>
  <c r="D361" i="30" s="1"/>
  <c r="B96" i="29" s="1"/>
  <c r="D307" i="30"/>
  <c r="D308" i="30" s="1"/>
  <c r="B89" i="29" s="1"/>
  <c r="D189" i="30"/>
  <c r="D190" i="30" s="1"/>
  <c r="B68" i="29" s="1"/>
  <c r="B11" i="31"/>
  <c r="B145" i="29"/>
  <c r="D387" i="16"/>
  <c r="D388" i="16" s="1"/>
  <c r="B12" i="32"/>
  <c r="B34" i="29"/>
  <c r="B26" i="29"/>
  <c r="B11" i="33"/>
  <c r="B146" i="29"/>
  <c r="D145" i="17"/>
  <c r="D146" i="17" s="1"/>
  <c r="D117" i="17"/>
  <c r="D118" i="17" s="1"/>
  <c r="D449" i="16"/>
  <c r="D450" i="16" s="1"/>
  <c r="B130" i="29" s="1"/>
  <c r="D409" i="16"/>
  <c r="D410" i="16" s="1"/>
  <c r="D390" i="16"/>
  <c r="D391" i="16" s="1"/>
  <c r="B102" i="29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D462" i="30" l="1"/>
  <c r="D463" i="30" s="1"/>
  <c r="B12" i="30" s="1"/>
  <c r="D360" i="16"/>
  <c r="D361" i="16" s="1"/>
  <c r="D279" i="16"/>
  <c r="D280" i="16" s="1"/>
  <c r="D207" i="16"/>
  <c r="D55" i="16"/>
  <c r="D40" i="16"/>
  <c r="D41" i="16" s="1"/>
  <c r="B46" i="29" s="1"/>
  <c r="B25" i="29" l="1"/>
  <c r="B33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D243" i="16" s="1"/>
  <c r="C222" i="16"/>
  <c r="D229" i="16" s="1"/>
  <c r="A193" i="16"/>
  <c r="D230" i="16" l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189" i="16" l="1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D134" i="16" s="1"/>
  <c r="C121" i="16"/>
  <c r="D42" i="17" l="1"/>
  <c r="D182" i="17"/>
  <c r="D183" i="17" s="1"/>
  <c r="B144" i="29" s="1"/>
  <c r="D294" i="16"/>
  <c r="D295" i="16" s="1"/>
  <c r="D146" i="16"/>
  <c r="D147" i="16" s="1"/>
  <c r="D135" i="16"/>
  <c r="D149" i="16"/>
  <c r="D150" i="16" s="1"/>
  <c r="B60" i="29" s="1"/>
  <c r="B81" i="29"/>
  <c r="B95" i="29"/>
  <c r="B11" i="17" l="1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<sst xmlns="http://schemas.openxmlformats.org/spreadsheetml/2006/main" count="3120" uniqueCount="411">
  <si>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</si>
  <si>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</si>
  <si>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</si>
  <si>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</si>
  <si>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</si>
  <si>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</si>
  <si>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</si>
  <si>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</si>
  <si>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</si>
  <si>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</si>
  <si>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</si>
  <si>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</si>
  <si>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</si>
  <si>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</si>
  <si>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</si>
  <si>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</si>
  <si>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</si>
  <si>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</si>
  <si>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</si>
  <si>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</si>
  <si>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</si>
  <si>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</si>
  <si>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</si>
  <si>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</si>
  <si>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</si>
  <si>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</si>
  <si>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</si>
  <si>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</si>
  <si>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</si>
  <si>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</si>
  <si>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</si>
  <si>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</si>
  <si>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</si>
  <si>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</si>
  <si>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</si>
  <si>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</si>
  <si>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</si>
  <si>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</si>
  <si>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</si>
  <si>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</si>
  <si>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</si>
  <si>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</si>
  <si>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</si>
  <si>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</si>
  <si>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</si>
  <si>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</si>
  <si>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</si>
  <si>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</si>
  <si>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</si>
  <si>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</si>
  <si>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</si>
  <si>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</si>
  <si>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</si>
  <si>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</si>
  <si>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</si>
  <si>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</si>
  <si>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</si>
  <si>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</si>
  <si>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</si>
  <si>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</si>
  <si>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</si>
  <si>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</si>
  <si>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</si>
  <si>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</si>
  <si>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</si>
  <si>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</si>
  <si>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</si>
  <si>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</si>
  <si>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</si>
  <si>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</si>
  <si>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</si>
  <si>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</si>
  <si>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</si>
  <si>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</si>
  <si>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</si>
  <si>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</si>
  <si>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</si>
  <si>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</si>
  <si>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</si>
  <si>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</si>
  <si>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</si>
  <si>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</si>
  <si>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</si>
  <si>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</si>
  <si>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</si>
  <si>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</si>
  <si>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</si>
  <si>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</si>
  <si>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</si>
  <si>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</si>
  <si>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</si>
  <si>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</si>
  <si>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</si>
  <si>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</si>
  <si>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</si>
  <si>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</si>
  <si>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</si>
  <si>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</si>
  <si>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</si>
  <si>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</si>
  <si>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</si>
  <si>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</si>
  <si>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</si>
  <si>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</si>
  <si>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</si>
  <si>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</si>
  <si>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</si>
  <si>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</si>
  <si>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</si>
  <si>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</si>
  <si>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</si>
  <si>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</si>
  <si>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</si>
  <si>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</si>
  <si>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</si>
  <si>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</si>
  <si>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</si>
  <si>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</si>
  <si>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</si>
  <si>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</si>
  <si>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</si>
  <si>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</si>
  <si>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</si>
  <si>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</si>
  <si>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</si>
  <si>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</si>
  <si>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</si>
  <si>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</si>
  <si>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</si>
  <si>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</si>
  <si>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</si>
  <si>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</si>
  <si>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</si>
  <si>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</si>
  <si>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</si>
  <si>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</si>
  <si>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</si>
  <si>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</si>
  <si>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</si>
  <si>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</si>
  <si>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</si>
  <si>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</si>
  <si>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</si>
  <si>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</si>
  <si>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</si>
  <si>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</si>
  <si>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</si>
  <si>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</si>
  <si>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</si>
  <si>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</si>
  <si>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</si>
  <si>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</si>
  <si>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</si>
  <si>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</si>
  <si>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</si>
  <si>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</si>
  <si>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</si>
  <si>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</si>
  <si>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</si>
  <si>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</si>
  <si>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</si>
  <si>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</si>
  <si>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</si>
  <si>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</si>
  <si>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</si>
  <si>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</si>
  <si>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</si>
  <si>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</si>
  <si>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</si>
  <si>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</si>
  <si>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</si>
  <si>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</si>
  <si>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</si>
  <si>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</si>
  <si>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</si>
  <si>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</si>
  <si>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</si>
  <si>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</si>
  <si>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</si>
  <si>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</si>
  <si>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</si>
  <si>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</si>
  <si>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</si>
  <si>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</si>
  <si>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</si>
  <si>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</si>
  <si>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</si>
  <si>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</si>
  <si>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</si>
  <si>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</si>
  <si>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</si>
  <si>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</si>
  <si>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</si>
  <si>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</si>
  <si>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</si>
  <si>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</si>
  <si>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</si>
  <si>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</si>
  <si>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</si>
  <si>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</si>
  <si>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</si>
  <si>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</si>
  <si>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</si>
  <si>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</si>
  <si>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</si>
  <si>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</si>
  <si>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</si>
  <si>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</si>
  <si>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</si>
  <si>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</si>
  <si>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</si>
  <si>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</si>
  <si>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</si>
  <si>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</si>
  <si>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</si>
  <si>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</si>
  <si>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</si>
  <si>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</si>
  <si>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</si>
  <si>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</si>
  <si>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</si>
  <si>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</si>
  <si>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</si>
  <si>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</si>
  <si>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</si>
  <si>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</si>
  <si>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</si>
  <si>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</si>
  <si>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</si>
  <si>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</si>
  <si>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</si>
  <si>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</si>
  <si>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</si>
  <si>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</si>
  <si>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</si>
  <si>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</si>
  <si>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</si>
  <si>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</si>
  <si>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</si>
  <si>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</si>
  <si>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</si>
  <si>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</si>
  <si>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</si>
  <si>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</si>
  <si>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</si>
  <si>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</si>
  <si>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</si>
  <si>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</si>
  <si>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</si>
  <si>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</si>
  <si>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</si>
  <si>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</si>
  <si>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</si>
  <si>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</si>
  <si>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</si>
  <si>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</si>
  <si>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</si>
  <si>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</si>
  <si>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</si>
  <si>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</si>
  <si>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</si>
  <si>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</si>
  <si>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</si>
  <si>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</si>
  <si>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</si>
  <si>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</si>
  <si>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</si>
  <si>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</si>
  <si>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</si>
  <si>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</si>
  <si>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</si>
  <si>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</si>
  <si>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</si>
  <si>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</si>
  <si>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</si>
  <si>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</si>
  <si>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</si>
  <si>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</si>
  <si>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</si>
  <si>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</si>
  <si>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</si>
  <si>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</si>
  <si>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</si>
  <si>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</si>
  <si>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</si>
  <si>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</si>
  <si>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</si>
  <si>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</si>
  <si>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</si>
  <si>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</si>
  <si>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</si>
  <si>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</si>
  <si>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</si>
  <si>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</si>
  <si>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</si>
  <si>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</si>
  <si>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</si>
  <si>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</si>
  <si>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</si>
  <si>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</si>
  <si>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</si>
  <si>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</si>
  <si>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</si>
  <si>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</si>
  <si>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</si>
  <si>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</si>
  <si>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</si>
  <si>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</si>
  <si>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</si>
  <si>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</si>
  <si>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</si>
  <si>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</si>
  <si>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</si>
  <si>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</si>
  <si>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</si>
  <si>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</si>
  <si>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</si>
  <si>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</si>
  <si>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</si>
  <si>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</si>
  <si>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</si>
  <si>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</si>
  <si>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</si>
  <si>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</si>
  <si>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</si>
  <si>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</si>
  <si>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</si>
  <si>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</si>
  <si>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</si>
  <si>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</si>
  <si>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</si>
  <si>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</si>
  <si>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</si>
  <si>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</si>
  <si>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</si>
  <si>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</si>
  <si>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</si>
  <si>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</si>
  <si>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</si>
  <si>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</si>
  <si>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</si>
  <si>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</si>
  <si>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</si>
  <si>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</si>
  <si>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</si>
  <si>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</si>
  <si>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</si>
  <si>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</si>
  <si>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</si>
  <si>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</si>
  <si>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</si>
  <si>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</si>
  <si>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</si>
  <si>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</si>
  <si>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</si>
  <si>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</si>
  <si>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</si>
  <si>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</si>
  <si>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</si>
  <si>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</si>
  <si>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</si>
  <si>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</si>
  <si>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</si>
  <si>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</si>
  <si>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</si>
  <si>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</si>
  <si>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</si>
  <si>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</si>
  <si>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</si>
  <si>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</si>
  <si>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</si>
  <si>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</si>
  <si>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</si>
  <si>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</si>
  <si>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</si>
  <si>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</si>
  <si>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</si>
  <si>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</si>
  <si>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</si>
  <si>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</si>
  <si>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 xml:space="preserve">Absence du thermomètre infra-rouge </t>
  </si>
  <si>
    <t>Le linéaire au niveau des produits "farine, semoule" manquait de propreté</t>
  </si>
  <si>
    <t>Absence de plan d'action suite aux rapports d'audit (remarque recurrente)</t>
  </si>
  <si>
    <t xml:space="preserve">Prévoir un local pour le poubelle </t>
  </si>
  <si>
    <t>TROCADERO</t>
  </si>
  <si>
    <t>Chokri BEN SALAH &amp; Mohamed SEFI</t>
  </si>
  <si>
    <t>Absence de salle de pause (utilisation des vestaires pour déjeuner)</t>
  </si>
  <si>
    <t xml:space="preserve">Prévoir un local pour pause déjeuner </t>
  </si>
  <si>
    <t>Le local manquait d'aération</t>
  </si>
  <si>
    <t>Température du linéaire des produits surgelés 
affichée -20°C 
mesurée -18,7°C</t>
  </si>
  <si>
    <t xml:space="preserve">Présence d'eau stagnante au niveau de la réserve </t>
  </si>
  <si>
    <t>Revoir la source de l'eau et réparer la panne</t>
  </si>
  <si>
    <t xml:space="preserve">Manque d'aération dans la réserve </t>
  </si>
  <si>
    <t xml:space="preserve">Absence d'un local poubelle </t>
  </si>
  <si>
    <t xml:space="preserve">1/ Le certificat de salubrité des charcuteries du fournisseur El Mazraa du 17/03/2017 est indisponible,
2/ L'enregistrement du contrôle à la réception du fournisseur El Mazraa du 11/03/2017 est indisponible </t>
  </si>
  <si>
    <t>Dr Hend KAMOUN</t>
  </si>
  <si>
    <t>Directeur du magasin et chefs rayons</t>
  </si>
  <si>
    <t>absence de thermomètre infra rouge</t>
  </si>
  <si>
    <t>sacs de sucre sur une palette en bois</t>
  </si>
  <si>
    <t>Présence de 3 paquets de ras hanout EL KHABIA périmés DL 11/06/17</t>
  </si>
  <si>
    <t>renforcer le nettoyage du couvercle du bac surgelé</t>
  </si>
  <si>
    <t>Renforcer le contrôle DLC</t>
  </si>
  <si>
    <t>Manque de suivi des températures a cœur du produit en PLS</t>
  </si>
  <si>
    <t>Manque de plan d’action suite au dernier rapport</t>
  </si>
  <si>
    <t>Absence de salle de pause (utilisation des vestaires pour déjeuner),  Présence de traces d’humidité au niveau de ce local</t>
  </si>
  <si>
    <t>Absence de salle de pause (utilisation des vestaires pour déjeuner), Présence de traces d’humidité au niveau de ce local</t>
  </si>
  <si>
    <t>Présence de plusieurs ouvertures au niveau plafond de la réserve</t>
  </si>
  <si>
    <t>L’entrée des clients sert au même temps à la réception des produits</t>
  </si>
  <si>
    <t>Température du linéaire surgelés est -16°C</t>
  </si>
  <si>
    <t>Absence du local poubelles</t>
  </si>
  <si>
    <t>prévoir un local poubelles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</si>
</sst>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9" fontId="0" fillId="0" borderId="1" xfId="0" applyNumberFormat="1" applyBorder="1" applyAlignment="1" applyProtection="1">
      <alignment vertical="top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0" fontId="48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wrapText="1"/>
    </xf>
    <xf numFmtId="0" fontId="11" fillId="0" borderId="1" xfId="0" applyFont="1" applyBorder="1" applyAlignment="1" applyProtection="1">
      <alignment wrapText="1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858688"/>
        <c:axId val="161860224"/>
      </c:barChart>
      <c:catAx>
        <c:axId val="16185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860224"/>
        <c:crosses val="autoZero"/>
        <c:auto val="1"/>
        <c:lblAlgn val="ctr"/>
        <c:lblOffset val="100"/>
        <c:noMultiLvlLbl val="0"/>
      </c:catAx>
      <c:valAx>
        <c:axId val="16186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85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0.75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914624"/>
        <c:axId val="181924608"/>
      </c:barChart>
      <c:catAx>
        <c:axId val="18191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924608"/>
        <c:crosses val="autoZero"/>
        <c:auto val="1"/>
        <c:lblAlgn val="ctr"/>
        <c:lblOffset val="100"/>
        <c:noMultiLvlLbl val="0"/>
      </c:catAx>
      <c:valAx>
        <c:axId val="18192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91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084352"/>
        <c:axId val="182085888"/>
      </c:barChart>
      <c:catAx>
        <c:axId val="1820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085888"/>
        <c:crosses val="autoZero"/>
        <c:auto val="1"/>
        <c:lblAlgn val="ctr"/>
        <c:lblOffset val="100"/>
        <c:noMultiLvlLbl val="0"/>
      </c:catAx>
      <c:valAx>
        <c:axId val="18208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08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141312"/>
        <c:axId val="182142848"/>
      </c:barChart>
      <c:catAx>
        <c:axId val="18214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142848"/>
        <c:crosses val="autoZero"/>
        <c:auto val="1"/>
        <c:lblAlgn val="ctr"/>
        <c:lblOffset val="100"/>
        <c:noMultiLvlLbl val="0"/>
      </c:catAx>
      <c:valAx>
        <c:axId val="18214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14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181888"/>
        <c:axId val="182183424"/>
      </c:barChart>
      <c:catAx>
        <c:axId val="18218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183424"/>
        <c:crosses val="autoZero"/>
        <c:auto val="1"/>
        <c:lblAlgn val="ctr"/>
        <c:lblOffset val="100"/>
        <c:noMultiLvlLbl val="0"/>
      </c:catAx>
      <c:valAx>
        <c:axId val="18218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18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218112"/>
        <c:axId val="182236288"/>
      </c:barChart>
      <c:catAx>
        <c:axId val="18221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236288"/>
        <c:crosses val="autoZero"/>
        <c:auto val="1"/>
        <c:lblAlgn val="ctr"/>
        <c:lblOffset val="100"/>
        <c:noMultiLvlLbl val="0"/>
      </c:catAx>
      <c:valAx>
        <c:axId val="18223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21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0.93421052631578949</c:v>
                </c:pt>
                <c:pt idx="1">
                  <c:v>0.91463414634146345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598656"/>
        <c:axId val="182612736"/>
      </c:barChart>
      <c:catAx>
        <c:axId val="1825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612736"/>
        <c:crosses val="autoZero"/>
        <c:auto val="1"/>
        <c:lblAlgn val="ctr"/>
        <c:lblOffset val="100"/>
        <c:noMultiLvlLbl val="0"/>
      </c:catAx>
      <c:valAx>
        <c:axId val="18261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59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0.89473684210526316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2659712"/>
        <c:axId val="182669696"/>
      </c:barChart>
      <c:catAx>
        <c:axId val="18265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669696"/>
        <c:crosses val="autoZero"/>
        <c:auto val="1"/>
        <c:lblAlgn val="ctr"/>
        <c:lblOffset val="100"/>
        <c:noMultiLvlLbl val="0"/>
      </c:catAx>
      <c:valAx>
        <c:axId val="18266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265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0.94627192982456143</c:v>
                </c:pt>
                <c:pt idx="1">
                  <c:v>0.90468549422336331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2695808"/>
        <c:axId val="182697344"/>
        <c:extLst xmlns:c16r2="http://schemas.microsoft.com/office/drawing/2015/06/chart"/>
      </c:barChart>
      <c:catAx>
        <c:axId val="1826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697344"/>
        <c:crosses val="autoZero"/>
        <c:auto val="1"/>
        <c:lblAlgn val="ctr"/>
        <c:lblOffset val="100"/>
        <c:noMultiLvlLbl val="0"/>
      </c:catAx>
      <c:valAx>
        <c:axId val="182697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69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0.44444444444444442</c:v>
                </c:pt>
                <c:pt idx="1">
                  <c:v>0.58333333333333337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2340608"/>
        <c:axId val="182358784"/>
        <c:extLst xmlns:c16r2="http://schemas.microsoft.com/office/drawing/2015/06/chart"/>
      </c:barChart>
      <c:catAx>
        <c:axId val="18234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358784"/>
        <c:crosses val="autoZero"/>
        <c:auto val="1"/>
        <c:lblAlgn val="ctr"/>
        <c:lblOffset val="100"/>
        <c:noMultiLvlLbl val="0"/>
      </c:catAx>
      <c:valAx>
        <c:axId val="18235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34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989376"/>
        <c:axId val="161990912"/>
      </c:barChart>
      <c:catAx>
        <c:axId val="16198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990912"/>
        <c:crosses val="autoZero"/>
        <c:auto val="1"/>
        <c:lblAlgn val="ctr"/>
        <c:lblOffset val="100"/>
        <c:noMultiLvlLbl val="0"/>
      </c:catAx>
      <c:valAx>
        <c:axId val="16199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98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76064"/>
        <c:axId val="181577600"/>
      </c:barChart>
      <c:catAx>
        <c:axId val="18157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77600"/>
        <c:crosses val="autoZero"/>
        <c:auto val="1"/>
        <c:lblAlgn val="ctr"/>
        <c:lblOffset val="100"/>
        <c:noMultiLvlLbl val="0"/>
      </c:catAx>
      <c:valAx>
        <c:axId val="18157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7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944320"/>
        <c:axId val="181945856"/>
      </c:barChart>
      <c:catAx>
        <c:axId val="18194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945856"/>
        <c:crosses val="autoZero"/>
        <c:auto val="1"/>
        <c:lblAlgn val="ctr"/>
        <c:lblOffset val="100"/>
        <c:noMultiLvlLbl val="0"/>
      </c:catAx>
      <c:valAx>
        <c:axId val="18194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94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990912"/>
        <c:axId val="181992448"/>
      </c:barChart>
      <c:catAx>
        <c:axId val="1819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992448"/>
        <c:crosses val="autoZero"/>
        <c:auto val="1"/>
        <c:lblAlgn val="ctr"/>
        <c:lblOffset val="100"/>
        <c:noMultiLvlLbl val="0"/>
      </c:catAx>
      <c:valAx>
        <c:axId val="18199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99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716096"/>
        <c:axId val="181717632"/>
      </c:barChart>
      <c:catAx>
        <c:axId val="1817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717632"/>
        <c:crosses val="autoZero"/>
        <c:auto val="1"/>
        <c:lblAlgn val="ctr"/>
        <c:lblOffset val="100"/>
        <c:noMultiLvlLbl val="0"/>
      </c:catAx>
      <c:valAx>
        <c:axId val="18171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7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0.6428571428571429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768960"/>
        <c:axId val="181770496"/>
      </c:barChart>
      <c:catAx>
        <c:axId val="18176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770496"/>
        <c:crosses val="autoZero"/>
        <c:auto val="1"/>
        <c:lblAlgn val="ctr"/>
        <c:lblOffset val="100"/>
        <c:noMultiLvlLbl val="0"/>
      </c:catAx>
      <c:valAx>
        <c:axId val="18177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76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21824"/>
        <c:axId val="181823360"/>
      </c:barChart>
      <c:catAx>
        <c:axId val="18182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23360"/>
        <c:crosses val="autoZero"/>
        <c:auto val="1"/>
        <c:lblAlgn val="ctr"/>
        <c:lblOffset val="100"/>
        <c:noMultiLvlLbl val="0"/>
      </c:catAx>
      <c:valAx>
        <c:axId val="18182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2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853568"/>
        <c:axId val="181863552"/>
      </c:barChart>
      <c:catAx>
        <c:axId val="1818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863552"/>
        <c:crosses val="autoZero"/>
        <c:auto val="1"/>
        <c:lblAlgn val="ctr"/>
        <c:lblOffset val="100"/>
        <c:noMultiLvlLbl val="0"/>
      </c:catAx>
      <c:valAx>
        <c:axId val="18186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85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7" zoomScale="90" zoomScaleNormal="100" zoomScaleSheetLayoutView="90" workbookViewId="0">
      <selection activeCell="I19" sqref="I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48" t="s">
        <v>378</v>
      </c>
      <c r="B18" s="248"/>
      <c r="C18" s="248"/>
      <c r="D18" s="249" t="s">
        <v>384</v>
      </c>
      <c r="E18" s="249"/>
      <c r="F18" s="249"/>
      <c r="G18" s="249"/>
      <c r="H18" s="249"/>
      <c r="I18" s="249"/>
      <c r="J18" s="249"/>
      <c r="K18" s="249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0" t="s">
        <v>350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44" t="s">
        <v>352</v>
      </c>
      <c r="C23" s="244"/>
      <c r="D23" s="149"/>
      <c r="E23" s="149"/>
      <c r="F23" s="149"/>
      <c r="G23" s="149"/>
      <c r="H23" s="149"/>
      <c r="I23" s="149"/>
      <c r="J23" s="148" t="str">
        <f>D18</f>
        <v>TROCADERO</v>
      </c>
    </row>
    <row r="24" spans="1:11" ht="33" customHeight="1" x14ac:dyDescent="0.25">
      <c r="A24" s="190" t="s">
        <v>353</v>
      </c>
      <c r="B24" s="243">
        <f>AVERAGE('A1 Exploitation'!D463,'A1 Technique'!D183)</f>
        <v>0.94627192982456143</v>
      </c>
      <c r="C24" s="243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43">
        <f>AVERAGE('A2 Exploitation'!D463,'A2 Technique'!D183)</f>
        <v>0.90468549422336331</v>
      </c>
      <c r="C25" s="243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43">
        <f>AVERAGE('A3 Exploitation'!D463,'A3 Technique'!D183)</f>
        <v>0</v>
      </c>
      <c r="C26" s="243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43">
        <f>AVERAGE('A4 Exploitation'!D463,'A4 Technique'!D183)</f>
        <v>0</v>
      </c>
      <c r="C27" s="243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44" t="s">
        <v>357</v>
      </c>
      <c r="C31" s="244"/>
      <c r="D31" s="149"/>
      <c r="E31" s="149"/>
      <c r="F31" s="149"/>
      <c r="G31" s="149"/>
      <c r="H31" s="149"/>
      <c r="I31" s="149"/>
      <c r="J31" s="148" t="str">
        <f>D18</f>
        <v>TROCADERO</v>
      </c>
    </row>
    <row r="32" spans="1:11" ht="33" customHeight="1" x14ac:dyDescent="0.25">
      <c r="A32" s="190" t="s">
        <v>353</v>
      </c>
      <c r="B32" s="243">
        <f>'A1 Exploitation'!D463</f>
        <v>0.95833333333333337</v>
      </c>
      <c r="C32" s="243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43">
        <f>'A2 Exploitation'!D463</f>
        <v>0.89473684210526316</v>
      </c>
      <c r="C33" s="243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43">
        <f>'A3 Exploitation'!D463</f>
        <v>0</v>
      </c>
      <c r="C34" s="243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43">
        <f>'A4 Exploitation'!D463</f>
        <v>0</v>
      </c>
      <c r="C35" s="243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47" t="s">
        <v>358</v>
      </c>
      <c r="C38" s="247"/>
      <c r="D38" s="149"/>
      <c r="E38" s="149"/>
      <c r="F38" s="149"/>
      <c r="G38" s="149"/>
      <c r="H38" s="149"/>
      <c r="I38" s="149"/>
      <c r="J38" s="148" t="str">
        <f>D18</f>
        <v>TROCADERO</v>
      </c>
    </row>
    <row r="39" spans="1:10" ht="33" customHeight="1" x14ac:dyDescent="0.25">
      <c r="A39" s="190" t="s">
        <v>353</v>
      </c>
      <c r="B39" s="243">
        <f>AVERAGE('A1 Exploitation'!D461, 'A1 Technique'!D181)</f>
        <v>0.44444444444444442</v>
      </c>
      <c r="C39" s="243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43">
        <f>AVERAGE('A2 Exploitation'!D461, 'A2 Technique'!D181)</f>
        <v>0.58333333333333337</v>
      </c>
      <c r="C40" s="243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43">
        <f>AVERAGE('A3 Exploitation'!D461, 'A3 Technique'!D181)</f>
        <v>0</v>
      </c>
      <c r="C41" s="243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43">
        <f>AVERAGE('A4 Exploitation'!D461, 'A4 Technique'!D181)</f>
        <v>0</v>
      </c>
      <c r="C42" s="243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44" t="s">
        <v>359</v>
      </c>
      <c r="C45" s="244"/>
      <c r="D45" s="149"/>
      <c r="E45" s="149"/>
      <c r="F45" s="149"/>
      <c r="G45" s="149"/>
      <c r="H45" s="149"/>
      <c r="I45" s="149"/>
      <c r="J45" s="148" t="str">
        <f>D18</f>
        <v>TROCADERO</v>
      </c>
    </row>
    <row r="46" spans="1:10" ht="33" customHeight="1" x14ac:dyDescent="0.25">
      <c r="A46" s="190" t="s">
        <v>353</v>
      </c>
      <c r="B46" s="246">
        <f>'A1 Exploitation'!D41</f>
        <v>0.91666666666666663</v>
      </c>
      <c r="C46" s="246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46">
        <f>'A2 Exploitation'!D41</f>
        <v>0.95833333333333337</v>
      </c>
      <c r="C47" s="246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46">
        <f>'A3 Exploitation'!D41</f>
        <v>0</v>
      </c>
      <c r="C48" s="246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46">
        <f>'A4 Exploitation'!D41</f>
        <v>0</v>
      </c>
      <c r="C49" s="246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44" t="s">
        <v>360</v>
      </c>
      <c r="C52" s="244"/>
      <c r="D52" s="149"/>
      <c r="E52" s="149"/>
      <c r="F52" s="149"/>
      <c r="G52" s="149"/>
      <c r="H52" s="149"/>
      <c r="I52" s="149"/>
      <c r="J52" s="148" t="str">
        <f>D18</f>
        <v>TROCADERO</v>
      </c>
    </row>
    <row r="53" spans="1:10" ht="33" customHeight="1" x14ac:dyDescent="0.25">
      <c r="A53" s="190" t="s">
        <v>353</v>
      </c>
      <c r="B53" s="243" t="e">
        <f>'A1 Exploitation'!D97</f>
        <v>#DIV/0!</v>
      </c>
      <c r="C53" s="243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43" t="e">
        <f>'A2 Exploitation'!D97</f>
        <v>#DIV/0!</v>
      </c>
      <c r="C54" s="243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43">
        <f>'A3 Exploitation'!D97</f>
        <v>0</v>
      </c>
      <c r="C55" s="243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43">
        <f>'A4 Exploitation'!D97</f>
        <v>0</v>
      </c>
      <c r="C56" s="243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44" t="s">
        <v>361</v>
      </c>
      <c r="C59" s="244"/>
      <c r="D59" s="149"/>
      <c r="E59" s="149"/>
      <c r="F59" s="149"/>
      <c r="G59" s="149"/>
      <c r="H59" s="149"/>
      <c r="I59" s="149"/>
      <c r="J59" s="148" t="str">
        <f>D18</f>
        <v>TROCADERO</v>
      </c>
    </row>
    <row r="60" spans="1:10" ht="33" customHeight="1" x14ac:dyDescent="0.25">
      <c r="A60" s="190" t="s">
        <v>353</v>
      </c>
      <c r="B60" s="243" t="e">
        <f>'A1 Exploitation'!D150</f>
        <v>#DIV/0!</v>
      </c>
      <c r="C60" s="243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43" t="e">
        <f>'A2 Exploitation'!D150</f>
        <v>#DIV/0!</v>
      </c>
      <c r="C61" s="243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43">
        <f>'A3 Exploitation'!D150</f>
        <v>0</v>
      </c>
      <c r="C62" s="243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43">
        <f>'A4 Exploitation'!D150</f>
        <v>0</v>
      </c>
      <c r="C63" s="243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44" t="s">
        <v>362</v>
      </c>
      <c r="C66" s="244"/>
      <c r="D66" s="149"/>
      <c r="E66" s="149"/>
      <c r="F66" s="149"/>
      <c r="G66" s="149"/>
      <c r="H66" s="149"/>
      <c r="I66" s="149"/>
      <c r="J66" s="148" t="str">
        <f>D18</f>
        <v>TROCADERO</v>
      </c>
    </row>
    <row r="67" spans="1:10" ht="33" customHeight="1" x14ac:dyDescent="0.25">
      <c r="A67" s="190" t="s">
        <v>353</v>
      </c>
      <c r="B67" s="243" t="e">
        <f>'A1 Exploitation'!D190</f>
        <v>#DIV/0!</v>
      </c>
      <c r="C67" s="243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43" t="e">
        <f>'A2 Exploitation'!D190</f>
        <v>#DIV/0!</v>
      </c>
      <c r="C68" s="243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43">
        <f>'A3 Exploitation'!D190</f>
        <v>0</v>
      </c>
      <c r="C69" s="243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43">
        <f>'A4 Exploitation'!D190</f>
        <v>0</v>
      </c>
      <c r="C70" s="243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44" t="s">
        <v>363</v>
      </c>
      <c r="C73" s="244"/>
      <c r="D73" s="149"/>
      <c r="E73" s="149"/>
      <c r="F73" s="149"/>
      <c r="G73" s="149"/>
      <c r="H73" s="149"/>
      <c r="I73" s="149"/>
      <c r="J73" s="148" t="str">
        <f>D18</f>
        <v>TROCADERO</v>
      </c>
    </row>
    <row r="74" spans="1:10" ht="33" customHeight="1" x14ac:dyDescent="0.25">
      <c r="A74" s="190" t="s">
        <v>353</v>
      </c>
      <c r="B74" s="243" t="e">
        <f>'A1 Exploitation'!D246</f>
        <v>#DIV/0!</v>
      </c>
      <c r="C74" s="243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43" t="e">
        <f>'A2 Exploitation'!D246</f>
        <v>#DIV/0!</v>
      </c>
      <c r="C75" s="243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43">
        <f>'A3 Exploitation'!D246</f>
        <v>0</v>
      </c>
      <c r="C76" s="243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43">
        <f>'A4 Exploitation'!D246</f>
        <v>0</v>
      </c>
      <c r="C77" s="243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44" t="s">
        <v>364</v>
      </c>
      <c r="C80" s="244"/>
      <c r="D80" s="149"/>
      <c r="E80" s="149"/>
      <c r="F80" s="149"/>
      <c r="G80" s="149"/>
      <c r="H80" s="149"/>
      <c r="I80" s="149"/>
      <c r="J80" s="148" t="str">
        <f>D18</f>
        <v>TROCADERO</v>
      </c>
    </row>
    <row r="81" spans="1:10" ht="33" customHeight="1" x14ac:dyDescent="0.25">
      <c r="A81" s="190" t="s">
        <v>353</v>
      </c>
      <c r="B81" s="243" t="e">
        <f>'A1 Exploitation'!D280</f>
        <v>#DIV/0!</v>
      </c>
      <c r="C81" s="243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43" t="e">
        <f>'A2 Exploitation'!D280</f>
        <v>#DIV/0!</v>
      </c>
      <c r="C82" s="243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43">
        <f>'A3 Exploitation'!D280</f>
        <v>0</v>
      </c>
      <c r="C83" s="243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43">
        <f>'A4 Exploitation'!D280</f>
        <v>0</v>
      </c>
      <c r="C84" s="243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44" t="s">
        <v>365</v>
      </c>
      <c r="C87" s="244"/>
      <c r="D87" s="149"/>
      <c r="E87" s="149"/>
      <c r="F87" s="149"/>
      <c r="G87" s="149"/>
      <c r="H87" s="149"/>
      <c r="I87" s="149"/>
      <c r="J87" s="148" t="str">
        <f>D18</f>
        <v>TROCADERO</v>
      </c>
    </row>
    <row r="88" spans="1:10" ht="33" customHeight="1" x14ac:dyDescent="0.25">
      <c r="A88" s="190" t="s">
        <v>353</v>
      </c>
      <c r="B88" s="243">
        <f>'A1 Exploitation'!D308</f>
        <v>0.9642857142857143</v>
      </c>
      <c r="C88" s="243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43">
        <f>'A2 Exploitation'!D308</f>
        <v>0.6428571428571429</v>
      </c>
      <c r="C89" s="243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43">
        <f>'A3 Exploitation'!D308</f>
        <v>0</v>
      </c>
      <c r="C90" s="243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43">
        <f>'A4 Exploitation'!D308</f>
        <v>0</v>
      </c>
      <c r="C91" s="243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44" t="s">
        <v>366</v>
      </c>
      <c r="C94" s="244"/>
      <c r="D94" s="149"/>
      <c r="E94" s="149"/>
      <c r="F94" s="149"/>
      <c r="G94" s="149"/>
      <c r="H94" s="149"/>
      <c r="I94" s="149"/>
      <c r="J94" s="148" t="str">
        <f>D18</f>
        <v>TROCADERO</v>
      </c>
    </row>
    <row r="95" spans="1:10" ht="33" customHeight="1" x14ac:dyDescent="0.25">
      <c r="A95" s="190" t="s">
        <v>353</v>
      </c>
      <c r="B95" s="243">
        <f>'A1 Exploitation'!D361</f>
        <v>1</v>
      </c>
      <c r="C95" s="243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43">
        <f>'A2 Exploitation'!D361</f>
        <v>0.95652173913043481</v>
      </c>
      <c r="C96" s="243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43">
        <f>'A3 Exploitation'!D361</f>
        <v>0</v>
      </c>
      <c r="C97" s="243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43">
        <f>'A4 Exploitation'!D361</f>
        <v>0</v>
      </c>
      <c r="C98" s="243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44" t="s">
        <v>367</v>
      </c>
      <c r="C101" s="244"/>
      <c r="D101" s="149"/>
      <c r="E101" s="149"/>
      <c r="F101" s="149"/>
      <c r="G101" s="149"/>
      <c r="H101" s="149"/>
      <c r="I101" s="149"/>
      <c r="J101" s="148" t="str">
        <f>D18</f>
        <v>TROCADERO</v>
      </c>
    </row>
    <row r="102" spans="1:10" ht="33" customHeight="1" x14ac:dyDescent="0.25">
      <c r="A102" s="190" t="s">
        <v>353</v>
      </c>
      <c r="B102" s="243" t="e">
        <f>'A1 Exploitation'!D391</f>
        <v>#DIV/0!</v>
      </c>
      <c r="C102" s="243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43" t="e">
        <f>'A2 Exploitation'!D391</f>
        <v>#DIV/0!</v>
      </c>
      <c r="C103" s="243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43">
        <f>'A3 Exploitation'!D391</f>
        <v>0</v>
      </c>
      <c r="C104" s="243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43">
        <f>'A4 Exploitation'!D391</f>
        <v>0</v>
      </c>
      <c r="C105" s="243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44" t="s">
        <v>368</v>
      </c>
      <c r="C108" s="244"/>
      <c r="D108" s="149"/>
      <c r="E108" s="149"/>
      <c r="F108" s="149"/>
      <c r="G108" s="149"/>
      <c r="H108" s="149"/>
      <c r="I108" s="149"/>
      <c r="J108" s="148" t="str">
        <f>D18</f>
        <v>TROCADERO</v>
      </c>
    </row>
    <row r="109" spans="1:10" ht="33" customHeight="1" x14ac:dyDescent="0.25">
      <c r="A109" s="190" t="s">
        <v>353</v>
      </c>
      <c r="B109" s="243">
        <f>'A1 Exploitation'!D410</f>
        <v>0.75</v>
      </c>
      <c r="C109" s="243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43">
        <f>'A2 Exploitation'!D410</f>
        <v>0.91666666666666663</v>
      </c>
      <c r="C110" s="243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43">
        <f>'A3 Exploitation'!D410</f>
        <v>0</v>
      </c>
      <c r="C111" s="243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43">
        <f>'A4 Exploitation'!D410</f>
        <v>0</v>
      </c>
      <c r="C112" s="243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44" t="s">
        <v>369</v>
      </c>
      <c r="C115" s="244"/>
      <c r="D115" s="149"/>
      <c r="E115" s="149"/>
      <c r="F115" s="149"/>
      <c r="G115" s="149"/>
      <c r="H115" s="149"/>
      <c r="I115" s="149"/>
      <c r="J115" s="148" t="str">
        <f>D18</f>
        <v>TROCADERO</v>
      </c>
    </row>
    <row r="116" spans="1:10" ht="33" customHeight="1" x14ac:dyDescent="0.25">
      <c r="A116" s="190" t="s">
        <v>353</v>
      </c>
      <c r="B116" s="243">
        <f>'A1 Exploitation'!D420</f>
        <v>1</v>
      </c>
      <c r="C116" s="243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43">
        <f>'A2 Exploitation'!D420</f>
        <v>0.875</v>
      </c>
      <c r="C117" s="243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43">
        <f>'A3 Exploitation'!D420</f>
        <v>0</v>
      </c>
      <c r="C118" s="243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43">
        <f>'A4 Exploitation'!D420</f>
        <v>0</v>
      </c>
      <c r="C119" s="243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44" t="s">
        <v>370</v>
      </c>
      <c r="C122" s="244"/>
      <c r="D122" s="149"/>
      <c r="E122" s="149"/>
      <c r="F122" s="149"/>
      <c r="G122" s="149"/>
      <c r="H122" s="149"/>
      <c r="I122" s="149"/>
      <c r="J122" s="148" t="str">
        <f>D18</f>
        <v>TROCADERO</v>
      </c>
    </row>
    <row r="123" spans="1:10" ht="33" customHeight="1" x14ac:dyDescent="0.25">
      <c r="A123" s="190" t="s">
        <v>353</v>
      </c>
      <c r="B123" s="243">
        <f>'A1 Exploitation'!D429</f>
        <v>1</v>
      </c>
      <c r="C123" s="243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43">
        <f>'A2 Exploitation'!D429</f>
        <v>1</v>
      </c>
      <c r="C124" s="243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43">
        <f>'A3 Exploitation'!D429</f>
        <v>0</v>
      </c>
      <c r="C125" s="243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43">
        <f>'A4 Exploitation'!D429</f>
        <v>0</v>
      </c>
      <c r="C126" s="243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45"/>
      <c r="C127" s="245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45"/>
      <c r="C128" s="245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44" t="s">
        <v>371</v>
      </c>
      <c r="C129" s="244"/>
      <c r="D129" s="149"/>
      <c r="E129" s="149"/>
      <c r="F129" s="149"/>
      <c r="G129" s="149"/>
      <c r="H129" s="149"/>
      <c r="I129" s="149"/>
      <c r="J129" s="148" t="str">
        <f>D18</f>
        <v>TROCADERO</v>
      </c>
    </row>
    <row r="130" spans="1:10" ht="33" customHeight="1" x14ac:dyDescent="0.25">
      <c r="A130" s="190" t="s">
        <v>353</v>
      </c>
      <c r="B130" s="243">
        <f>'A1 Exploitation'!D450</f>
        <v>0.95833333333333337</v>
      </c>
      <c r="C130" s="243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43">
        <f>'A2 Exploitation'!D450</f>
        <v>0.95454545454545459</v>
      </c>
      <c r="C131" s="243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43">
        <f>'A3 Exploitation'!D450</f>
        <v>0</v>
      </c>
      <c r="C132" s="243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43">
        <f>'A4 Exploitation'!D450</f>
        <v>0</v>
      </c>
      <c r="C133" s="243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44" t="s">
        <v>372</v>
      </c>
      <c r="C136" s="244"/>
      <c r="J136" s="148" t="str">
        <f>D18</f>
        <v>TROCADERO</v>
      </c>
    </row>
    <row r="137" spans="1:10" ht="33" customHeight="1" x14ac:dyDescent="0.25">
      <c r="A137" s="190" t="s">
        <v>353</v>
      </c>
      <c r="B137" s="243">
        <f>'A1 Exploitation'!D459</f>
        <v>1</v>
      </c>
      <c r="C137" s="243"/>
    </row>
    <row r="138" spans="1:10" ht="33" customHeight="1" x14ac:dyDescent="0.25">
      <c r="A138" s="189" t="s">
        <v>354</v>
      </c>
      <c r="B138" s="243">
        <f>'A2 Exploitation'!D459</f>
        <v>1</v>
      </c>
      <c r="C138" s="243"/>
    </row>
    <row r="139" spans="1:10" ht="33" customHeight="1" x14ac:dyDescent="0.25">
      <c r="A139" s="190" t="s">
        <v>355</v>
      </c>
      <c r="B139" s="243">
        <f>'A3 Exploitation'!D459</f>
        <v>0</v>
      </c>
      <c r="C139" s="243"/>
    </row>
    <row r="140" spans="1:10" ht="33" customHeight="1" x14ac:dyDescent="0.25">
      <c r="A140" s="190" t="s">
        <v>356</v>
      </c>
      <c r="B140" s="243">
        <f>'A4 Exploitation'!D459</f>
        <v>0</v>
      </c>
      <c r="C140" s="243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44" t="s">
        <v>373</v>
      </c>
      <c r="C143" s="244"/>
      <c r="J143" s="148" t="str">
        <f>D18</f>
        <v>TROCADERO</v>
      </c>
    </row>
    <row r="144" spans="1:10" ht="33" customHeight="1" x14ac:dyDescent="0.25">
      <c r="A144" s="190" t="s">
        <v>353</v>
      </c>
      <c r="B144" s="243">
        <f>'A1 Technique'!D183</f>
        <v>0.93421052631578949</v>
      </c>
      <c r="C144" s="243"/>
    </row>
    <row r="145" spans="1:3" ht="33" customHeight="1" x14ac:dyDescent="0.25">
      <c r="A145" s="189" t="s">
        <v>354</v>
      </c>
      <c r="B145" s="243">
        <f>'A2 Technique'!D183</f>
        <v>0.91463414634146345</v>
      </c>
      <c r="C145" s="243"/>
    </row>
    <row r="146" spans="1:3" ht="33" customHeight="1" x14ac:dyDescent="0.25">
      <c r="A146" s="190" t="s">
        <v>355</v>
      </c>
      <c r="B146" s="243">
        <f>'A3 Technique'!D183</f>
        <v>0</v>
      </c>
      <c r="C146" s="243"/>
    </row>
    <row r="147" spans="1:3" ht="33" customHeight="1" x14ac:dyDescent="0.25">
      <c r="A147" s="190" t="s">
        <v>356</v>
      </c>
      <c r="B147" s="243">
        <f>'A4 Technique'!D183</f>
        <v>0</v>
      </c>
      <c r="C147" s="24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391" zoomScale="80" zoomScaleNormal="71" zoomScaleSheetLayoutView="80" workbookViewId="0">
      <selection activeCell="D404" sqref="D40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84"/>
      <c r="H7" s="84"/>
      <c r="I7" s="84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85"/>
      <c r="H8" s="85"/>
      <c r="I8" s="84"/>
    </row>
    <row r="9" spans="1:9" ht="24" x14ac:dyDescent="0.45">
      <c r="A9" s="191" t="s">
        <v>44</v>
      </c>
      <c r="B9" s="270" t="s">
        <v>379</v>
      </c>
      <c r="C9" s="270"/>
      <c r="D9" s="270"/>
      <c r="E9" s="270"/>
      <c r="F9" s="271"/>
      <c r="G9" s="85"/>
      <c r="H9" s="85"/>
      <c r="I9" s="84"/>
    </row>
    <row r="10" spans="1:9" ht="24" x14ac:dyDescent="0.45">
      <c r="A10" s="192" t="s">
        <v>46</v>
      </c>
      <c r="B10" s="272" t="s">
        <v>385</v>
      </c>
      <c r="C10" s="272"/>
      <c r="D10" s="272"/>
      <c r="E10" s="272"/>
      <c r="F10" s="272"/>
      <c r="G10" s="85"/>
      <c r="H10" s="85"/>
      <c r="I10" s="84"/>
    </row>
    <row r="11" spans="1:9" ht="24" x14ac:dyDescent="0.45">
      <c r="A11" s="191" t="s">
        <v>45</v>
      </c>
      <c r="B11" s="266">
        <v>42867</v>
      </c>
      <c r="C11" s="266"/>
      <c r="D11" s="266"/>
      <c r="E11" s="266"/>
      <c r="F11" s="266"/>
      <c r="G11" s="85"/>
      <c r="H11" s="85"/>
      <c r="I11" s="84"/>
    </row>
    <row r="12" spans="1:9" ht="24" x14ac:dyDescent="0.45">
      <c r="A12" s="191" t="s">
        <v>260</v>
      </c>
      <c r="B12" s="258">
        <f>D463</f>
        <v>0.95833333333333337</v>
      </c>
      <c r="C12" s="258"/>
      <c r="D12" s="258"/>
      <c r="E12" s="258"/>
      <c r="F12" s="258"/>
      <c r="G12" s="85"/>
      <c r="H12" s="85"/>
      <c r="I12" s="84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42867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1</v>
      </c>
      <c r="C30" s="88"/>
      <c r="D30" s="108" t="s">
        <v>380</v>
      </c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95.25" customHeight="1" x14ac:dyDescent="0.25">
      <c r="A32" s="16" t="s">
        <v>156</v>
      </c>
      <c r="B32" s="121">
        <v>1</v>
      </c>
      <c r="C32" s="88"/>
      <c r="D32" s="90" t="s">
        <v>394</v>
      </c>
      <c r="E32" s="52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5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16</v>
      </c>
    </row>
    <row r="38" spans="1:7" x14ac:dyDescent="0.25">
      <c r="A38" s="198" t="s">
        <v>37</v>
      </c>
      <c r="B38" s="199"/>
      <c r="C38" s="200"/>
      <c r="D38" s="201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42867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8"/>
      <c r="E51" s="87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ht="48" customHeight="1" x14ac:dyDescent="0.25">
      <c r="A59" s="16" t="s">
        <v>193</v>
      </c>
      <c r="B59" s="121" t="s">
        <v>34</v>
      </c>
      <c r="C59" s="100"/>
      <c r="D59" s="236"/>
      <c r="E59" s="236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87"/>
      <c r="E64" s="87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237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8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42867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42867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42867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42867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119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35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42867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6" t="s">
        <v>103</v>
      </c>
      <c r="B285" s="105">
        <v>2</v>
      </c>
      <c r="C285" s="105"/>
      <c r="D285" s="102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2</v>
      </c>
      <c r="C292" s="100"/>
      <c r="D292" s="114"/>
      <c r="E292" s="236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ht="30" x14ac:dyDescent="0.25">
      <c r="A298" s="16" t="s">
        <v>104</v>
      </c>
      <c r="B298" s="105">
        <v>1</v>
      </c>
      <c r="C298" s="105"/>
      <c r="D298" s="119" t="s">
        <v>381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75.75" customHeight="1" x14ac:dyDescent="0.25">
      <c r="A302" s="20" t="s">
        <v>105</v>
      </c>
      <c r="B302" s="121">
        <v>2</v>
      </c>
      <c r="C302" s="105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35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42867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21">
        <v>2</v>
      </c>
      <c r="C313" s="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6" t="s">
        <v>294</v>
      </c>
      <c r="B325" s="100">
        <v>2</v>
      </c>
      <c r="C325" s="100"/>
      <c r="D325" s="115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87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87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8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42867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51" t="s">
        <v>346</v>
      </c>
      <c r="B393" s="252"/>
      <c r="C393" s="252"/>
      <c r="D393" s="252"/>
      <c r="E393" s="252"/>
      <c r="F393" s="253"/>
    </row>
    <row r="394" spans="1:7" s="118" customFormat="1" x14ac:dyDescent="0.25">
      <c r="A394" s="145">
        <f>+B11</f>
        <v>42867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05">
        <v>1</v>
      </c>
      <c r="C396" s="105"/>
      <c r="D396" s="87" t="s">
        <v>388</v>
      </c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87"/>
      <c r="E397" s="87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ht="30" x14ac:dyDescent="0.25">
      <c r="A404" s="25" t="s">
        <v>30</v>
      </c>
      <c r="B404" s="121">
        <v>0</v>
      </c>
      <c r="C404" s="105"/>
      <c r="D404" s="119" t="s">
        <v>386</v>
      </c>
      <c r="E404" s="87" t="s">
        <v>387</v>
      </c>
      <c r="F404" s="102"/>
    </row>
    <row r="405" spans="1:6" ht="45" x14ac:dyDescent="0.25">
      <c r="A405" s="78" t="s">
        <v>271</v>
      </c>
      <c r="B405" s="121">
        <v>2</v>
      </c>
      <c r="C405" s="106"/>
      <c r="D405" s="235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2</v>
      </c>
    </row>
    <row r="407" spans="1:6" x14ac:dyDescent="0.25">
      <c r="A407" s="198" t="s">
        <v>37</v>
      </c>
      <c r="B407" s="199"/>
      <c r="C407" s="200"/>
      <c r="D407" s="201">
        <f>D406/(COUNT(B403:C404)*2)</f>
        <v>0.5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9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8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5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382</v>
      </c>
      <c r="E434" s="102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19"/>
      <c r="E438" s="102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2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39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51" t="s">
        <v>144</v>
      </c>
      <c r="B452" s="252"/>
      <c r="C452" s="252"/>
      <c r="D452" s="252"/>
      <c r="E452" s="252"/>
      <c r="F452" s="253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5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13">
        <f>AVERAGE(D36,D92,D145,D185,D241,D275,D303,D356,D386,D405,D418,D427,D448,D457)</f>
        <v>0.88888888888888884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161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0.95833333333333337</v>
      </c>
    </row>
  </sheetData>
  <sheetProtection algorithmName="SHA-512" hashValue="ciEi3EwvE8E8H5cGkYNgnJM8tH4xZnhtXzsgNk2JSyE9HMJOQ+WlWrBjw2RzU6dFQKTi3usHp66yEnYeLowK/g==" saltValue="Gy1JPsAmk7gphMLnY5hF3g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/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9" t="s">
        <v>52</v>
      </c>
      <c r="B6" s="269"/>
      <c r="C6" s="269"/>
      <c r="D6" s="269"/>
      <c r="E6" s="269"/>
      <c r="F6" s="269"/>
      <c r="G6" s="85"/>
      <c r="H6" s="85"/>
      <c r="I6" s="85"/>
    </row>
    <row r="7" spans="1:9" s="29" customFormat="1" ht="21.75" customHeight="1" x14ac:dyDescent="0.5">
      <c r="A7" s="269" t="str">
        <f>'A1 Exploitation'!A8:F8</f>
        <v>TROCADERO</v>
      </c>
      <c r="B7" s="269"/>
      <c r="C7" s="269"/>
      <c r="D7" s="269"/>
      <c r="E7" s="269"/>
      <c r="F7" s="269"/>
      <c r="G7" s="85"/>
      <c r="H7" s="85"/>
      <c r="I7" s="85"/>
    </row>
    <row r="8" spans="1:9" s="29" customFormat="1" ht="24.75" x14ac:dyDescent="0.5">
      <c r="A8" s="191" t="s">
        <v>44</v>
      </c>
      <c r="B8" s="276" t="str">
        <f>'A1 Exploitation'!B9:F9</f>
        <v>Mme SLAIMI Samah</v>
      </c>
      <c r="C8" s="276"/>
      <c r="D8" s="276"/>
      <c r="E8" s="276"/>
      <c r="F8" s="277"/>
      <c r="G8" s="85"/>
      <c r="H8" s="85"/>
      <c r="I8" s="85"/>
    </row>
    <row r="9" spans="1:9" s="29" customFormat="1" ht="24" x14ac:dyDescent="0.45">
      <c r="A9" s="192" t="s">
        <v>46</v>
      </c>
      <c r="B9" s="278" t="str">
        <f>'A1 Exploitation'!B10:F10</f>
        <v>Chokri BEN SALAH &amp; Mohamed SEFI</v>
      </c>
      <c r="C9" s="278"/>
      <c r="D9" s="278"/>
      <c r="E9" s="278"/>
      <c r="F9" s="278"/>
      <c r="G9" s="85"/>
      <c r="H9" s="85"/>
      <c r="I9" s="85"/>
    </row>
    <row r="10" spans="1:9" s="29" customFormat="1" ht="24.75" x14ac:dyDescent="0.5">
      <c r="A10" s="191" t="s">
        <v>45</v>
      </c>
      <c r="B10" s="274">
        <f>'A1 Exploitation'!B11:F11</f>
        <v>42867</v>
      </c>
      <c r="C10" s="274"/>
      <c r="D10" s="274"/>
      <c r="E10" s="274"/>
      <c r="F10" s="274"/>
      <c r="G10" s="85"/>
      <c r="H10" s="85"/>
      <c r="I10" s="85"/>
    </row>
    <row r="11" spans="1:9" s="29" customFormat="1" ht="24.75" x14ac:dyDescent="0.5">
      <c r="A11" s="191" t="s">
        <v>318</v>
      </c>
      <c r="B11" s="279">
        <f>D183</f>
        <v>0.93421052631578949</v>
      </c>
      <c r="C11" s="279"/>
      <c r="D11" s="279"/>
      <c r="E11" s="279"/>
      <c r="F11" s="279"/>
      <c r="G11" s="85"/>
      <c r="H11" s="85"/>
      <c r="I11" s="85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7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ht="49.5" x14ac:dyDescent="0.3">
      <c r="A45" s="32" t="s">
        <v>297</v>
      </c>
      <c r="B45" s="163">
        <v>0</v>
      </c>
      <c r="C45" s="163"/>
      <c r="D45" s="241" t="s">
        <v>390</v>
      </c>
      <c r="E45" s="241" t="s">
        <v>391</v>
      </c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242">
        <v>0.56999999999999995</v>
      </c>
      <c r="E49" s="163"/>
      <c r="F49" s="163"/>
    </row>
    <row r="50" spans="1:6" ht="18" x14ac:dyDescent="0.35">
      <c r="A50" s="54" t="s">
        <v>320</v>
      </c>
      <c r="B50" s="163">
        <v>1</v>
      </c>
      <c r="C50" s="187" t="str">
        <f>IF(B50=0, -5, "0")</f>
        <v>0</v>
      </c>
      <c r="D50" s="242" t="s">
        <v>392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9</v>
      </c>
    </row>
    <row r="52" spans="1:6" x14ac:dyDescent="0.3">
      <c r="A52" s="193" t="s">
        <v>319</v>
      </c>
      <c r="B52" s="194"/>
      <c r="C52" s="195"/>
      <c r="D52" s="197">
        <f>D51/(COUNT(B45:C50)*2)</f>
        <v>0.75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241"/>
      <c r="E55" s="241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9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66.75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389</v>
      </c>
      <c r="E59" s="241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240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1"/>
      <c r="E140" s="241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4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 t="s">
        <v>34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ht="33" x14ac:dyDescent="0.3">
      <c r="A165" s="58" t="s">
        <v>337</v>
      </c>
      <c r="B165" s="163">
        <v>0</v>
      </c>
      <c r="C165" s="163"/>
      <c r="D165" s="241" t="s">
        <v>393</v>
      </c>
      <c r="E165" s="164" t="s">
        <v>383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71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0.93421052631578949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275" zoomScale="70" zoomScaleNormal="71" zoomScaleSheetLayoutView="70" workbookViewId="0">
      <selection activeCell="D290" sqref="D29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29"/>
      <c r="H7" s="229"/>
      <c r="I7" s="229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0"/>
      <c r="H8" s="230"/>
      <c r="I8" s="229"/>
    </row>
    <row r="9" spans="1:9" ht="24.75" x14ac:dyDescent="0.5">
      <c r="A9" s="191" t="s">
        <v>44</v>
      </c>
      <c r="B9" s="270" t="s">
        <v>395</v>
      </c>
      <c r="C9" s="270"/>
      <c r="D9" s="270"/>
      <c r="E9" s="270"/>
      <c r="F9" s="271"/>
      <c r="G9" s="230"/>
      <c r="H9" s="230"/>
      <c r="I9" s="229"/>
    </row>
    <row r="10" spans="1:9" ht="24" x14ac:dyDescent="0.45">
      <c r="A10" s="192" t="s">
        <v>46</v>
      </c>
      <c r="B10" s="272" t="s">
        <v>396</v>
      </c>
      <c r="C10" s="272"/>
      <c r="D10" s="272"/>
      <c r="E10" s="272"/>
      <c r="F10" s="272"/>
      <c r="G10" s="230"/>
      <c r="H10" s="230"/>
      <c r="I10" s="229"/>
    </row>
    <row r="11" spans="1:9" ht="24.75" x14ac:dyDescent="0.5">
      <c r="A11" s="191" t="s">
        <v>45</v>
      </c>
      <c r="B11" s="266">
        <v>43062</v>
      </c>
      <c r="C11" s="266"/>
      <c r="D11" s="266"/>
      <c r="E11" s="266"/>
      <c r="F11" s="266"/>
      <c r="G11" s="230"/>
      <c r="H11" s="230"/>
      <c r="I11" s="229"/>
    </row>
    <row r="12" spans="1:9" ht="24.75" x14ac:dyDescent="0.5">
      <c r="A12" s="191" t="s">
        <v>260</v>
      </c>
      <c r="B12" s="258">
        <f>D463</f>
        <v>0.89473684210526316</v>
      </c>
      <c r="C12" s="258"/>
      <c r="D12" s="258"/>
      <c r="E12" s="258"/>
      <c r="F12" s="258"/>
      <c r="G12" s="230"/>
      <c r="H12" s="230"/>
      <c r="I12" s="229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43062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1</v>
      </c>
      <c r="C30" s="121"/>
      <c r="D30" s="107" t="s">
        <v>397</v>
      </c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54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1</v>
      </c>
      <c r="C36" s="106"/>
      <c r="D36" s="91">
        <v>0.5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43062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ht="30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43062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43062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43062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1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1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1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1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1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1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1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1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1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43062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1" t="s">
        <v>34</v>
      </c>
      <c r="C264" s="122"/>
      <c r="D264" s="101"/>
      <c r="E264" s="124"/>
      <c r="F264" s="124"/>
    </row>
    <row r="265" spans="1:7" x14ac:dyDescent="0.25">
      <c r="A265" s="120" t="s">
        <v>345</v>
      </c>
      <c r="B265" s="121" t="s">
        <v>34</v>
      </c>
      <c r="C265" s="121"/>
      <c r="D265" s="119"/>
      <c r="E265" s="102"/>
      <c r="F265" s="102"/>
    </row>
    <row r="266" spans="1:7" x14ac:dyDescent="0.25">
      <c r="A266" s="17" t="s">
        <v>5</v>
      </c>
      <c r="B266" s="121" t="s">
        <v>34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1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1" t="s">
        <v>34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1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1" t="s">
        <v>34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1" t="s">
        <v>34</v>
      </c>
      <c r="C271" s="121"/>
      <c r="D271" s="119"/>
      <c r="E271" s="102"/>
      <c r="F271" s="102"/>
    </row>
    <row r="272" spans="1:7" x14ac:dyDescent="0.25">
      <c r="A272" s="17" t="s">
        <v>233</v>
      </c>
      <c r="B272" s="121" t="s">
        <v>34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1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1" t="s">
        <v>34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1" t="s">
        <v>34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43062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1</v>
      </c>
      <c r="C292" s="122"/>
      <c r="D292" s="114" t="s">
        <v>398</v>
      </c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 t="s">
        <v>34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15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31.5" x14ac:dyDescent="0.35">
      <c r="A299" s="54" t="s">
        <v>7</v>
      </c>
      <c r="B299" s="121">
        <v>0</v>
      </c>
      <c r="C299" s="160">
        <f>IF(B299=0, -5, "0")</f>
        <v>-5</v>
      </c>
      <c r="D299" s="119" t="s">
        <v>399</v>
      </c>
      <c r="E299" s="124" t="s">
        <v>401</v>
      </c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81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3</v>
      </c>
    </row>
    <row r="305" spans="1:6" x14ac:dyDescent="0.25">
      <c r="A305" s="198" t="s">
        <v>37</v>
      </c>
      <c r="B305" s="199"/>
      <c r="C305" s="200"/>
      <c r="D305" s="201">
        <f>D304/(COUNT(B298:C302)*2)</f>
        <v>0.25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18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0.6428571428571429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43062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 t="s">
        <v>34</v>
      </c>
      <c r="C313" s="121"/>
      <c r="D313" s="119"/>
      <c r="E313" s="102"/>
      <c r="F313" s="102"/>
    </row>
    <row r="314" spans="1:6" x14ac:dyDescent="0.25">
      <c r="A314" s="34" t="s">
        <v>290</v>
      </c>
      <c r="B314" s="121" t="s">
        <v>34</v>
      </c>
      <c r="C314" s="121"/>
      <c r="D314" s="119"/>
      <c r="E314" s="111"/>
      <c r="F314" s="102"/>
    </row>
    <row r="315" spans="1:6" x14ac:dyDescent="0.25">
      <c r="A315" s="26" t="s">
        <v>28</v>
      </c>
      <c r="B315" s="121" t="s">
        <v>34</v>
      </c>
      <c r="C315" s="121"/>
      <c r="D315" s="103"/>
      <c r="E315" s="102"/>
      <c r="F315" s="102"/>
    </row>
    <row r="316" spans="1:6" x14ac:dyDescent="0.25">
      <c r="A316" s="19" t="s">
        <v>13</v>
      </c>
      <c r="B316" s="121" t="s">
        <v>34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 t="s">
        <v>34</v>
      </c>
      <c r="C318" s="95"/>
      <c r="D318" s="119"/>
      <c r="E318" s="102"/>
      <c r="F318" s="102"/>
    </row>
    <row r="319" spans="1:6" x14ac:dyDescent="0.25">
      <c r="A319" s="19" t="s">
        <v>264</v>
      </c>
      <c r="B319" s="121" t="s">
        <v>34</v>
      </c>
      <c r="C319" s="95"/>
      <c r="D319" s="9"/>
      <c r="E319" s="102"/>
      <c r="F319" s="102"/>
    </row>
    <row r="320" spans="1:6" x14ac:dyDescent="0.25">
      <c r="A320" s="19" t="s">
        <v>27</v>
      </c>
      <c r="B320" s="121" t="s">
        <v>34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 t="e">
        <f>D321/(COUNT(B313:C320)*2)</f>
        <v>#DIV/0!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ht="30" x14ac:dyDescent="0.25">
      <c r="A329" s="17" t="s">
        <v>55</v>
      </c>
      <c r="B329" s="122">
        <v>1</v>
      </c>
      <c r="C329" s="121"/>
      <c r="D329" s="11" t="s">
        <v>402</v>
      </c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23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1</v>
      </c>
      <c r="C352" s="121"/>
      <c r="D352" s="109" t="s">
        <v>400</v>
      </c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82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44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0.95652173913043481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43062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43062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2</v>
      </c>
      <c r="C396" s="121"/>
      <c r="D396" s="283" t="s">
        <v>388</v>
      </c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ht="45" x14ac:dyDescent="0.25">
      <c r="A404" s="25" t="s">
        <v>30</v>
      </c>
      <c r="B404" s="121">
        <v>1</v>
      </c>
      <c r="C404" s="121"/>
      <c r="D404" s="119" t="s">
        <v>404</v>
      </c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>
        <v>0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3</v>
      </c>
    </row>
    <row r="407" spans="1:6" x14ac:dyDescent="0.25">
      <c r="A407" s="198" t="s">
        <v>37</v>
      </c>
      <c r="B407" s="199"/>
      <c r="C407" s="200"/>
      <c r="D407" s="201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1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6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1</v>
      </c>
      <c r="C434" s="160" t="str">
        <f>IF(B434=0, -5, "0")</f>
        <v>0</v>
      </c>
      <c r="D434" s="284" t="s">
        <v>403</v>
      </c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2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 t="s">
        <v>34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>
        <v>0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21</v>
      </c>
    </row>
    <row r="450" spans="1:6" x14ac:dyDescent="0.25">
      <c r="A450" s="198" t="s">
        <v>37</v>
      </c>
      <c r="B450" s="199"/>
      <c r="C450" s="200"/>
      <c r="D450" s="201">
        <f>D449/(COUNT(B433:C447)*2)</f>
        <v>0.95454545454545459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 t="s">
        <v>34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0.41666666666666669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136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0.89473684210526316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157" zoomScale="90" zoomScaleSheetLayoutView="90" workbookViewId="0">
      <selection activeCell="E165" sqref="E165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9" t="s">
        <v>52</v>
      </c>
      <c r="B6" s="269"/>
      <c r="C6" s="269"/>
      <c r="D6" s="269"/>
      <c r="E6" s="269"/>
      <c r="F6" s="269"/>
      <c r="G6" s="230"/>
      <c r="H6" s="230"/>
      <c r="I6" s="230"/>
    </row>
    <row r="7" spans="1:9" s="29" customFormat="1" ht="21.75" customHeight="1" x14ac:dyDescent="0.5">
      <c r="A7" s="269" t="str">
        <f>'A2 Exploitation'!A8:F8</f>
        <v>TROCADERO</v>
      </c>
      <c r="B7" s="269"/>
      <c r="C7" s="269"/>
      <c r="D7" s="269"/>
      <c r="E7" s="269"/>
      <c r="F7" s="269"/>
      <c r="G7" s="230"/>
      <c r="H7" s="230"/>
      <c r="I7" s="230"/>
    </row>
    <row r="8" spans="1:9" s="29" customFormat="1" ht="24.75" x14ac:dyDescent="0.5">
      <c r="A8" s="191" t="s">
        <v>44</v>
      </c>
      <c r="B8" s="278" t="str">
        <f>'A2 Exploitation'!B9:F9</f>
        <v>Dr Hend KAMOUN</v>
      </c>
      <c r="C8" s="278"/>
      <c r="D8" s="278"/>
      <c r="E8" s="278"/>
      <c r="F8" s="278"/>
      <c r="G8" s="230"/>
      <c r="H8" s="230"/>
      <c r="I8" s="230"/>
    </row>
    <row r="9" spans="1:9" s="29" customFormat="1" ht="24" x14ac:dyDescent="0.45">
      <c r="A9" s="192" t="s">
        <v>46</v>
      </c>
      <c r="B9" s="278" t="str">
        <f>'A2 Exploitation'!B10:F10</f>
        <v>Directeur du magasin et chefs rayons</v>
      </c>
      <c r="C9" s="278"/>
      <c r="D9" s="278"/>
      <c r="E9" s="278"/>
      <c r="F9" s="278"/>
      <c r="G9" s="230"/>
      <c r="H9" s="230"/>
      <c r="I9" s="230"/>
    </row>
    <row r="10" spans="1:9" s="29" customFormat="1" ht="24.75" x14ac:dyDescent="0.5">
      <c r="A10" s="191" t="s">
        <v>45</v>
      </c>
      <c r="B10" s="274">
        <f>'A2 Exploitation'!B11:F11</f>
        <v>43062</v>
      </c>
      <c r="C10" s="274"/>
      <c r="D10" s="274"/>
      <c r="E10" s="274"/>
      <c r="F10" s="274"/>
      <c r="G10" s="230"/>
      <c r="H10" s="230"/>
      <c r="I10" s="230"/>
    </row>
    <row r="11" spans="1:9" s="29" customFormat="1" ht="24.75" x14ac:dyDescent="0.5">
      <c r="A11" s="191" t="s">
        <v>318</v>
      </c>
      <c r="B11" s="279">
        <f>D183</f>
        <v>0.91463414634146345</v>
      </c>
      <c r="C11" s="279"/>
      <c r="D11" s="279"/>
      <c r="E11" s="279"/>
      <c r="F11" s="279"/>
      <c r="G11" s="230"/>
      <c r="H11" s="230"/>
      <c r="I11" s="230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ht="33" x14ac:dyDescent="0.3">
      <c r="A17" s="32" t="s">
        <v>296</v>
      </c>
      <c r="B17" s="163">
        <v>1</v>
      </c>
      <c r="C17" s="163"/>
      <c r="D17" s="164" t="s">
        <v>407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7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ht="33" x14ac:dyDescent="0.3">
      <c r="A45" s="32" t="s">
        <v>297</v>
      </c>
      <c r="B45" s="163">
        <v>1</v>
      </c>
      <c r="C45" s="163"/>
      <c r="D45" s="285" t="s">
        <v>406</v>
      </c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408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6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6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6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6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6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6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6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6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6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6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6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6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6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6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6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6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6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6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6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6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6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6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6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6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6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69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69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69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69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69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69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69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69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69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69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69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1</v>
      </c>
      <c r="C137" s="163"/>
      <c r="D137" s="164" t="s">
        <v>388</v>
      </c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ht="66" x14ac:dyDescent="0.3">
      <c r="A143" s="146" t="s">
        <v>348</v>
      </c>
      <c r="B143" s="163">
        <v>1</v>
      </c>
      <c r="C143" s="163"/>
      <c r="D143" s="164" t="s">
        <v>405</v>
      </c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14</v>
      </c>
    </row>
    <row r="146" spans="1:6" x14ac:dyDescent="0.3">
      <c r="A146" s="193" t="s">
        <v>319</v>
      </c>
      <c r="B146" s="194"/>
      <c r="C146" s="195"/>
      <c r="D146" s="197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ht="33" x14ac:dyDescent="0.3">
      <c r="A158" s="32" t="s">
        <v>91</v>
      </c>
      <c r="B158" s="163">
        <v>1</v>
      </c>
      <c r="C158" s="163"/>
      <c r="D158" s="285" t="s">
        <v>406</v>
      </c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ht="33" x14ac:dyDescent="0.3">
      <c r="A165" s="58" t="s">
        <v>337</v>
      </c>
      <c r="B165" s="163">
        <v>0</v>
      </c>
      <c r="C165" s="163"/>
      <c r="D165" s="164" t="s">
        <v>409</v>
      </c>
      <c r="E165" s="164" t="s">
        <v>410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29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0.75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75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0.91463414634146345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31"/>
      <c r="H7" s="231"/>
      <c r="I7" s="231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2"/>
      <c r="H8" s="232"/>
      <c r="I8" s="231"/>
    </row>
    <row r="9" spans="1:9" ht="24.75" x14ac:dyDescent="0.5">
      <c r="A9" s="191" t="s">
        <v>44</v>
      </c>
      <c r="B9" s="270"/>
      <c r="C9" s="270"/>
      <c r="D9" s="270"/>
      <c r="E9" s="270"/>
      <c r="F9" s="271"/>
      <c r="G9" s="232"/>
      <c r="H9" s="232"/>
      <c r="I9" s="231"/>
    </row>
    <row r="10" spans="1:9" ht="24" x14ac:dyDescent="0.45">
      <c r="A10" s="192" t="s">
        <v>46</v>
      </c>
      <c r="B10" s="272"/>
      <c r="C10" s="272"/>
      <c r="D10" s="272"/>
      <c r="E10" s="272"/>
      <c r="F10" s="272"/>
      <c r="G10" s="232"/>
      <c r="H10" s="232"/>
      <c r="I10" s="231"/>
    </row>
    <row r="11" spans="1:9" ht="24.75" x14ac:dyDescent="0.5">
      <c r="A11" s="191" t="s">
        <v>45</v>
      </c>
      <c r="B11" s="266"/>
      <c r="C11" s="266"/>
      <c r="D11" s="266"/>
      <c r="E11" s="266"/>
      <c r="F11" s="266"/>
      <c r="G11" s="232"/>
      <c r="H11" s="232"/>
      <c r="I11" s="231"/>
    </row>
    <row r="12" spans="1:9" ht="24.75" x14ac:dyDescent="0.5">
      <c r="A12" s="191" t="s">
        <v>260</v>
      </c>
      <c r="B12" s="258">
        <f>D463</f>
        <v>0</v>
      </c>
      <c r="C12" s="258"/>
      <c r="D12" s="258"/>
      <c r="E12" s="258"/>
      <c r="F12" s="258"/>
      <c r="G12" s="232"/>
      <c r="H12" s="232"/>
      <c r="I12" s="231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69" t="s">
        <v>52</v>
      </c>
      <c r="B6" s="269"/>
      <c r="C6" s="269"/>
      <c r="D6" s="269"/>
      <c r="E6" s="269"/>
      <c r="F6" s="269"/>
      <c r="G6" s="232"/>
      <c r="H6" s="232"/>
      <c r="I6" s="232"/>
    </row>
    <row r="7" spans="1:9" s="29" customFormat="1" ht="21.75" customHeight="1" x14ac:dyDescent="0.5">
      <c r="A7" s="269" t="str">
        <f>'A3 Exploitation'!A8:F8</f>
        <v>TROCADERO</v>
      </c>
      <c r="B7" s="269"/>
      <c r="C7" s="269"/>
      <c r="D7" s="269"/>
      <c r="E7" s="269"/>
      <c r="F7" s="269"/>
      <c r="G7" s="232"/>
      <c r="H7" s="232"/>
      <c r="I7" s="232"/>
    </row>
    <row r="8" spans="1:9" s="29" customFormat="1" ht="24.75" x14ac:dyDescent="0.5">
      <c r="A8" s="191" t="s">
        <v>44</v>
      </c>
      <c r="B8" s="280">
        <f>'A3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" x14ac:dyDescent="0.45">
      <c r="A9" s="192" t="s">
        <v>46</v>
      </c>
      <c r="B9" s="278">
        <f>'A3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.75" x14ac:dyDescent="0.5">
      <c r="A10" s="191" t="s">
        <v>45</v>
      </c>
      <c r="B10" s="274">
        <f>'A3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.75" x14ac:dyDescent="0.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31"/>
      <c r="H7" s="231"/>
      <c r="I7" s="231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2"/>
      <c r="H8" s="232"/>
      <c r="I8" s="231"/>
    </row>
    <row r="9" spans="1:9" ht="24.75" x14ac:dyDescent="0.5">
      <c r="A9" s="191" t="s">
        <v>44</v>
      </c>
      <c r="B9" s="270"/>
      <c r="C9" s="270"/>
      <c r="D9" s="270"/>
      <c r="E9" s="270"/>
      <c r="F9" s="271"/>
      <c r="G9" s="232"/>
      <c r="H9" s="232"/>
      <c r="I9" s="231"/>
    </row>
    <row r="10" spans="1:9" ht="24" x14ac:dyDescent="0.45">
      <c r="A10" s="192" t="s">
        <v>46</v>
      </c>
      <c r="B10" s="272"/>
      <c r="C10" s="272"/>
      <c r="D10" s="272"/>
      <c r="E10" s="272"/>
      <c r="F10" s="272"/>
      <c r="G10" s="232"/>
      <c r="H10" s="232"/>
      <c r="I10" s="231"/>
    </row>
    <row r="11" spans="1:9" ht="24.75" x14ac:dyDescent="0.5">
      <c r="A11" s="191" t="s">
        <v>45</v>
      </c>
      <c r="B11" s="266"/>
      <c r="C11" s="266"/>
      <c r="D11" s="266"/>
      <c r="E11" s="266"/>
      <c r="F11" s="266"/>
      <c r="G11" s="232"/>
      <c r="H11" s="232"/>
      <c r="I11" s="231"/>
    </row>
    <row r="12" spans="1:9" ht="24.75" x14ac:dyDescent="0.5">
      <c r="A12" s="191" t="s">
        <v>260</v>
      </c>
      <c r="B12" s="258">
        <f>D463</f>
        <v>0</v>
      </c>
      <c r="C12" s="258"/>
      <c r="D12" s="258"/>
      <c r="E12" s="258"/>
      <c r="F12" s="258"/>
      <c r="G12" s="232"/>
      <c r="H12" s="232"/>
      <c r="I12" s="231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69" t="s">
        <v>52</v>
      </c>
      <c r="B6" s="269"/>
      <c r="C6" s="269"/>
      <c r="D6" s="269"/>
      <c r="E6" s="269"/>
      <c r="F6" s="269"/>
      <c r="G6" s="232"/>
      <c r="H6" s="232"/>
      <c r="I6" s="232"/>
    </row>
    <row r="7" spans="1:9" s="29" customFormat="1" ht="21.75" customHeight="1" x14ac:dyDescent="0.5">
      <c r="A7" s="269" t="str">
        <f>'A4 Exploitation'!A8:F8</f>
        <v>TROCADERO</v>
      </c>
      <c r="B7" s="269"/>
      <c r="C7" s="269"/>
      <c r="D7" s="269"/>
      <c r="E7" s="269"/>
      <c r="F7" s="269"/>
      <c r="G7" s="232"/>
      <c r="H7" s="232"/>
      <c r="I7" s="232"/>
    </row>
    <row r="8" spans="1:9" s="29" customFormat="1" ht="24.75" x14ac:dyDescent="0.5">
      <c r="A8" s="191" t="s">
        <v>44</v>
      </c>
      <c r="B8" s="278">
        <f>'A4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" x14ac:dyDescent="0.45">
      <c r="A9" s="192" t="s">
        <v>46</v>
      </c>
      <c r="B9" s="278">
        <f>'A4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.75" x14ac:dyDescent="0.5">
      <c r="A10" s="191" t="s">
        <v>45</v>
      </c>
      <c r="B10" s="274">
        <f>'A4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.75" x14ac:dyDescent="0.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2017-11-26T11:48:19Z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