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Silver Mall\Août 2017\"/>
    </mc:Choice>
  </mc:AlternateContent>
  <bookViews>
    <workbookView xWindow="0" yWindow="0" windowWidth="20490" windowHeight="7755" tabRatio="998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206" i="32" l="1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388" i="32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C81" i="31"/>
  <c r="C79" i="31"/>
  <c r="C76" i="31"/>
  <c r="C75" i="3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83" i="31" l="1"/>
  <c r="D84" i="31" s="1"/>
  <c r="D101" i="31"/>
  <c r="D102" i="31" s="1"/>
  <c r="D189" i="34"/>
  <c r="D190" i="34" s="1"/>
  <c r="B70" i="29" s="1"/>
  <c r="D145" i="31"/>
  <c r="D146" i="31" s="1"/>
  <c r="D96" i="34"/>
  <c r="D97" i="34" s="1"/>
  <c r="B56" i="29" s="1"/>
  <c r="D149" i="34"/>
  <c r="D150" i="34" s="1"/>
  <c r="B63" i="29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243" i="30"/>
  <c r="D358" i="30"/>
  <c r="D38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245" i="30"/>
  <c r="D246" i="30" s="1"/>
  <c r="B75" i="29" s="1"/>
  <c r="D96" i="30"/>
  <c r="D97" i="30" s="1"/>
  <c r="B54" i="29" s="1"/>
  <c r="D462" i="32"/>
  <c r="D463" i="32" s="1"/>
  <c r="B34" i="29" s="1"/>
  <c r="D110" i="16"/>
  <c r="D111" i="16" s="1"/>
  <c r="D276" i="16"/>
  <c r="D346" i="16"/>
  <c r="D347" i="16" s="1"/>
  <c r="D357" i="16"/>
  <c r="D358" i="16" s="1"/>
  <c r="D101" i="17"/>
  <c r="D102" i="17" s="1"/>
  <c r="D360" i="30"/>
  <c r="D361" i="30" s="1"/>
  <c r="B96" i="29" s="1"/>
  <c r="B27" i="29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11" i="33"/>
  <c r="B146" i="29"/>
  <c r="B12" i="34"/>
  <c r="B35" i="29"/>
  <c r="D171" i="17"/>
  <c r="D40" i="16"/>
  <c r="D62" i="17"/>
  <c r="D206" i="16"/>
  <c r="D207" i="16" s="1"/>
  <c r="D54" i="16"/>
  <c r="D55" i="16" s="1"/>
  <c r="B9" i="17"/>
  <c r="B10" i="17"/>
  <c r="B26" i="29" l="1"/>
  <c r="D462" i="30"/>
  <c r="D463" i="30" s="1"/>
  <c r="B33" i="29" s="1"/>
  <c r="B12" i="32"/>
  <c r="D360" i="16"/>
  <c r="D361" i="16" s="1"/>
  <c r="B11" i="31"/>
  <c r="B145" i="29"/>
  <c r="D41" i="16"/>
  <c r="B46" i="29" s="1"/>
  <c r="B25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97" i="16" s="1"/>
  <c r="B53" i="29" s="1"/>
  <c r="D189" i="16"/>
  <c r="D190" i="16" s="1"/>
  <c r="B67" i="29" s="1"/>
  <c r="D164" i="16"/>
  <c r="A17" i="16"/>
  <c r="D82" i="16" l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<sst xmlns="http://schemas.openxmlformats.org/spreadsheetml/2006/main" count="2910" uniqueCount="433">
  <si>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</si>
  <si>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</si>
  <si>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</si>
  <si>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</si>
  <si>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</si>
  <si>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</si>
  <si>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</si>
  <si>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</si>
  <si>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</si>
  <si>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</si>
  <si>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</si>
  <si>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</si>
  <si>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</si>
  <si>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</si>
  <si>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</si>
  <si>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</si>
  <si>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</si>
  <si>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</si>
  <si>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</si>
  <si>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</si>
  <si>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</si>
  <si>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</si>
  <si>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</si>
  <si>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</si>
  <si>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</si>
  <si>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</si>
  <si>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</si>
  <si>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</si>
  <si>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</si>
  <si>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</si>
  <si>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</si>
  <si>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</si>
  <si>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</si>
  <si>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</si>
  <si>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</si>
  <si>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</si>
  <si>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</si>
  <si>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</si>
  <si>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</si>
  <si>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</si>
  <si>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</si>
  <si>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</si>
  <si>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</si>
  <si>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</si>
  <si>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</si>
  <si>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</si>
  <si>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</si>
  <si>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</si>
  <si>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</si>
  <si>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</si>
  <si>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</si>
  <si>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</si>
  <si>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</si>
  <si>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</si>
  <si>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</si>
  <si>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</si>
  <si>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</si>
  <si>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</si>
  <si>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</si>
  <si>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</si>
  <si>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</si>
  <si>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</si>
  <si>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</si>
  <si>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</si>
  <si>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</si>
  <si>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</si>
  <si>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</si>
  <si>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</si>
  <si>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</si>
  <si>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</si>
  <si>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</si>
  <si>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</si>
  <si>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</si>
  <si>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</si>
  <si>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</si>
  <si>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</si>
  <si>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</si>
  <si>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</si>
  <si>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</si>
  <si>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</si>
  <si>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</si>
  <si>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</si>
  <si>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</si>
  <si>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</si>
  <si>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</si>
  <si>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</si>
  <si>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</si>
  <si>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</si>
  <si>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</si>
  <si>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</si>
  <si>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</si>
  <si>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</si>
  <si>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</si>
  <si>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</si>
  <si>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</si>
  <si>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</si>
  <si>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</si>
  <si>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</si>
  <si>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</si>
  <si>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</si>
  <si>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</si>
  <si>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</si>
  <si>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</si>
  <si>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</si>
  <si>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</si>
  <si>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</si>
  <si>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</si>
  <si>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</si>
  <si>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</si>
  <si>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</si>
  <si>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</si>
  <si>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</si>
  <si>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</si>
  <si>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</si>
  <si>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</si>
  <si>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</si>
  <si>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</si>
  <si>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</si>
  <si>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</si>
  <si>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</si>
  <si>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</si>
  <si>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</si>
  <si>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</si>
  <si>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</si>
  <si>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</si>
  <si>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</si>
  <si>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</si>
  <si>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</si>
  <si>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</si>
  <si>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</si>
  <si>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</si>
  <si>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</si>
  <si>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</si>
  <si>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</si>
  <si>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</si>
  <si>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</si>
  <si>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</si>
  <si>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</si>
  <si>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</si>
  <si>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</si>
  <si>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</si>
  <si>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</si>
  <si>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</si>
  <si>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</si>
  <si>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</si>
  <si>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</si>
  <si>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</si>
  <si>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</si>
  <si>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</si>
  <si>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</si>
  <si>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</si>
  <si>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</si>
  <si>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</si>
  <si>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</si>
  <si>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</si>
  <si>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</si>
  <si>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</si>
  <si>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</si>
  <si>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</si>
  <si>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</si>
  <si>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</si>
  <si>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</si>
  <si>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</si>
  <si>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</si>
  <si>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</si>
  <si>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</si>
  <si>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</si>
  <si>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</si>
  <si>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</si>
  <si>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</si>
  <si>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</si>
  <si>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</si>
  <si>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</si>
  <si>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</si>
  <si>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</si>
  <si>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</si>
  <si>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</si>
  <si>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</si>
  <si>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</si>
  <si>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</si>
  <si>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</si>
  <si>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</si>
  <si>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</si>
  <si>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</si>
  <si>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</si>
  <si>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</si>
  <si>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</si>
  <si>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</si>
  <si>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</si>
  <si>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</si>
  <si>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</si>
  <si>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</si>
  <si>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</si>
  <si>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</si>
  <si>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</si>
  <si>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</si>
  <si>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</si>
  <si>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</si>
  <si>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</si>
  <si>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</si>
  <si>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</si>
  <si>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</si>
  <si>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</si>
  <si>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</si>
  <si>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</si>
  <si>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</si>
  <si>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</si>
  <si>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</si>
  <si>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</si>
  <si>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</si>
  <si>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</si>
  <si>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</si>
  <si>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</si>
  <si>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</si>
  <si>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</si>
  <si>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</si>
  <si>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</si>
  <si>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</si>
  <si>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</si>
  <si>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</si>
  <si>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</si>
  <si>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</si>
  <si>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</si>
  <si>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</si>
  <si>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</si>
  <si>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</si>
  <si>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</si>
  <si>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</si>
  <si>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</si>
  <si>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</si>
  <si>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</si>
  <si>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</si>
  <si>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</si>
  <si>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</si>
  <si>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</si>
  <si>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</si>
  <si>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</si>
  <si>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</si>
  <si>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</si>
  <si>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</si>
  <si>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</si>
  <si>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</si>
  <si>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</si>
  <si>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</si>
  <si>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</si>
  <si>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</si>
  <si>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</si>
  <si>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</si>
  <si>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</si>
  <si>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</si>
  <si>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</si>
  <si>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</si>
  <si>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</si>
  <si>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</si>
  <si>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</si>
  <si>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</si>
  <si>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</si>
  <si>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</si>
  <si>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</si>
  <si>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</si>
  <si>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</si>
  <si>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</si>
  <si>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</si>
  <si>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</si>
  <si>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</si>
  <si>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</si>
  <si>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</si>
  <si>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</si>
  <si>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</si>
  <si>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</si>
  <si>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</si>
  <si>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</si>
  <si>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</si>
  <si>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</si>
  <si>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</si>
  <si>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</si>
  <si>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</si>
  <si>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</si>
  <si>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</si>
  <si>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</si>
  <si>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</si>
  <si>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</si>
  <si>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</si>
  <si>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</si>
  <si>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</si>
  <si>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</si>
  <si>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</si>
  <si>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</si>
  <si>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</si>
  <si>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</si>
  <si>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</si>
  <si>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</si>
  <si>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</si>
  <si>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</si>
  <si>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</si>
  <si>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</si>
  <si>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</si>
  <si>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</si>
  <si>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</si>
  <si>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</si>
  <si>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</si>
  <si>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</si>
  <si>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</si>
  <si>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</si>
  <si>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</si>
  <si>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</si>
  <si>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</si>
  <si>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</si>
  <si>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</si>
  <si>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</si>
  <si>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</si>
  <si>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</si>
  <si>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</si>
  <si>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</si>
  <si>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</si>
  <si>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</si>
  <si>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</si>
  <si>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</si>
  <si>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</si>
  <si>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</si>
  <si>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</si>
  <si>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</si>
  <si>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</si>
  <si>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</si>
  <si>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</si>
  <si>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</si>
  <si>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</si>
  <si>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</si>
  <si>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</si>
  <si>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</si>
  <si>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</si>
  <si>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</si>
  <si>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</si>
  <si>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</si>
  <si>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</si>
  <si>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</si>
  <si>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</si>
  <si>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</si>
  <si>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</si>
  <si>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</si>
  <si>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</si>
  <si>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</si>
  <si>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</si>
  <si>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</si>
  <si>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</si>
  <si>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</si>
  <si>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</si>
  <si>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</si>
  <si>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</si>
  <si>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</si>
  <si>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</si>
  <si>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</si>
  <si>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</si>
  <si>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</si>
  <si>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</si>
  <si>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</si>
  <si>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</si>
  <si>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</si>
  <si>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</si>
  <si>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</si>
  <si>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</si>
  <si>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</si>
  <si>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</si>
  <si>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</si>
  <si>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</si>
  <si>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</si>
  <si>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</si>
  <si>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</si>
  <si>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</si>
  <si>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</si>
  <si>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</si>
  <si>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</si>
  <si>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</si>
  <si>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</si>
  <si>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</si>
  <si>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</si>
  <si>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</si>
  <si>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</si>
  <si>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</si>
  <si>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Directeur du Magasin &amp; Gestionnaire de stock</t>
  </si>
  <si>
    <t>Interdire cette pratique et éviter de trop laisser les produits sensibles en attente à température ambiante</t>
  </si>
  <si>
    <t>Les évaporateurs du linéaire des yaourts n'étaient pas propres</t>
  </si>
  <si>
    <t>Vérifier l'état du meuble</t>
  </si>
  <si>
    <t>Mme Meriam CHOUCHENE</t>
  </si>
  <si>
    <t>Exposition des fruits et des gâteaux dans le même meuble.</t>
  </si>
  <si>
    <t>Achat du microonde en cours.</t>
  </si>
  <si>
    <t>Absence de papier essuie-mains aux sanitaires.</t>
  </si>
  <si>
    <t>Absence de station de nettoyage.
Le lavage des paniers clients est réalisé au niveau des sanitaires hommes.</t>
  </si>
  <si>
    <t>Présence excessive de mouches de vinaigre au niveau du rayon des condiments et FLEG.</t>
  </si>
  <si>
    <t>Les DEIV au rayon FLEG étaient remplis de cadavres d'insectes.</t>
  </si>
  <si>
    <t>Etat de propreté des caisses et des zones sous les caisses de fruits insatisfaisant.</t>
  </si>
  <si>
    <t>Entreposage long et à température ambiante des produits laitiers en attente d’exposition  
T°C deux pots de Yaourt 20°C.</t>
  </si>
  <si>
    <t>La température du meuble surgelé des glaces est -10,6°C
La température du meuble des légumes surgelés -13,4°C.</t>
  </si>
  <si>
    <t>La température prélevée des meubles surgelés -14°C.</t>
  </si>
  <si>
    <t>La température affichée du meuble des pâtisserie est -9,7°C.</t>
  </si>
  <si>
    <t>La température à cœur des gâteaux est supérieure à 25°C.</t>
  </si>
  <si>
    <t>Absence de savon liquide au labo.</t>
  </si>
  <si>
    <t>Les opérateurs polyvalents assurant la manipulation à la pâtisserie n'ont pas réalisé les analyses copro.</t>
  </si>
  <si>
    <t>Humidité 50%</t>
  </si>
  <si>
    <t>Présence de crevasses au sol du quai de réception.</t>
  </si>
  <si>
    <t>La traçabilité était réalisée pendant 3 jours uniquement au mois de juillet.</t>
  </si>
  <si>
    <t>Assurer la traçabilité de tous les produits exposés.</t>
  </si>
  <si>
    <t>Le protocole de vérification mensuelle du thermomètre n'était pas assimilé.
Les lingettes désinfectantes étaient asséchées après la perte du couvercle de la boite.</t>
  </si>
  <si>
    <t>Les températures indiquées sur l'enregistrement de contrôle étaient erronées.
Les produits présentaient une température élevée (T° à cœur &gt; 25°C) sans qu'elle soit mentionnée.</t>
  </si>
  <si>
    <t>Le meuble d'animation des fruits et légumes ne faisait pas l'objet de suivi.</t>
  </si>
  <si>
    <t>Correcte</t>
  </si>
  <si>
    <t>Présence d'enregistrement de suivi de 8 jours uniquement au mois de juillet.
La température à cœur des produits  frais réceptionnés n'était pas enregistrées.</t>
  </si>
  <si>
    <t>Assurer le suivi de tous les produits frais réceptionnés.</t>
  </si>
  <si>
    <t>Prévoir des thermomètres séparés.</t>
  </si>
  <si>
    <t>Présence de signe d'altération (moisissures) au niveau de la préparation fromagère Fiorella (N° lot PRG-17817). Renforcer le suivi de l'état des produits périssables.
Absence de balisage de prix pour certains fromages.</t>
  </si>
  <si>
    <t>L'indication de la DLUO était illisible pour certains paquets de cake.
Absence de la liste d'ingrédient sur les étiquettes des gressins. Il s'agit de non-conformités réglementaires (AM 03 sep 2008).
Avertir les fournisseurs sur ces écarts.</t>
  </si>
  <si>
    <t>Le local déchet n'était pas climatisé.</t>
  </si>
  <si>
    <t>Prévoir un système de climatisation à ce niveau.</t>
  </si>
  <si>
    <t>.</t>
  </si>
  <si>
    <t>La porte était maintenue longtemps ouverte en attendant le scannage des produits</t>
  </si>
  <si>
    <t>Présence excessive de givre sur l'évaporateur du meuble.</t>
  </si>
  <si>
    <t>Assurer le dégivrage à ce niveau.</t>
  </si>
  <si>
    <t>Ajuster la température du meuble.</t>
  </si>
  <si>
    <t>Maintenir le meuble à une température de 4 à 6°C.</t>
  </si>
  <si>
    <t>Sanitaires hommes et femmes : Absence de distributeurs de papier essuie-mains.</t>
  </si>
  <si>
    <t>La caissière assurait la manipulation à la pâtisserie. L'opératrice ne maitrisait pas assez les bonnes pratiques de manipulation. Une sensibilisation a eu lieu le jour de l'audit sur le respect des règles d'hygiène.</t>
  </si>
  <si>
    <t>Enregistrer correctement le suivi des température du meuble et les actions correctives réalisées en cas de panne.</t>
  </si>
  <si>
    <t>Durée d'exposition des produits</t>
  </si>
  <si>
    <t xml:space="preserve">Respect des durées de vie des produits trad. exposés dans le stand </t>
  </si>
  <si>
    <t>Exposition des bananes directement sur des cartons; cet emballage n'est pas de grade alimentaire.</t>
  </si>
  <si>
    <t>Un seul thermomètre était disponible au magasin.</t>
  </si>
  <si>
    <t xml:space="preserve">Absence d'odeur nauséabonde </t>
  </si>
  <si>
    <t>Le plan de formation n'a pas été dressé.</t>
  </si>
  <si>
    <t xml:space="preserve">La porte de sortie de secours au niveau de la zone de réception  et celle de la réserve sèche manquaient d'étanchéité. </t>
  </si>
  <si>
    <t>Taux de réalisation du plan d'action précédent</t>
  </si>
  <si>
    <t xml:space="preserve">Dégagement d'une forte chaleur depuis les meubles surgelés des glaces et légumes. 
Condensation d’eau de dégivrage sur les grilles des meubles des fromages.
</t>
  </si>
  <si>
    <t xml:space="preserve">Stockage simultané des produits PLS et des produits de la boulangerie sans séparation spatiale.
</t>
  </si>
  <si>
    <t>SILVER MALL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</si>
</sst>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13" fillId="0" borderId="1" xfId="0" applyFont="1" applyBorder="1" applyAlignment="1" applyProtection="1">
      <alignment wrapText="1"/>
      <protection locked="0"/>
    </xf>
    <xf numFmtId="0" fontId="13" fillId="0" borderId="1" xfId="0" applyFont="1" applyFill="1" applyBorder="1" applyAlignment="1" applyProtection="1">
      <alignment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3" fillId="0" borderId="4" xfId="0" applyFont="1" applyBorder="1" applyAlignment="1" applyProtection="1">
      <alignment wrapText="1"/>
      <protection locked="0"/>
    </xf>
    <xf numFmtId="0" fontId="0" fillId="0" borderId="1" xfId="0" applyFont="1" applyBorder="1" applyAlignment="1" applyProtection="1">
      <alignment wrapText="1"/>
      <protection locked="0"/>
    </xf>
    <xf numFmtId="0" fontId="0" fillId="0" borderId="4" xfId="0" applyFont="1" applyBorder="1" applyAlignment="1" applyProtection="1">
      <alignment wrapText="1"/>
      <protection locked="0"/>
    </xf>
    <xf numFmtId="0" fontId="0" fillId="0" borderId="1" xfId="0" applyFont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vertical="top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0.86363636363636365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084544"/>
        <c:axId val="356085104"/>
      </c:barChart>
      <c:catAx>
        <c:axId val="35608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085104"/>
        <c:crosses val="autoZero"/>
        <c:auto val="1"/>
        <c:lblAlgn val="ctr"/>
        <c:lblOffset val="100"/>
        <c:noMultiLvlLbl val="0"/>
      </c:catAx>
      <c:valAx>
        <c:axId val="35608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08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1655008"/>
        <c:axId val="261655568"/>
      </c:barChart>
      <c:catAx>
        <c:axId val="26165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1655568"/>
        <c:crosses val="autoZero"/>
        <c:auto val="1"/>
        <c:lblAlgn val="ctr"/>
        <c:lblOffset val="100"/>
        <c:noMultiLvlLbl val="0"/>
      </c:catAx>
      <c:valAx>
        <c:axId val="26165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165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337328"/>
        <c:axId val="356337888"/>
      </c:barChart>
      <c:catAx>
        <c:axId val="35633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337888"/>
        <c:crosses val="autoZero"/>
        <c:auto val="1"/>
        <c:lblAlgn val="ctr"/>
        <c:lblOffset val="100"/>
        <c:noMultiLvlLbl val="0"/>
      </c:catAx>
      <c:valAx>
        <c:axId val="35633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33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340688"/>
        <c:axId val="356341248"/>
      </c:barChart>
      <c:catAx>
        <c:axId val="35634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341248"/>
        <c:crosses val="autoZero"/>
        <c:auto val="1"/>
        <c:lblAlgn val="ctr"/>
        <c:lblOffset val="100"/>
        <c:noMultiLvlLbl val="0"/>
      </c:catAx>
      <c:valAx>
        <c:axId val="35634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34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344048"/>
        <c:axId val="356344608"/>
      </c:barChart>
      <c:catAx>
        <c:axId val="35634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344608"/>
        <c:crosses val="autoZero"/>
        <c:auto val="1"/>
        <c:lblAlgn val="ctr"/>
        <c:lblOffset val="100"/>
        <c:noMultiLvlLbl val="0"/>
      </c:catAx>
      <c:valAx>
        <c:axId val="35634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34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836704"/>
        <c:axId val="358837264"/>
      </c:barChart>
      <c:catAx>
        <c:axId val="35883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837264"/>
        <c:crosses val="autoZero"/>
        <c:auto val="1"/>
        <c:lblAlgn val="ctr"/>
        <c:lblOffset val="100"/>
        <c:noMultiLvlLbl val="0"/>
      </c:catAx>
      <c:valAx>
        <c:axId val="35883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83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0.59482758620689657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840064"/>
        <c:axId val="358840624"/>
      </c:barChart>
      <c:catAx>
        <c:axId val="35884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840624"/>
        <c:crosses val="autoZero"/>
        <c:auto val="1"/>
        <c:lblAlgn val="ctr"/>
        <c:lblOffset val="100"/>
        <c:noMultiLvlLbl val="0"/>
      </c:catAx>
      <c:valAx>
        <c:axId val="35884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84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0.87795275590551181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802016"/>
        <c:axId val="358802576"/>
      </c:barChart>
      <c:catAx>
        <c:axId val="35880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802576"/>
        <c:crosses val="autoZero"/>
        <c:auto val="1"/>
        <c:lblAlgn val="ctr"/>
        <c:lblOffset val="100"/>
        <c:noMultiLvlLbl val="0"/>
      </c:catAx>
      <c:valAx>
        <c:axId val="35880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80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0.73639017105620419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8805376"/>
        <c:axId val="358805936"/>
        <c:extLst xmlns:c16r2="http://schemas.microsoft.com/office/drawing/2015/06/chart"/>
      </c:barChart>
      <c:catAx>
        <c:axId val="358805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805936"/>
        <c:crosses val="autoZero"/>
        <c:auto val="1"/>
        <c:lblAlgn val="ctr"/>
        <c:lblOffset val="100"/>
        <c:noMultiLvlLbl val="0"/>
      </c:catAx>
      <c:valAx>
        <c:axId val="3588059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80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58931088"/>
        <c:axId val="358931648"/>
        <c:extLst xmlns:c16r2="http://schemas.microsoft.com/office/drawing/2015/06/chart"/>
      </c:barChart>
      <c:catAx>
        <c:axId val="35893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931648"/>
        <c:crosses val="autoZero"/>
        <c:auto val="1"/>
        <c:lblAlgn val="ctr"/>
        <c:lblOffset val="100"/>
        <c:noMultiLvlLbl val="0"/>
      </c:catAx>
      <c:valAx>
        <c:axId val="35893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93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0.73076923076923073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4831152"/>
        <c:axId val="264831712"/>
      </c:barChart>
      <c:catAx>
        <c:axId val="26483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831712"/>
        <c:crosses val="autoZero"/>
        <c:auto val="1"/>
        <c:lblAlgn val="ctr"/>
        <c:lblOffset val="100"/>
        <c:noMultiLvlLbl val="0"/>
      </c:catAx>
      <c:valAx>
        <c:axId val="26483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483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279808"/>
        <c:axId val="360280368"/>
      </c:barChart>
      <c:catAx>
        <c:axId val="36027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280368"/>
        <c:crosses val="autoZero"/>
        <c:auto val="1"/>
        <c:lblAlgn val="ctr"/>
        <c:lblOffset val="100"/>
        <c:noMultiLvlLbl val="0"/>
      </c:catAx>
      <c:valAx>
        <c:axId val="36028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27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283168"/>
        <c:axId val="358885520"/>
      </c:barChart>
      <c:catAx>
        <c:axId val="36028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885520"/>
        <c:crosses val="autoZero"/>
        <c:auto val="1"/>
        <c:lblAlgn val="ctr"/>
        <c:lblOffset val="100"/>
        <c:noMultiLvlLbl val="0"/>
      </c:catAx>
      <c:valAx>
        <c:axId val="35888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28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888320"/>
        <c:axId val="358888880"/>
      </c:barChart>
      <c:catAx>
        <c:axId val="35888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888880"/>
        <c:crosses val="autoZero"/>
        <c:auto val="1"/>
        <c:lblAlgn val="ctr"/>
        <c:lblOffset val="100"/>
        <c:noMultiLvlLbl val="0"/>
      </c:catAx>
      <c:valAx>
        <c:axId val="35888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88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0881392"/>
        <c:axId val="350881952"/>
      </c:barChart>
      <c:catAx>
        <c:axId val="35088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0881952"/>
        <c:crosses val="autoZero"/>
        <c:auto val="1"/>
        <c:lblAlgn val="ctr"/>
        <c:lblOffset val="100"/>
        <c:noMultiLvlLbl val="0"/>
      </c:catAx>
      <c:valAx>
        <c:axId val="35088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088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2035248"/>
        <c:axId val="352035808"/>
      </c:barChart>
      <c:catAx>
        <c:axId val="35203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2035808"/>
        <c:crosses val="autoZero"/>
        <c:auto val="1"/>
        <c:lblAlgn val="ctr"/>
        <c:lblOffset val="100"/>
        <c:noMultiLvlLbl val="0"/>
      </c:catAx>
      <c:valAx>
        <c:axId val="3520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203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0.88709677419354838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429952"/>
        <c:axId val="268168960"/>
      </c:barChart>
      <c:catAx>
        <c:axId val="36042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68960"/>
        <c:crosses val="autoZero"/>
        <c:auto val="1"/>
        <c:lblAlgn val="ctr"/>
        <c:lblOffset val="100"/>
        <c:noMultiLvlLbl val="0"/>
      </c:catAx>
      <c:valAx>
        <c:axId val="26816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42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0280320"/>
        <c:axId val="140280880"/>
      </c:barChart>
      <c:catAx>
        <c:axId val="14028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0280880"/>
        <c:crosses val="autoZero"/>
        <c:auto val="1"/>
        <c:lblAlgn val="ctr"/>
        <c:lblOffset val="100"/>
        <c:noMultiLvlLbl val="0"/>
      </c:catAx>
      <c:valAx>
        <c:axId val="14028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028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378765</xdr:colOff>
      <xdr:row>4</xdr:row>
      <xdr:rowOff>141212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35" zoomScale="90" zoomScaleNormal="100" zoomScaleSheetLayoutView="9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4" t="s">
        <v>378</v>
      </c>
      <c r="B18" s="254"/>
      <c r="C18" s="254"/>
      <c r="D18" s="255" t="s">
        <v>432</v>
      </c>
      <c r="E18" s="255"/>
      <c r="F18" s="255"/>
      <c r="G18" s="255"/>
      <c r="H18" s="255"/>
      <c r="I18" s="255"/>
      <c r="J18" s="255"/>
      <c r="K18" s="255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6" t="s">
        <v>350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7" t="s">
        <v>352</v>
      </c>
      <c r="C23" s="257"/>
      <c r="D23" s="149"/>
      <c r="E23" s="149"/>
      <c r="F23" s="149"/>
      <c r="G23" s="149"/>
      <c r="H23" s="149"/>
      <c r="I23" s="149"/>
      <c r="J23" s="148" t="str">
        <f>D18</f>
        <v>SILVER MALL</v>
      </c>
    </row>
    <row r="24" spans="1:11" ht="33" customHeight="1" x14ac:dyDescent="0.25">
      <c r="A24" s="190" t="s">
        <v>353</v>
      </c>
      <c r="B24" s="258">
        <f>AVERAGE('A1 Exploitation'!D463,'A1 Technique'!D183)</f>
        <v>0.73639017105620419</v>
      </c>
      <c r="C24" s="258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8">
        <f>AVERAGE('A2 Exploitation'!D463,'A2 Technique'!D183)</f>
        <v>0</v>
      </c>
      <c r="C25" s="258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8">
        <f>AVERAGE('A3 Exploitation'!D463,'A3 Technique'!D183)</f>
        <v>0</v>
      </c>
      <c r="C26" s="258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8">
        <f>AVERAGE('A4 Exploitation'!D463,'A4 Technique'!D183)</f>
        <v>0</v>
      </c>
      <c r="C27" s="258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7" t="s">
        <v>357</v>
      </c>
      <c r="C31" s="257"/>
      <c r="D31" s="149"/>
      <c r="E31" s="149"/>
      <c r="F31" s="149"/>
      <c r="G31" s="149"/>
      <c r="H31" s="149"/>
      <c r="I31" s="149"/>
      <c r="J31" s="148" t="str">
        <f>D18</f>
        <v>SILVER MALL</v>
      </c>
    </row>
    <row r="32" spans="1:11" ht="33" customHeight="1" x14ac:dyDescent="0.25">
      <c r="A32" s="190" t="s">
        <v>353</v>
      </c>
      <c r="B32" s="258">
        <f>'A1 Exploitation'!D463</f>
        <v>0.87795275590551181</v>
      </c>
      <c r="C32" s="258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8">
        <f>'A2 Exploitation'!D463</f>
        <v>0</v>
      </c>
      <c r="C33" s="258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8">
        <f>'A3 Exploitation'!D463</f>
        <v>0</v>
      </c>
      <c r="C34" s="258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8">
        <f>'A4 Exploitation'!D463</f>
        <v>0</v>
      </c>
      <c r="C35" s="258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9" t="s">
        <v>358</v>
      </c>
      <c r="C38" s="259"/>
      <c r="D38" s="149"/>
      <c r="E38" s="149"/>
      <c r="F38" s="149"/>
      <c r="G38" s="149"/>
      <c r="H38" s="149"/>
      <c r="I38" s="149"/>
      <c r="J38" s="148" t="str">
        <f>D18</f>
        <v>SILVER MALL</v>
      </c>
    </row>
    <row r="39" spans="1:10" ht="33" customHeight="1" x14ac:dyDescent="0.25">
      <c r="A39" s="190" t="s">
        <v>353</v>
      </c>
      <c r="B39" s="258" t="e">
        <f>AVERAGE('A1 Exploitation'!D461, 'A1 Technique'!D181)</f>
        <v>#DIV/0!</v>
      </c>
      <c r="C39" s="258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8">
        <f>AVERAGE('A2 Exploitation'!D461, 'A2 Technique'!D181)</f>
        <v>0</v>
      </c>
      <c r="C40" s="258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8">
        <f>AVERAGE('A3 Exploitation'!D461, 'A3 Technique'!D181)</f>
        <v>0</v>
      </c>
      <c r="C41" s="258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8">
        <f>AVERAGE('A4 Exploitation'!D461, 'A4 Technique'!D181)</f>
        <v>0</v>
      </c>
      <c r="C42" s="258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7" t="s">
        <v>359</v>
      </c>
      <c r="C45" s="257"/>
      <c r="D45" s="149"/>
      <c r="E45" s="149"/>
      <c r="F45" s="149"/>
      <c r="G45" s="149"/>
      <c r="H45" s="149"/>
      <c r="I45" s="149"/>
      <c r="J45" s="148" t="str">
        <f>D18</f>
        <v>SILVER MALL</v>
      </c>
    </row>
    <row r="46" spans="1:10" ht="33" customHeight="1" x14ac:dyDescent="0.25">
      <c r="A46" s="190" t="s">
        <v>353</v>
      </c>
      <c r="B46" s="260">
        <f>'A1 Exploitation'!D41</f>
        <v>0.86363636363636365</v>
      </c>
      <c r="C46" s="260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60">
        <f>'A2 Exploitation'!D41</f>
        <v>0</v>
      </c>
      <c r="C47" s="260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60">
        <f>'A3 Exploitation'!D41</f>
        <v>0</v>
      </c>
      <c r="C48" s="260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60">
        <f>'A4 Exploitation'!D41</f>
        <v>0</v>
      </c>
      <c r="C49" s="260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7" t="s">
        <v>360</v>
      </c>
      <c r="C52" s="257"/>
      <c r="D52" s="149"/>
      <c r="E52" s="149"/>
      <c r="F52" s="149"/>
      <c r="G52" s="149"/>
      <c r="H52" s="149"/>
      <c r="I52" s="149"/>
      <c r="J52" s="148" t="str">
        <f>D18</f>
        <v>SILVER MALL</v>
      </c>
    </row>
    <row r="53" spans="1:10" ht="33" customHeight="1" x14ac:dyDescent="0.25">
      <c r="A53" s="190" t="s">
        <v>353</v>
      </c>
      <c r="B53" s="258">
        <f>'A1 Exploitation'!D97</f>
        <v>0.73076923076923073</v>
      </c>
      <c r="C53" s="258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8">
        <f>'A2 Exploitation'!D97</f>
        <v>0</v>
      </c>
      <c r="C54" s="258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8">
        <f>'A3 Exploitation'!D97</f>
        <v>0</v>
      </c>
      <c r="C55" s="258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8">
        <f>'A4 Exploitation'!D97</f>
        <v>0</v>
      </c>
      <c r="C56" s="258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7" t="s">
        <v>361</v>
      </c>
      <c r="C59" s="257"/>
      <c r="D59" s="149"/>
      <c r="E59" s="149"/>
      <c r="F59" s="149"/>
      <c r="G59" s="149"/>
      <c r="H59" s="149"/>
      <c r="I59" s="149"/>
      <c r="J59" s="148" t="str">
        <f>D18</f>
        <v>SILVER MALL</v>
      </c>
    </row>
    <row r="60" spans="1:10" ht="33" customHeight="1" x14ac:dyDescent="0.25">
      <c r="A60" s="190" t="s">
        <v>353</v>
      </c>
      <c r="B60" s="258" t="e">
        <f>'A1 Exploitation'!D150</f>
        <v>#DIV/0!</v>
      </c>
      <c r="C60" s="258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8">
        <f>'A2 Exploitation'!D150</f>
        <v>0</v>
      </c>
      <c r="C61" s="258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8">
        <f>'A3 Exploitation'!D150</f>
        <v>0</v>
      </c>
      <c r="C62" s="258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8">
        <f>'A4 Exploitation'!D150</f>
        <v>0</v>
      </c>
      <c r="C63" s="258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7" t="s">
        <v>362</v>
      </c>
      <c r="C66" s="257"/>
      <c r="D66" s="149"/>
      <c r="E66" s="149"/>
      <c r="F66" s="149"/>
      <c r="G66" s="149"/>
      <c r="H66" s="149"/>
      <c r="I66" s="149"/>
      <c r="J66" s="148" t="str">
        <f>D18</f>
        <v>SILVER MALL</v>
      </c>
    </row>
    <row r="67" spans="1:10" ht="33" customHeight="1" x14ac:dyDescent="0.25">
      <c r="A67" s="190" t="s">
        <v>353</v>
      </c>
      <c r="B67" s="258" t="e">
        <f>'A1 Exploitation'!D190</f>
        <v>#DIV/0!</v>
      </c>
      <c r="C67" s="258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8">
        <f>'A2 Exploitation'!D190</f>
        <v>0</v>
      </c>
      <c r="C68" s="258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8">
        <f>'A3 Exploitation'!D190</f>
        <v>0</v>
      </c>
      <c r="C69" s="258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8">
        <f>'A4 Exploitation'!D190</f>
        <v>0</v>
      </c>
      <c r="C70" s="258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7" t="s">
        <v>363</v>
      </c>
      <c r="C73" s="257"/>
      <c r="D73" s="149"/>
      <c r="E73" s="149"/>
      <c r="F73" s="149"/>
      <c r="G73" s="149"/>
      <c r="H73" s="149"/>
      <c r="I73" s="149"/>
      <c r="J73" s="148" t="str">
        <f>D18</f>
        <v>SILVER MALL</v>
      </c>
    </row>
    <row r="74" spans="1:10" ht="33" customHeight="1" x14ac:dyDescent="0.25">
      <c r="A74" s="190" t="s">
        <v>353</v>
      </c>
      <c r="B74" s="258" t="e">
        <f>'A1 Exploitation'!D246</f>
        <v>#DIV/0!</v>
      </c>
      <c r="C74" s="258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8">
        <f>'A2 Exploitation'!D246</f>
        <v>0</v>
      </c>
      <c r="C75" s="258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8">
        <f>'A3 Exploitation'!D246</f>
        <v>0</v>
      </c>
      <c r="C76" s="258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8">
        <f>'A4 Exploitation'!D246</f>
        <v>0</v>
      </c>
      <c r="C77" s="258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7" t="s">
        <v>364</v>
      </c>
      <c r="C80" s="257"/>
      <c r="D80" s="149"/>
      <c r="E80" s="149"/>
      <c r="F80" s="149"/>
      <c r="G80" s="149"/>
      <c r="H80" s="149"/>
      <c r="I80" s="149"/>
      <c r="J80" s="148" t="str">
        <f>D18</f>
        <v>SILVER MALL</v>
      </c>
    </row>
    <row r="81" spans="1:10" ht="33" customHeight="1" x14ac:dyDescent="0.25">
      <c r="A81" s="190" t="s">
        <v>353</v>
      </c>
      <c r="B81" s="258">
        <f>'A1 Exploitation'!D280</f>
        <v>0.91666666666666663</v>
      </c>
      <c r="C81" s="258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8">
        <f>'A2 Exploitation'!D280</f>
        <v>0</v>
      </c>
      <c r="C82" s="258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8">
        <f>'A3 Exploitation'!D280</f>
        <v>0</v>
      </c>
      <c r="C83" s="258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8">
        <f>'A4 Exploitation'!D280</f>
        <v>0</v>
      </c>
      <c r="C84" s="258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7" t="s">
        <v>365</v>
      </c>
      <c r="C87" s="257"/>
      <c r="D87" s="149"/>
      <c r="E87" s="149"/>
      <c r="F87" s="149"/>
      <c r="G87" s="149"/>
      <c r="H87" s="149"/>
      <c r="I87" s="149"/>
      <c r="J87" s="148" t="str">
        <f>D18</f>
        <v>SILVER MALL</v>
      </c>
    </row>
    <row r="88" spans="1:10" ht="33" customHeight="1" x14ac:dyDescent="0.25">
      <c r="A88" s="190" t="s">
        <v>353</v>
      </c>
      <c r="B88" s="258">
        <f>'A1 Exploitation'!D308</f>
        <v>1</v>
      </c>
      <c r="C88" s="258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8">
        <f>'A2 Exploitation'!D308</f>
        <v>0</v>
      </c>
      <c r="C89" s="258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8">
        <f>'A3 Exploitation'!D308</f>
        <v>0</v>
      </c>
      <c r="C90" s="258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8">
        <f>'A4 Exploitation'!D308</f>
        <v>0</v>
      </c>
      <c r="C91" s="258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7" t="s">
        <v>366</v>
      </c>
      <c r="C94" s="257"/>
      <c r="D94" s="149"/>
      <c r="E94" s="149"/>
      <c r="F94" s="149"/>
      <c r="G94" s="149"/>
      <c r="H94" s="149"/>
      <c r="I94" s="149"/>
      <c r="J94" s="148" t="str">
        <f>D18</f>
        <v>SILVER MALL</v>
      </c>
    </row>
    <row r="95" spans="1:10" ht="33" customHeight="1" x14ac:dyDescent="0.25">
      <c r="A95" s="190" t="s">
        <v>353</v>
      </c>
      <c r="B95" s="258">
        <f>'A1 Exploitation'!D361</f>
        <v>0.88709677419354838</v>
      </c>
      <c r="C95" s="258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8">
        <f>'A2 Exploitation'!D361</f>
        <v>0</v>
      </c>
      <c r="C96" s="258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8">
        <f>'A3 Exploitation'!D361</f>
        <v>0</v>
      </c>
      <c r="C97" s="258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8">
        <f>'A4 Exploitation'!D361</f>
        <v>0</v>
      </c>
      <c r="C98" s="258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7" t="s">
        <v>367</v>
      </c>
      <c r="C101" s="257"/>
      <c r="D101" s="149"/>
      <c r="E101" s="149"/>
      <c r="F101" s="149"/>
      <c r="G101" s="149"/>
      <c r="H101" s="149"/>
      <c r="I101" s="149"/>
      <c r="J101" s="148" t="str">
        <f>D18</f>
        <v>SILVER MALL</v>
      </c>
    </row>
    <row r="102" spans="1:10" ht="33" customHeight="1" x14ac:dyDescent="0.25">
      <c r="A102" s="190" t="s">
        <v>353</v>
      </c>
      <c r="B102" s="258">
        <f>'A1 Exploitation'!D391</f>
        <v>1</v>
      </c>
      <c r="C102" s="258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8">
        <f>'A2 Exploitation'!D391</f>
        <v>0</v>
      </c>
      <c r="C103" s="258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8">
        <f>'A3 Exploitation'!D391</f>
        <v>0</v>
      </c>
      <c r="C104" s="258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8">
        <f>'A4 Exploitation'!D391</f>
        <v>0</v>
      </c>
      <c r="C105" s="258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7" t="s">
        <v>368</v>
      </c>
      <c r="C108" s="257"/>
      <c r="D108" s="149"/>
      <c r="E108" s="149"/>
      <c r="F108" s="149"/>
      <c r="G108" s="149"/>
      <c r="H108" s="149"/>
      <c r="I108" s="149"/>
      <c r="J108" s="148" t="str">
        <f>D18</f>
        <v>SILVER MALL</v>
      </c>
    </row>
    <row r="109" spans="1:10" ht="33" customHeight="1" x14ac:dyDescent="0.25">
      <c r="A109" s="190" t="s">
        <v>353</v>
      </c>
      <c r="B109" s="258">
        <f>'A1 Exploitation'!D410</f>
        <v>0.91666666666666663</v>
      </c>
      <c r="C109" s="258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8">
        <f>'A2 Exploitation'!D410</f>
        <v>0</v>
      </c>
      <c r="C110" s="258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8">
        <f>'A3 Exploitation'!D410</f>
        <v>0</v>
      </c>
      <c r="C111" s="258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8">
        <f>'A4 Exploitation'!D410</f>
        <v>0</v>
      </c>
      <c r="C112" s="258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7" t="s">
        <v>369</v>
      </c>
      <c r="C115" s="257"/>
      <c r="D115" s="149"/>
      <c r="E115" s="149"/>
      <c r="F115" s="149"/>
      <c r="G115" s="149"/>
      <c r="H115" s="149"/>
      <c r="I115" s="149"/>
      <c r="J115" s="148" t="str">
        <f>D18</f>
        <v>SILVER MALL</v>
      </c>
    </row>
    <row r="116" spans="1:10" ht="33" customHeight="1" x14ac:dyDescent="0.25">
      <c r="A116" s="190" t="s">
        <v>353</v>
      </c>
      <c r="B116" s="258">
        <f>'A1 Exploitation'!D420</f>
        <v>0.875</v>
      </c>
      <c r="C116" s="258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8">
        <f>'A2 Exploitation'!D420</f>
        <v>0</v>
      </c>
      <c r="C117" s="258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8">
        <f>'A3 Exploitation'!D420</f>
        <v>0</v>
      </c>
      <c r="C118" s="258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8">
        <f>'A4 Exploitation'!D420</f>
        <v>0</v>
      </c>
      <c r="C119" s="258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7" t="s">
        <v>370</v>
      </c>
      <c r="C122" s="257"/>
      <c r="D122" s="149"/>
      <c r="E122" s="149"/>
      <c r="F122" s="149"/>
      <c r="G122" s="149"/>
      <c r="H122" s="149"/>
      <c r="I122" s="149"/>
      <c r="J122" s="148" t="str">
        <f>D18</f>
        <v>SILVER MALL</v>
      </c>
    </row>
    <row r="123" spans="1:10" ht="33" customHeight="1" x14ac:dyDescent="0.25">
      <c r="A123" s="190" t="s">
        <v>353</v>
      </c>
      <c r="B123" s="258">
        <f>'A1 Exploitation'!D429</f>
        <v>0.83333333333333337</v>
      </c>
      <c r="C123" s="258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8">
        <f>'A2 Exploitation'!D429</f>
        <v>0</v>
      </c>
      <c r="C124" s="258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8">
        <f>'A3 Exploitation'!D429</f>
        <v>0</v>
      </c>
      <c r="C125" s="258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8">
        <f>'A4 Exploitation'!D429</f>
        <v>0</v>
      </c>
      <c r="C126" s="258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1"/>
      <c r="C127" s="261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1"/>
      <c r="C128" s="261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7" t="s">
        <v>371</v>
      </c>
      <c r="C129" s="257"/>
      <c r="D129" s="149"/>
      <c r="E129" s="149"/>
      <c r="F129" s="149"/>
      <c r="G129" s="149"/>
      <c r="H129" s="149"/>
      <c r="I129" s="149"/>
      <c r="J129" s="148" t="str">
        <f>D18</f>
        <v>SILVER MALL</v>
      </c>
    </row>
    <row r="130" spans="1:10" ht="33" customHeight="1" x14ac:dyDescent="0.25">
      <c r="A130" s="190" t="s">
        <v>353</v>
      </c>
      <c r="B130" s="258">
        <f>'A1 Exploitation'!D450</f>
        <v>0.875</v>
      </c>
      <c r="C130" s="258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8">
        <f>'A2 Exploitation'!D450</f>
        <v>0</v>
      </c>
      <c r="C131" s="258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8">
        <f>'A3 Exploitation'!D450</f>
        <v>0</v>
      </c>
      <c r="C132" s="258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8">
        <f>'A4 Exploitation'!D450</f>
        <v>0</v>
      </c>
      <c r="C133" s="258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7" t="s">
        <v>372</v>
      </c>
      <c r="C136" s="257"/>
      <c r="J136" s="148" t="str">
        <f>D18</f>
        <v>SILVER MALL</v>
      </c>
    </row>
    <row r="137" spans="1:10" ht="33" customHeight="1" x14ac:dyDescent="0.25">
      <c r="A137" s="190" t="s">
        <v>353</v>
      </c>
      <c r="B137" s="258">
        <f>'A1 Exploitation'!D459</f>
        <v>1</v>
      </c>
      <c r="C137" s="258"/>
    </row>
    <row r="138" spans="1:10" ht="33" customHeight="1" x14ac:dyDescent="0.25">
      <c r="A138" s="189" t="s">
        <v>354</v>
      </c>
      <c r="B138" s="258">
        <f>'A2 Exploitation'!D459</f>
        <v>0</v>
      </c>
      <c r="C138" s="258"/>
    </row>
    <row r="139" spans="1:10" ht="33" customHeight="1" x14ac:dyDescent="0.25">
      <c r="A139" s="190" t="s">
        <v>355</v>
      </c>
      <c r="B139" s="258">
        <f>'A3 Exploitation'!D459</f>
        <v>0</v>
      </c>
      <c r="C139" s="258"/>
    </row>
    <row r="140" spans="1:10" ht="33" customHeight="1" x14ac:dyDescent="0.25">
      <c r="A140" s="190" t="s">
        <v>356</v>
      </c>
      <c r="B140" s="258">
        <f>'A4 Exploitation'!D459</f>
        <v>0</v>
      </c>
      <c r="C140" s="258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7" t="s">
        <v>373</v>
      </c>
      <c r="C143" s="257"/>
      <c r="J143" s="148" t="str">
        <f>D18</f>
        <v>SILVER MALL</v>
      </c>
    </row>
    <row r="144" spans="1:10" ht="33" customHeight="1" x14ac:dyDescent="0.25">
      <c r="A144" s="190" t="s">
        <v>353</v>
      </c>
      <c r="B144" s="258">
        <f>'A1 Technique'!D183</f>
        <v>0.59482758620689657</v>
      </c>
      <c r="C144" s="258"/>
    </row>
    <row r="145" spans="1:3" ht="33" customHeight="1" x14ac:dyDescent="0.25">
      <c r="A145" s="189" t="s">
        <v>354</v>
      </c>
      <c r="B145" s="258">
        <f>'A2 Technique'!D183</f>
        <v>0</v>
      </c>
      <c r="C145" s="258"/>
    </row>
    <row r="146" spans="1:3" ht="33" customHeight="1" x14ac:dyDescent="0.25">
      <c r="A146" s="190" t="s">
        <v>355</v>
      </c>
      <c r="B146" s="258">
        <f>'A3 Technique'!D183</f>
        <v>0</v>
      </c>
      <c r="C146" s="258"/>
    </row>
    <row r="147" spans="1:3" ht="33" customHeight="1" x14ac:dyDescent="0.25">
      <c r="A147" s="190" t="s">
        <v>356</v>
      </c>
      <c r="B147" s="258">
        <f>'A4 Technique'!D183</f>
        <v>0</v>
      </c>
      <c r="C147" s="25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topLeftCell="A429" zoomScale="71" zoomScaleNormal="71" zoomScaleSheetLayoutView="71" workbookViewId="0">
      <selection activeCell="D446" sqref="D446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84"/>
      <c r="H7" s="84"/>
      <c r="I7" s="84"/>
    </row>
    <row r="8" spans="1:9" ht="29.25" x14ac:dyDescent="0.5">
      <c r="A8" s="272" t="str">
        <f>'Page de garde'!D18</f>
        <v>SILVER MALL</v>
      </c>
      <c r="B8" s="272"/>
      <c r="C8" s="272"/>
      <c r="D8" s="272"/>
      <c r="E8" s="272"/>
      <c r="F8" s="272"/>
      <c r="G8" s="85"/>
      <c r="H8" s="85"/>
      <c r="I8" s="84"/>
    </row>
    <row r="9" spans="1:9" ht="24" x14ac:dyDescent="0.45">
      <c r="A9" s="191" t="s">
        <v>44</v>
      </c>
      <c r="B9" s="273" t="s">
        <v>383</v>
      </c>
      <c r="C9" s="273"/>
      <c r="D9" s="273"/>
      <c r="E9" s="273"/>
      <c r="F9" s="274"/>
      <c r="G9" s="85"/>
      <c r="H9" s="85"/>
      <c r="I9" s="84"/>
    </row>
    <row r="10" spans="1:9" ht="24.75" x14ac:dyDescent="0.5">
      <c r="A10" s="192" t="s">
        <v>46</v>
      </c>
      <c r="B10" s="275" t="s">
        <v>379</v>
      </c>
      <c r="C10" s="275"/>
      <c r="D10" s="275"/>
      <c r="E10" s="275"/>
      <c r="F10" s="275"/>
      <c r="G10" s="85"/>
      <c r="H10" s="85"/>
      <c r="I10" s="84"/>
    </row>
    <row r="11" spans="1:9" ht="24" x14ac:dyDescent="0.45">
      <c r="A11" s="191" t="s">
        <v>45</v>
      </c>
      <c r="B11" s="269">
        <v>42948</v>
      </c>
      <c r="C11" s="269"/>
      <c r="D11" s="269"/>
      <c r="E11" s="269"/>
      <c r="F11" s="269"/>
      <c r="G11" s="85"/>
      <c r="H11" s="85"/>
      <c r="I11" s="84"/>
    </row>
    <row r="12" spans="1:9" ht="24" x14ac:dyDescent="0.45">
      <c r="A12" s="191" t="s">
        <v>260</v>
      </c>
      <c r="B12" s="276">
        <f>D463</f>
        <v>0.87795275590551181</v>
      </c>
      <c r="C12" s="276"/>
      <c r="D12" s="276"/>
      <c r="E12" s="276"/>
      <c r="F12" s="276"/>
      <c r="G12" s="85"/>
      <c r="H12" s="85"/>
      <c r="I12" s="84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42948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6" t="s">
        <v>10</v>
      </c>
      <c r="B19" s="93">
        <v>2</v>
      </c>
      <c r="C19" s="93"/>
      <c r="D19" s="92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 t="s">
        <v>34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43">
        <f>SUM(B19:C22)</f>
        <v>4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62.25" customHeight="1" x14ac:dyDescent="0.25">
      <c r="A31" s="17" t="s">
        <v>53</v>
      </c>
      <c r="B31" s="121">
        <v>1</v>
      </c>
      <c r="C31" s="88"/>
      <c r="D31" s="248" t="s">
        <v>402</v>
      </c>
      <c r="E31" s="52"/>
      <c r="F31" s="52"/>
    </row>
    <row r="32" spans="1:8" ht="75" x14ac:dyDescent="0.25">
      <c r="A32" s="16" t="s">
        <v>156</v>
      </c>
      <c r="B32" s="121">
        <v>0</v>
      </c>
      <c r="C32" s="88"/>
      <c r="D32" s="108" t="s">
        <v>406</v>
      </c>
      <c r="E32" s="119" t="s">
        <v>407</v>
      </c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 t="s">
        <v>34</v>
      </c>
      <c r="C36" s="89"/>
      <c r="D36" s="239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15</v>
      </c>
    </row>
    <row r="38" spans="1:7" x14ac:dyDescent="0.25">
      <c r="A38" s="198" t="s">
        <v>37</v>
      </c>
      <c r="B38" s="199"/>
      <c r="C38" s="200"/>
      <c r="D38" s="201">
        <f>D37/(COUNT(B27:C35)*2)</f>
        <v>0.83333333333333337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19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0.86363636363636365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42948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94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94"/>
      <c r="D50" s="108"/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14</v>
      </c>
    </row>
    <row r="55" spans="1:6" x14ac:dyDescent="0.25">
      <c r="A55" s="198" t="s">
        <v>37</v>
      </c>
      <c r="B55" s="199"/>
      <c r="C55" s="200"/>
      <c r="D55" s="201">
        <f>D54/(COUNT(B46:C53)*2)</f>
        <v>1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ht="75" x14ac:dyDescent="0.25">
      <c r="A59" s="16" t="s">
        <v>193</v>
      </c>
      <c r="B59" s="121">
        <v>1</v>
      </c>
      <c r="C59" s="100"/>
      <c r="D59" s="138" t="s">
        <v>420</v>
      </c>
      <c r="E59" s="101"/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30" x14ac:dyDescent="0.25">
      <c r="A70" s="73" t="s">
        <v>161</v>
      </c>
      <c r="B70" s="121">
        <v>0</v>
      </c>
      <c r="C70" s="161">
        <f>IF(B70=0, -5, "0")</f>
        <v>-5</v>
      </c>
      <c r="D70" s="104" t="s">
        <v>400</v>
      </c>
      <c r="E70" s="135" t="s">
        <v>401</v>
      </c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1</v>
      </c>
      <c r="C77" s="100"/>
      <c r="D77" s="104" t="s">
        <v>396</v>
      </c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13</v>
      </c>
    </row>
    <row r="82" spans="1:6" x14ac:dyDescent="0.25">
      <c r="A82" s="207" t="s">
        <v>37</v>
      </c>
      <c r="B82" s="208"/>
      <c r="C82" s="209"/>
      <c r="D82" s="210">
        <f>D81/(COUNT(B58:C80)*2)</f>
        <v>0.54166666666666663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x14ac:dyDescent="0.25">
      <c r="A86" s="17" t="s">
        <v>99</v>
      </c>
      <c r="B86" s="121">
        <v>2</v>
      </c>
      <c r="C86" s="105"/>
      <c r="D86" s="107"/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ht="80.25" customHeight="1" x14ac:dyDescent="0.25">
      <c r="A89" s="17" t="s">
        <v>55</v>
      </c>
      <c r="B89" s="121">
        <v>0</v>
      </c>
      <c r="C89" s="105"/>
      <c r="D89" s="110" t="s">
        <v>403</v>
      </c>
      <c r="E89" s="248" t="s">
        <v>421</v>
      </c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1</v>
      </c>
      <c r="C91" s="105"/>
      <c r="D91" s="109" t="s">
        <v>384</v>
      </c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11</v>
      </c>
    </row>
    <row r="94" spans="1:6" x14ac:dyDescent="0.25">
      <c r="A94" s="198" t="s">
        <v>37</v>
      </c>
      <c r="B94" s="199"/>
      <c r="C94" s="200"/>
      <c r="D94" s="201">
        <f>D93/(COUNT(B85:C91)*2)</f>
        <v>0.7857142857142857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38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0.73076923076923073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42948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422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42948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42948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423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42948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ht="30" x14ac:dyDescent="0.25">
      <c r="A265" s="120" t="s">
        <v>345</v>
      </c>
      <c r="B265" s="122">
        <v>1</v>
      </c>
      <c r="C265" s="105"/>
      <c r="D265" s="248" t="s">
        <v>390</v>
      </c>
      <c r="E265" s="102"/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39.75" customHeight="1" x14ac:dyDescent="0.35">
      <c r="A267" s="54" t="s">
        <v>340</v>
      </c>
      <c r="B267" s="122">
        <v>1</v>
      </c>
      <c r="C267" s="160" t="str">
        <f>IF(B267=0, -5, "0")</f>
        <v>0</v>
      </c>
      <c r="D267" s="109" t="s">
        <v>424</v>
      </c>
      <c r="E267" s="102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ht="30" x14ac:dyDescent="0.25">
      <c r="A272" s="17" t="s">
        <v>233</v>
      </c>
      <c r="B272" s="122">
        <v>1</v>
      </c>
      <c r="C272" s="105"/>
      <c r="D272" s="119" t="s">
        <v>404</v>
      </c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119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17</v>
      </c>
    </row>
    <row r="277" spans="1:6" x14ac:dyDescent="0.25">
      <c r="A277" s="198" t="s">
        <v>37</v>
      </c>
      <c r="B277" s="199"/>
      <c r="C277" s="200"/>
      <c r="D277" s="201">
        <f>D276/(COUNT(B264:C274)*2)</f>
        <v>0.85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33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0.91666666666666663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42948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6" t="s">
        <v>103</v>
      </c>
      <c r="B285" s="105">
        <v>2</v>
      </c>
      <c r="C285" s="105"/>
      <c r="D285" s="98" t="s">
        <v>405</v>
      </c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87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6" t="s">
        <v>285</v>
      </c>
      <c r="B292" s="121">
        <v>2</v>
      </c>
      <c r="C292" s="100"/>
      <c r="D292" s="114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244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6" t="s">
        <v>104</v>
      </c>
      <c r="B298" s="105">
        <v>2</v>
      </c>
      <c r="C298" s="105"/>
      <c r="D298" s="87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87"/>
      <c r="E302" s="87"/>
      <c r="F302" s="102"/>
    </row>
    <row r="303" spans="1:9" ht="45" x14ac:dyDescent="0.25">
      <c r="A303" s="71" t="s">
        <v>271</v>
      </c>
      <c r="B303" s="121" t="s">
        <v>34</v>
      </c>
      <c r="C303" s="106"/>
      <c r="D303" s="239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28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42948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ht="32.25" customHeight="1" x14ac:dyDescent="0.25">
      <c r="A313" s="34" t="s">
        <v>106</v>
      </c>
      <c r="B313" s="21">
        <v>1</v>
      </c>
      <c r="C313" s="21"/>
      <c r="D313" s="98" t="s">
        <v>431</v>
      </c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ht="30" x14ac:dyDescent="0.25">
      <c r="A319" s="19" t="s">
        <v>264</v>
      </c>
      <c r="B319" s="121">
        <v>0</v>
      </c>
      <c r="C319" s="22"/>
      <c r="D319" s="249" t="s">
        <v>425</v>
      </c>
      <c r="E319" s="119" t="s">
        <v>408</v>
      </c>
      <c r="F319" s="102"/>
    </row>
    <row r="320" spans="1:6" x14ac:dyDescent="0.25">
      <c r="A320" s="19" t="s">
        <v>27</v>
      </c>
      <c r="B320" s="121">
        <v>2</v>
      </c>
      <c r="C320" s="21"/>
      <c r="D320" s="247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13</v>
      </c>
    </row>
    <row r="322" spans="1:6" x14ac:dyDescent="0.25">
      <c r="A322" s="198" t="s">
        <v>37</v>
      </c>
      <c r="B322" s="199"/>
      <c r="C322" s="200"/>
      <c r="D322" s="201">
        <f>D321/(COUNT(B313:C320)*2)</f>
        <v>0.8125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ht="75" customHeight="1" x14ac:dyDescent="0.25">
      <c r="A325" s="16" t="s">
        <v>294</v>
      </c>
      <c r="B325" s="100">
        <v>0</v>
      </c>
      <c r="C325" s="100"/>
      <c r="D325" s="250" t="s">
        <v>391</v>
      </c>
      <c r="E325" s="87" t="s">
        <v>380</v>
      </c>
      <c r="F325" s="102"/>
    </row>
    <row r="326" spans="1:6" x14ac:dyDescent="0.25">
      <c r="A326" s="17" t="s">
        <v>99</v>
      </c>
      <c r="B326" s="122">
        <v>2</v>
      </c>
      <c r="C326" s="105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87"/>
      <c r="F331" s="102"/>
    </row>
    <row r="332" spans="1:6" ht="90.75" customHeight="1" x14ac:dyDescent="0.35">
      <c r="A332" s="54" t="s">
        <v>109</v>
      </c>
      <c r="B332" s="122">
        <v>1</v>
      </c>
      <c r="C332" s="160" t="str">
        <f>IF(B332=0, -5, "0")</f>
        <v>0</v>
      </c>
      <c r="D332" s="248" t="s">
        <v>409</v>
      </c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21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0.875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05.75" customHeight="1" x14ac:dyDescent="0.35">
      <c r="A345" s="54" t="s">
        <v>109</v>
      </c>
      <c r="B345" s="121">
        <v>1</v>
      </c>
      <c r="C345" s="160" t="str">
        <f>IF(B345=0, -5, "0")</f>
        <v>0</v>
      </c>
      <c r="D345" s="250" t="s">
        <v>410</v>
      </c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9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 t="s">
        <v>34</v>
      </c>
      <c r="C356" s="106"/>
      <c r="D356" s="236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55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0.88709677419354838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42948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>
        <v>2</v>
      </c>
      <c r="C366" s="21"/>
      <c r="D366" s="119"/>
      <c r="E366" s="102"/>
      <c r="F366" s="102"/>
    </row>
    <row r="367" spans="1:6" x14ac:dyDescent="0.25">
      <c r="A367" s="18" t="s">
        <v>6</v>
      </c>
      <c r="B367" s="121">
        <v>2</v>
      </c>
      <c r="C367" s="21"/>
      <c r="D367" s="119"/>
      <c r="E367" s="102"/>
      <c r="F367" s="102"/>
    </row>
    <row r="368" spans="1:6" x14ac:dyDescent="0.25">
      <c r="A368" s="25" t="s">
        <v>20</v>
      </c>
      <c r="B368" s="121">
        <v>2</v>
      </c>
      <c r="C368" s="21"/>
      <c r="D368" s="103"/>
      <c r="E368" s="102"/>
      <c r="F368" s="102"/>
    </row>
    <row r="369" spans="1:6" x14ac:dyDescent="0.25">
      <c r="A369" s="18" t="s">
        <v>120</v>
      </c>
      <c r="B369" s="121">
        <v>2</v>
      </c>
      <c r="C369" s="21"/>
      <c r="D369" s="119"/>
      <c r="E369" s="102"/>
      <c r="F369" s="102"/>
    </row>
    <row r="370" spans="1:6" x14ac:dyDescent="0.25">
      <c r="A370" s="25" t="s">
        <v>183</v>
      </c>
      <c r="B370" s="121">
        <v>2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>
        <v>2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2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14</v>
      </c>
    </row>
    <row r="374" spans="1:6" x14ac:dyDescent="0.25">
      <c r="A374" s="198" t="s">
        <v>37</v>
      </c>
      <c r="B374" s="199"/>
      <c r="C374" s="200"/>
      <c r="D374" s="201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14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4" t="s">
        <v>346</v>
      </c>
      <c r="B393" s="265"/>
      <c r="C393" s="265"/>
      <c r="D393" s="265"/>
      <c r="E393" s="265"/>
      <c r="F393" s="266"/>
    </row>
    <row r="394" spans="1:7" s="118" customFormat="1" x14ac:dyDescent="0.25">
      <c r="A394" s="145">
        <f>+B11</f>
        <v>42948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426</v>
      </c>
      <c r="B398" s="121">
        <v>2</v>
      </c>
      <c r="C398" s="100"/>
      <c r="D398" s="102"/>
      <c r="E398" s="124"/>
      <c r="F398" s="102"/>
    </row>
    <row r="399" spans="1:7" ht="24.75" customHeight="1" x14ac:dyDescent="0.3">
      <c r="A399" s="39" t="s">
        <v>184</v>
      </c>
      <c r="B399" s="121">
        <v>1</v>
      </c>
      <c r="C399" s="100"/>
      <c r="D399" s="251" t="s">
        <v>386</v>
      </c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248"/>
      <c r="E404" s="102"/>
      <c r="F404" s="102"/>
    </row>
    <row r="405" spans="1:6" ht="45" x14ac:dyDescent="0.25">
      <c r="A405" s="78" t="s">
        <v>271</v>
      </c>
      <c r="B405" s="121" t="s">
        <v>34</v>
      </c>
      <c r="C405" s="106"/>
      <c r="D405" s="23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11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02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ht="30" x14ac:dyDescent="0.25">
      <c r="A417" s="25" t="s">
        <v>16</v>
      </c>
      <c r="B417" s="121">
        <v>1</v>
      </c>
      <c r="C417" s="105"/>
      <c r="D417" s="108" t="s">
        <v>388</v>
      </c>
      <c r="E417" s="102"/>
      <c r="F417" s="102"/>
    </row>
    <row r="418" spans="1:7" ht="45" x14ac:dyDescent="0.25">
      <c r="A418" s="78" t="s">
        <v>271</v>
      </c>
      <c r="B418" s="121" t="s">
        <v>34</v>
      </c>
      <c r="C418" s="106"/>
      <c r="D418" s="240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2.25" customHeight="1" x14ac:dyDescent="0.25">
      <c r="A424" s="25" t="s">
        <v>272</v>
      </c>
      <c r="B424" s="100">
        <v>1</v>
      </c>
      <c r="C424" s="100"/>
      <c r="D424" s="114" t="s">
        <v>414</v>
      </c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45" t="s">
        <v>413</v>
      </c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 t="s">
        <v>34</v>
      </c>
      <c r="C427" s="106"/>
      <c r="D427" s="239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 t="s">
        <v>34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1</v>
      </c>
      <c r="C437" s="105"/>
      <c r="D437" s="252" t="s">
        <v>427</v>
      </c>
      <c r="E437" s="119"/>
      <c r="F437" s="102"/>
    </row>
    <row r="438" spans="1:14" ht="29.25" customHeight="1" x14ac:dyDescent="0.25">
      <c r="A438" s="17" t="s">
        <v>49</v>
      </c>
      <c r="B438" s="121" t="s">
        <v>34</v>
      </c>
      <c r="C438" s="105"/>
      <c r="D438" s="248" t="s">
        <v>397</v>
      </c>
      <c r="E438" s="102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 t="s">
        <v>34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 t="s">
        <v>34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 t="s">
        <v>34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 t="s">
        <v>34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 t="s">
        <v>34</v>
      </c>
      <c r="C448" s="106"/>
      <c r="D448" s="241"/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7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0.875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4" t="s">
        <v>144</v>
      </c>
      <c r="B452" s="265"/>
      <c r="C452" s="265"/>
      <c r="D452" s="265"/>
      <c r="E452" s="265"/>
      <c r="F452" s="266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 t="s">
        <v>34</v>
      </c>
      <c r="C457" s="105"/>
      <c r="D457" s="239"/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 t="e">
        <f>AVERAGE(D36,D92,D145,D185,D241,D275,D303,D356,D386,D405,D418,D427,D448,D457)</f>
        <v>#DIV/0!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223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0.87795275590551181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6" zoomScaleSheetLayoutView="100" workbookViewId="0">
      <selection activeCell="A59" sqref="A5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85"/>
      <c r="H6" s="85"/>
      <c r="I6" s="85"/>
    </row>
    <row r="7" spans="1:9" s="29" customFormat="1" ht="21.75" customHeight="1" x14ac:dyDescent="0.5">
      <c r="A7" s="272" t="str">
        <f>'A1 Exploitation'!A8:F8</f>
        <v>SILVER MALL</v>
      </c>
      <c r="B7" s="272"/>
      <c r="C7" s="272"/>
      <c r="D7" s="272"/>
      <c r="E7" s="272"/>
      <c r="F7" s="272"/>
      <c r="G7" s="85"/>
      <c r="H7" s="85"/>
      <c r="I7" s="85"/>
    </row>
    <row r="8" spans="1:9" s="29" customFormat="1" ht="24.75" x14ac:dyDescent="0.5">
      <c r="A8" s="191" t="s">
        <v>44</v>
      </c>
      <c r="B8" s="287" t="str">
        <f>'A1 Exploitation'!B9:F9</f>
        <v>Mme Meriam CHOUCHENE</v>
      </c>
      <c r="C8" s="287"/>
      <c r="D8" s="287"/>
      <c r="E8" s="287"/>
      <c r="F8" s="288"/>
      <c r="G8" s="85"/>
      <c r="H8" s="85"/>
      <c r="I8" s="85"/>
    </row>
    <row r="9" spans="1:9" s="29" customFormat="1" ht="24.75" x14ac:dyDescent="0.5">
      <c r="A9" s="192" t="s">
        <v>46</v>
      </c>
      <c r="B9" s="289" t="str">
        <f>'A1 Exploitation'!B10:F10</f>
        <v>Directeur du Magasin &amp; Gestionnaire de stock</v>
      </c>
      <c r="C9" s="289"/>
      <c r="D9" s="289"/>
      <c r="E9" s="289"/>
      <c r="F9" s="289"/>
      <c r="G9" s="85"/>
      <c r="H9" s="85"/>
      <c r="I9" s="85"/>
    </row>
    <row r="10" spans="1:9" s="29" customFormat="1" ht="24.75" x14ac:dyDescent="0.5">
      <c r="A10" s="191" t="s">
        <v>45</v>
      </c>
      <c r="B10" s="285">
        <f>'A1 Exploitation'!B11:F11</f>
        <v>42948</v>
      </c>
      <c r="C10" s="285"/>
      <c r="D10" s="285"/>
      <c r="E10" s="285"/>
      <c r="F10" s="285"/>
      <c r="G10" s="85"/>
      <c r="H10" s="85"/>
      <c r="I10" s="85"/>
    </row>
    <row r="11" spans="1:9" s="29" customFormat="1" ht="24.75" x14ac:dyDescent="0.5">
      <c r="A11" s="191" t="s">
        <v>318</v>
      </c>
      <c r="B11" s="290">
        <f>D183</f>
        <v>0.59482758620689657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ht="18" x14ac:dyDescent="0.35">
      <c r="A17" s="32" t="s">
        <v>296</v>
      </c>
      <c r="B17" s="163">
        <v>2</v>
      </c>
      <c r="C17" s="163"/>
      <c r="D17" s="246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ht="33" x14ac:dyDescent="0.3">
      <c r="A19" s="32" t="s">
        <v>85</v>
      </c>
      <c r="B19" s="163">
        <v>1</v>
      </c>
      <c r="C19" s="163"/>
      <c r="D19" s="164" t="s">
        <v>399</v>
      </c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>
        <v>2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2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2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2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2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10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398</v>
      </c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ht="33" x14ac:dyDescent="0.3">
      <c r="A56" s="40" t="s">
        <v>175</v>
      </c>
      <c r="B56" s="163">
        <v>1</v>
      </c>
      <c r="C56" s="163"/>
      <c r="D56" s="242" t="s">
        <v>381</v>
      </c>
      <c r="E56" s="168"/>
      <c r="F56" s="163"/>
    </row>
    <row r="57" spans="1:6" ht="84.75" customHeight="1" x14ac:dyDescent="0.3">
      <c r="A57" s="42" t="s">
        <v>266</v>
      </c>
      <c r="B57" s="163">
        <v>1</v>
      </c>
      <c r="C57" s="163"/>
      <c r="D57" s="182" t="s">
        <v>430</v>
      </c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66.75" x14ac:dyDescent="0.35">
      <c r="A59" s="56" t="s">
        <v>234</v>
      </c>
      <c r="B59" s="163">
        <v>0</v>
      </c>
      <c r="C59" s="187">
        <f>IF(B59=0, -5, "0")</f>
        <v>-5</v>
      </c>
      <c r="D59" s="164" t="s">
        <v>392</v>
      </c>
      <c r="E59" s="242" t="s">
        <v>382</v>
      </c>
      <c r="F59" s="163"/>
    </row>
    <row r="60" spans="1:6" ht="33.75" x14ac:dyDescent="0.35">
      <c r="A60" s="54" t="s">
        <v>321</v>
      </c>
      <c r="B60" s="163">
        <v>1</v>
      </c>
      <c r="C60" s="187" t="str">
        <f>IF(B60=0, -5, "0")</f>
        <v>0</v>
      </c>
      <c r="D60" s="164" t="s">
        <v>393</v>
      </c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4</v>
      </c>
    </row>
    <row r="63" spans="1:6" x14ac:dyDescent="0.3">
      <c r="A63" s="193" t="s">
        <v>319</v>
      </c>
      <c r="B63" s="194"/>
      <c r="C63" s="195"/>
      <c r="D63" s="197">
        <f>D62/(COUNT(B55:C61)*2)</f>
        <v>0.25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ht="33" x14ac:dyDescent="0.3">
      <c r="A78" s="32" t="s">
        <v>187</v>
      </c>
      <c r="B78" s="169">
        <v>0</v>
      </c>
      <c r="C78" s="163"/>
      <c r="D78" s="177" t="s">
        <v>415</v>
      </c>
      <c r="E78" s="177" t="s">
        <v>416</v>
      </c>
      <c r="F78" s="163"/>
    </row>
    <row r="79" spans="1:6" ht="50.25" x14ac:dyDescent="0.35">
      <c r="A79" s="56" t="s">
        <v>174</v>
      </c>
      <c r="B79" s="169">
        <v>0</v>
      </c>
      <c r="C79" s="187">
        <f>IF(B79=0, -5, "0")</f>
        <v>-5</v>
      </c>
      <c r="D79" s="177" t="s">
        <v>394</v>
      </c>
      <c r="E79" s="177" t="s">
        <v>417</v>
      </c>
      <c r="F79" s="163"/>
    </row>
    <row r="80" spans="1:6" x14ac:dyDescent="0.3">
      <c r="A80" s="32" t="s">
        <v>323</v>
      </c>
      <c r="B80" s="169">
        <v>2</v>
      </c>
      <c r="C80" s="163"/>
      <c r="D80" s="176"/>
      <c r="E80" s="177"/>
      <c r="F80" s="163"/>
    </row>
    <row r="81" spans="1:6" ht="50.25" x14ac:dyDescent="0.35">
      <c r="A81" s="59" t="s">
        <v>321</v>
      </c>
      <c r="B81" s="169">
        <v>0</v>
      </c>
      <c r="C81" s="187">
        <f>IF(B81=0, -5, "0")</f>
        <v>-5</v>
      </c>
      <c r="D81" s="177" t="s">
        <v>395</v>
      </c>
      <c r="E81" s="177" t="s">
        <v>418</v>
      </c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-2</v>
      </c>
    </row>
    <row r="84" spans="1:6" x14ac:dyDescent="0.3">
      <c r="A84" s="193" t="s">
        <v>319</v>
      </c>
      <c r="B84" s="194"/>
      <c r="C84" s="195"/>
      <c r="D84" s="197">
        <f>D83/(COUNT(B66:C82)*2)</f>
        <v>-0.1111111111111111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50.25" x14ac:dyDescent="0.35">
      <c r="A140" s="54" t="s">
        <v>327</v>
      </c>
      <c r="B140" s="163">
        <v>0</v>
      </c>
      <c r="C140" s="187">
        <f>IF(B140=0, -5, "0")</f>
        <v>-5</v>
      </c>
      <c r="D140" s="177" t="s">
        <v>419</v>
      </c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 t="s">
        <v>385</v>
      </c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50.25" x14ac:dyDescent="0.35">
      <c r="A149" s="54" t="s">
        <v>310</v>
      </c>
      <c r="B149" s="163">
        <v>1</v>
      </c>
      <c r="C149" s="187" t="str">
        <f>IF(B149=0, -5, "0")</f>
        <v>0</v>
      </c>
      <c r="D149" s="164" t="s">
        <v>387</v>
      </c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3</v>
      </c>
    </row>
    <row r="154" spans="1:6" x14ac:dyDescent="0.3">
      <c r="A154" s="193" t="s">
        <v>319</v>
      </c>
      <c r="B154" s="194"/>
      <c r="C154" s="195"/>
      <c r="D154" s="197">
        <f>D153/(COUNT(B149:C152)*2)</f>
        <v>0.75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ht="33" x14ac:dyDescent="0.3">
      <c r="A157" s="39" t="s">
        <v>191</v>
      </c>
      <c r="B157" s="163">
        <v>1</v>
      </c>
      <c r="C157" s="163"/>
      <c r="D157" s="164" t="s">
        <v>389</v>
      </c>
      <c r="E157" s="163"/>
      <c r="F157" s="163"/>
    </row>
    <row r="158" spans="1:6" ht="66" x14ac:dyDescent="0.3">
      <c r="A158" s="32" t="s">
        <v>91</v>
      </c>
      <c r="B158" s="163">
        <v>1</v>
      </c>
      <c r="C158" s="163"/>
      <c r="D158" s="164" t="s">
        <v>428</v>
      </c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49.5" x14ac:dyDescent="0.3">
      <c r="A165" s="58" t="s">
        <v>337</v>
      </c>
      <c r="B165" s="163">
        <v>0</v>
      </c>
      <c r="C165" s="163"/>
      <c r="D165" s="164" t="s">
        <v>411</v>
      </c>
      <c r="E165" s="164" t="s">
        <v>412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 t="s">
        <v>34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6</v>
      </c>
    </row>
    <row r="171" spans="1:6" x14ac:dyDescent="0.3">
      <c r="A171" s="193" t="s">
        <v>319</v>
      </c>
      <c r="B171" s="194"/>
      <c r="C171" s="195"/>
      <c r="D171" s="197">
        <f>D170/(COUNT(B165:C169)*2)</f>
        <v>0.75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 t="s">
        <v>34</v>
      </c>
      <c r="C174" s="163"/>
      <c r="D174" s="242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242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242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2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429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69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0.59482758620689657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8" zoomScale="70" zoomScaleNormal="71" zoomScaleSheetLayoutView="70" workbookViewId="0">
      <selection activeCell="D24" sqref="D24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29"/>
      <c r="H7" s="229"/>
      <c r="I7" s="229"/>
    </row>
    <row r="8" spans="1:9" ht="29.25" x14ac:dyDescent="0.5">
      <c r="A8" s="272" t="str">
        <f>'Page de garde'!D18</f>
        <v>SILVER MALL</v>
      </c>
      <c r="B8" s="272"/>
      <c r="C8" s="272"/>
      <c r="D8" s="272"/>
      <c r="E8" s="272"/>
      <c r="F8" s="272"/>
      <c r="G8" s="230"/>
      <c r="H8" s="230"/>
      <c r="I8" s="229"/>
    </row>
    <row r="9" spans="1:9" ht="24.75" x14ac:dyDescent="0.5">
      <c r="A9" s="191" t="s">
        <v>44</v>
      </c>
      <c r="B9" s="273"/>
      <c r="C9" s="273"/>
      <c r="D9" s="273"/>
      <c r="E9" s="273"/>
      <c r="F9" s="274"/>
      <c r="G9" s="230"/>
      <c r="H9" s="230"/>
      <c r="I9" s="229"/>
    </row>
    <row r="10" spans="1:9" ht="24.75" x14ac:dyDescent="0.5">
      <c r="A10" s="192" t="s">
        <v>46</v>
      </c>
      <c r="B10" s="275"/>
      <c r="C10" s="275"/>
      <c r="D10" s="275"/>
      <c r="E10" s="275"/>
      <c r="F10" s="275"/>
      <c r="G10" s="230"/>
      <c r="H10" s="230"/>
      <c r="I10" s="229"/>
    </row>
    <row r="11" spans="1:9" ht="24.75" x14ac:dyDescent="0.5">
      <c r="A11" s="191" t="s">
        <v>45</v>
      </c>
      <c r="B11" s="269"/>
      <c r="C11" s="269"/>
      <c r="D11" s="269"/>
      <c r="E11" s="269"/>
      <c r="F11" s="269"/>
      <c r="G11" s="230"/>
      <c r="H11" s="230"/>
      <c r="I11" s="229"/>
    </row>
    <row r="12" spans="1:9" ht="24.75" x14ac:dyDescent="0.5">
      <c r="A12" s="191" t="s">
        <v>260</v>
      </c>
      <c r="B12" s="276">
        <f>D463</f>
        <v>0</v>
      </c>
      <c r="C12" s="276"/>
      <c r="D12" s="276"/>
      <c r="E12" s="276"/>
      <c r="F12" s="276"/>
      <c r="G12" s="230"/>
      <c r="H12" s="230"/>
      <c r="I12" s="229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230"/>
      <c r="H6" s="230"/>
      <c r="I6" s="230"/>
    </row>
    <row r="7" spans="1:9" s="29" customFormat="1" ht="21.75" customHeight="1" x14ac:dyDescent="0.5">
      <c r="A7" s="272" t="str">
        <f>'A2 Exploitation'!A8:F8</f>
        <v>SILVER MALL</v>
      </c>
      <c r="B7" s="272"/>
      <c r="C7" s="272"/>
      <c r="D7" s="272"/>
      <c r="E7" s="272"/>
      <c r="F7" s="272"/>
      <c r="G7" s="230"/>
      <c r="H7" s="230"/>
      <c r="I7" s="230"/>
    </row>
    <row r="8" spans="1:9" s="29" customFormat="1" ht="24.75" x14ac:dyDescent="0.5">
      <c r="A8" s="191" t="s">
        <v>44</v>
      </c>
      <c r="B8" s="289">
        <f>'A2 Exploitation'!B9:F9</f>
        <v>0</v>
      </c>
      <c r="C8" s="289"/>
      <c r="D8" s="289"/>
      <c r="E8" s="289"/>
      <c r="F8" s="289"/>
      <c r="G8" s="230"/>
      <c r="H8" s="230"/>
      <c r="I8" s="230"/>
    </row>
    <row r="9" spans="1:9" s="29" customFormat="1" ht="24.75" x14ac:dyDescent="0.5">
      <c r="A9" s="192" t="s">
        <v>46</v>
      </c>
      <c r="B9" s="289">
        <f>'A2 Exploitation'!B10:F10</f>
        <v>0</v>
      </c>
      <c r="C9" s="289"/>
      <c r="D9" s="289"/>
      <c r="E9" s="289"/>
      <c r="F9" s="289"/>
      <c r="G9" s="230"/>
      <c r="H9" s="230"/>
      <c r="I9" s="230"/>
    </row>
    <row r="10" spans="1:9" s="29" customFormat="1" ht="24.75" x14ac:dyDescent="0.5">
      <c r="A10" s="191" t="s">
        <v>45</v>
      </c>
      <c r="B10" s="285">
        <f>'A2 Exploitation'!B11:F11</f>
        <v>0</v>
      </c>
      <c r="C10" s="285"/>
      <c r="D10" s="285"/>
      <c r="E10" s="285"/>
      <c r="F10" s="285"/>
      <c r="G10" s="230"/>
      <c r="H10" s="230"/>
      <c r="I10" s="230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12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1"/>
      <c r="H7" s="231"/>
      <c r="I7" s="231"/>
    </row>
    <row r="8" spans="1:9" ht="29.25" x14ac:dyDescent="0.5">
      <c r="A8" s="272" t="str">
        <f>'Page de garde'!D18</f>
        <v>SILVER MALL</v>
      </c>
      <c r="B8" s="272"/>
      <c r="C8" s="272"/>
      <c r="D8" s="272"/>
      <c r="E8" s="272"/>
      <c r="F8" s="272"/>
      <c r="G8" s="232"/>
      <c r="H8" s="232"/>
      <c r="I8" s="231"/>
    </row>
    <row r="9" spans="1:9" ht="24.75" x14ac:dyDescent="0.5">
      <c r="A9" s="191" t="s">
        <v>44</v>
      </c>
      <c r="B9" s="273"/>
      <c r="C9" s="273"/>
      <c r="D9" s="273"/>
      <c r="E9" s="273"/>
      <c r="F9" s="274"/>
      <c r="G9" s="232"/>
      <c r="H9" s="232"/>
      <c r="I9" s="231"/>
    </row>
    <row r="10" spans="1:9" ht="24.75" x14ac:dyDescent="0.5">
      <c r="A10" s="192" t="s">
        <v>46</v>
      </c>
      <c r="B10" s="275"/>
      <c r="C10" s="275"/>
      <c r="D10" s="275"/>
      <c r="E10" s="275"/>
      <c r="F10" s="275"/>
      <c r="G10" s="232"/>
      <c r="H10" s="232"/>
      <c r="I10" s="231"/>
    </row>
    <row r="11" spans="1:9" ht="24.75" x14ac:dyDescent="0.5">
      <c r="A11" s="191" t="s">
        <v>45</v>
      </c>
      <c r="B11" s="269"/>
      <c r="C11" s="269"/>
      <c r="D11" s="269"/>
      <c r="E11" s="269"/>
      <c r="F11" s="269"/>
      <c r="G11" s="232"/>
      <c r="H11" s="232"/>
      <c r="I11" s="231"/>
    </row>
    <row r="12" spans="1:9" ht="24.75" x14ac:dyDescent="0.5">
      <c r="A12" s="191" t="s">
        <v>260</v>
      </c>
      <c r="B12" s="276">
        <f>D463</f>
        <v>0</v>
      </c>
      <c r="C12" s="276"/>
      <c r="D12" s="276"/>
      <c r="E12" s="276"/>
      <c r="F12" s="276"/>
      <c r="G12" s="232"/>
      <c r="H12" s="232"/>
      <c r="I12" s="231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232"/>
      <c r="H6" s="232"/>
      <c r="I6" s="232"/>
    </row>
    <row r="7" spans="1:9" s="29" customFormat="1" ht="21.75" customHeight="1" x14ac:dyDescent="0.5">
      <c r="A7" s="272" t="str">
        <f>'A3 Exploitation'!A8:F8</f>
        <v>SILVER MALL</v>
      </c>
      <c r="B7" s="272"/>
      <c r="C7" s="272"/>
      <c r="D7" s="272"/>
      <c r="E7" s="272"/>
      <c r="F7" s="272"/>
      <c r="G7" s="232"/>
      <c r="H7" s="232"/>
      <c r="I7" s="232"/>
    </row>
    <row r="8" spans="1:9" s="29" customFormat="1" ht="24.75" x14ac:dyDescent="0.5">
      <c r="A8" s="191" t="s">
        <v>44</v>
      </c>
      <c r="B8" s="291">
        <f>'A3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.75" x14ac:dyDescent="0.5">
      <c r="A9" s="192" t="s">
        <v>46</v>
      </c>
      <c r="B9" s="289">
        <f>'A3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'A3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1"/>
      <c r="H7" s="231"/>
      <c r="I7" s="231"/>
    </row>
    <row r="8" spans="1:9" ht="29.25" x14ac:dyDescent="0.5">
      <c r="A8" s="272" t="str">
        <f>'Page de garde'!D18</f>
        <v>SILVER MALL</v>
      </c>
      <c r="B8" s="272"/>
      <c r="C8" s="272"/>
      <c r="D8" s="272"/>
      <c r="E8" s="272"/>
      <c r="F8" s="272"/>
      <c r="G8" s="232"/>
      <c r="H8" s="232"/>
      <c r="I8" s="231"/>
    </row>
    <row r="9" spans="1:9" ht="24.75" x14ac:dyDescent="0.5">
      <c r="A9" s="191" t="s">
        <v>44</v>
      </c>
      <c r="B9" s="273"/>
      <c r="C9" s="273"/>
      <c r="D9" s="273"/>
      <c r="E9" s="273"/>
      <c r="F9" s="274"/>
      <c r="G9" s="232"/>
      <c r="H9" s="232"/>
      <c r="I9" s="231"/>
    </row>
    <row r="10" spans="1:9" ht="24.75" x14ac:dyDescent="0.5">
      <c r="A10" s="192" t="s">
        <v>46</v>
      </c>
      <c r="B10" s="275"/>
      <c r="C10" s="275"/>
      <c r="D10" s="275"/>
      <c r="E10" s="275"/>
      <c r="F10" s="275"/>
      <c r="G10" s="232"/>
      <c r="H10" s="232"/>
      <c r="I10" s="231"/>
    </row>
    <row r="11" spans="1:9" ht="24.75" x14ac:dyDescent="0.5">
      <c r="A11" s="191" t="s">
        <v>45</v>
      </c>
      <c r="B11" s="269"/>
      <c r="C11" s="269"/>
      <c r="D11" s="269"/>
      <c r="E11" s="269"/>
      <c r="F11" s="269"/>
      <c r="G11" s="232"/>
      <c r="H11" s="232"/>
      <c r="I11" s="231"/>
    </row>
    <row r="12" spans="1:9" ht="24.75" x14ac:dyDescent="0.5">
      <c r="A12" s="191" t="s">
        <v>260</v>
      </c>
      <c r="B12" s="276">
        <f>D463</f>
        <v>0</v>
      </c>
      <c r="C12" s="276"/>
      <c r="D12" s="276"/>
      <c r="E12" s="276"/>
      <c r="F12" s="276"/>
      <c r="G12" s="232"/>
      <c r="H12" s="232"/>
      <c r="I12" s="231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232"/>
      <c r="H6" s="232"/>
      <c r="I6" s="232"/>
    </row>
    <row r="7" spans="1:9" s="29" customFormat="1" ht="21.75" customHeight="1" x14ac:dyDescent="0.5">
      <c r="A7" s="272" t="str">
        <f>'A4 Exploitation'!A8:F8</f>
        <v>SILVER MALL</v>
      </c>
      <c r="B7" s="272"/>
      <c r="C7" s="272"/>
      <c r="D7" s="272"/>
      <c r="E7" s="272"/>
      <c r="F7" s="272"/>
      <c r="G7" s="232"/>
      <c r="H7" s="232"/>
      <c r="I7" s="232"/>
    </row>
    <row r="8" spans="1:9" s="29" customFormat="1" ht="24.75" x14ac:dyDescent="0.5">
      <c r="A8" s="191" t="s">
        <v>44</v>
      </c>
      <c r="B8" s="289">
        <f>'A4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.75" x14ac:dyDescent="0.5">
      <c r="A9" s="192" t="s">
        <v>46</v>
      </c>
      <c r="B9" s="289">
        <f>'A4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'A4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2017-08-18T13:36:08Z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