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Silver Mall/2019/12/"/>
    </mc:Choice>
  </mc:AlternateContent>
  <bookViews>
    <workbookView xWindow="0" yWindow="0" windowWidth="20490" windowHeight="7755" tabRatio="916" activeTab="5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Technique'!$A$1:$G$199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0" i="39" l="1"/>
  <c r="C61" i="39"/>
  <c r="B10" i="39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424" i="36"/>
  <c r="B424" i="36" s="1"/>
  <c r="D366" i="36"/>
  <c r="B366" i="36" s="1"/>
  <c r="D299" i="36"/>
  <c r="B299" i="36" s="1"/>
  <c r="D244" i="36"/>
  <c r="B244" i="36" s="1"/>
  <c r="D129" i="36"/>
  <c r="B129" i="36" s="1"/>
  <c r="D668" i="42" l="1"/>
  <c r="B668" i="42" s="1"/>
  <c r="D669" i="42" s="1"/>
  <c r="D670" i="42" s="1"/>
  <c r="D118" i="39"/>
  <c r="D119" i="39" s="1"/>
  <c r="D203" i="40"/>
  <c r="D204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D227" i="40"/>
  <c r="D228" i="40" s="1"/>
  <c r="E244" i="42"/>
  <c r="D566" i="42"/>
  <c r="D129" i="40"/>
  <c r="B129" i="40" s="1"/>
  <c r="D471" i="40"/>
  <c r="B471" i="40" s="1"/>
  <c r="D472" i="40" s="1"/>
  <c r="D161" i="41"/>
  <c r="D162" i="41" s="1"/>
  <c r="D390" i="42"/>
  <c r="D391" i="42" s="1"/>
  <c r="D588" i="42"/>
  <c r="D589" i="42" s="1"/>
  <c r="D627" i="42"/>
  <c r="D650" i="42"/>
  <c r="D651" i="42" s="1"/>
  <c r="D728" i="36"/>
  <c r="B43" i="29" s="1"/>
  <c r="D149" i="39"/>
  <c r="D150" i="39" s="1"/>
  <c r="D149" i="41"/>
  <c r="D150" i="41" s="1"/>
  <c r="D133" i="43"/>
  <c r="D134" i="43" s="1"/>
  <c r="D197" i="39"/>
  <c r="D161" i="39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227" i="42"/>
  <c r="D228" i="42" s="1"/>
  <c r="D526" i="42"/>
  <c r="D527" i="42" s="1"/>
  <c r="B127" i="29" s="1"/>
  <c r="D130" i="42"/>
  <c r="D131" i="42" s="1"/>
  <c r="B64" i="29" s="1"/>
  <c r="D245" i="40"/>
  <c r="D627" i="40"/>
  <c r="D628" i="40" s="1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198" i="41" l="1"/>
  <c r="D199" i="41" s="1"/>
  <c r="B181" i="29" s="1"/>
  <c r="D301" i="38"/>
  <c r="D303" i="38"/>
  <c r="D304" i="38" s="1"/>
  <c r="B89" i="29" s="1"/>
  <c r="D248" i="38"/>
  <c r="D249" i="38" s="1"/>
  <c r="B80" i="29" s="1"/>
  <c r="B11" i="43"/>
  <c r="B182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1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<sst xmlns="http://schemas.openxmlformats.org/spreadsheetml/2006/main" count="5671" uniqueCount="613">
  <si>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</si>
  <si>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</si>
  <si>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</si>
  <si>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</si>
  <si>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</si>
  <si>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</si>
  <si>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</si>
  <si>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</si>
  <si>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</si>
  <si>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</si>
  <si>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</si>
  <si>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</si>
  <si>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</si>
  <si>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</si>
  <si>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</si>
  <si>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</si>
  <si>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</si>
  <si>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</si>
  <si>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</si>
  <si>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</si>
  <si>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</si>
  <si>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</si>
  <si>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</si>
  <si>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</si>
  <si>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</si>
  <si>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</si>
  <si>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</si>
  <si>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</si>
  <si>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</si>
  <si>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</si>
  <si>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</si>
  <si>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</si>
  <si>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</si>
  <si>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</si>
  <si>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</si>
  <si>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</si>
  <si>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</si>
  <si>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</si>
  <si>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</si>
  <si>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</si>
  <si>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</si>
  <si>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</si>
  <si>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</si>
  <si>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</si>
  <si>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</si>
  <si>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</si>
  <si>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</si>
  <si>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</si>
  <si>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</si>
  <si>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</si>
  <si>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</si>
  <si>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</si>
  <si>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</si>
  <si>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</si>
  <si>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</si>
  <si>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</si>
  <si>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</si>
  <si>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</si>
  <si>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</si>
  <si>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</si>
  <si>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</si>
  <si>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</si>
  <si>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</si>
  <si>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</si>
  <si>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</si>
  <si>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</si>
  <si>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</si>
  <si>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</si>
  <si>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</si>
  <si>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</si>
  <si>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</si>
  <si>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</si>
  <si>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</si>
  <si>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</si>
  <si>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</si>
  <si>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</si>
  <si>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</si>
  <si>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</si>
  <si>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</si>
  <si>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</si>
  <si>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</si>
  <si>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</si>
  <si>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</si>
  <si>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</si>
  <si>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</si>
  <si>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</si>
  <si>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</si>
  <si>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</si>
  <si>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</si>
  <si>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</si>
  <si>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</si>
  <si>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</si>
  <si>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</si>
  <si>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</si>
  <si>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</si>
  <si>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</si>
  <si>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</si>
  <si>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</si>
  <si>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</si>
  <si>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</si>
  <si>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</si>
  <si>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</si>
  <si>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</si>
  <si>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</si>
  <si>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</si>
  <si>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</si>
  <si>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</si>
  <si>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</si>
  <si>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</si>
  <si>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</si>
  <si>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</si>
  <si>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</si>
  <si>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</si>
  <si>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</si>
  <si>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</si>
  <si>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</si>
  <si>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</si>
  <si>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</si>
  <si>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</si>
  <si>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</si>
  <si>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</si>
  <si>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</si>
  <si>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</si>
  <si>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</si>
  <si>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</si>
  <si>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</si>
  <si>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</si>
  <si>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</si>
  <si>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</si>
  <si>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</si>
  <si>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</si>
  <si>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</si>
  <si>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</si>
  <si>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</si>
  <si>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</si>
  <si>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</si>
  <si>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</si>
  <si>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</si>
  <si>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</si>
  <si>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</si>
  <si>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</si>
  <si>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</si>
  <si>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</si>
  <si>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</si>
  <si>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</si>
  <si>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</si>
  <si>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</si>
  <si>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</si>
  <si>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</si>
  <si>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</si>
  <si>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</si>
  <si>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</si>
  <si>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</si>
  <si>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</si>
  <si>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</si>
  <si>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</si>
  <si>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</si>
  <si>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</si>
  <si>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</si>
  <si>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</si>
  <si>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</si>
  <si>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</si>
  <si>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</si>
  <si>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</si>
  <si>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</si>
  <si>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</si>
  <si>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</si>
  <si>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</si>
  <si>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</si>
  <si>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</si>
  <si>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</si>
  <si>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</si>
  <si>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</si>
  <si>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</si>
  <si>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</si>
  <si>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</si>
  <si>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</si>
  <si>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</si>
  <si>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</si>
  <si>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</si>
  <si>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</si>
  <si>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</si>
  <si>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</si>
  <si>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</si>
  <si>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</si>
  <si>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</si>
  <si>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</si>
  <si>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</si>
  <si>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</si>
  <si>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</si>
  <si>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</si>
  <si>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</si>
  <si>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</si>
  <si>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</si>
  <si>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</si>
  <si>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</si>
  <si>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</si>
  <si>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</si>
  <si>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</si>
  <si>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</si>
  <si>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</si>
  <si>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</si>
  <si>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</si>
  <si>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</si>
  <si>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</si>
  <si>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</si>
  <si>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</si>
  <si>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</si>
  <si>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</si>
  <si>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</si>
  <si>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</si>
  <si>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</si>
  <si>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</si>
  <si>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</si>
  <si>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</si>
  <si>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</si>
  <si>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</si>
  <si>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</si>
  <si>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</si>
  <si>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</si>
  <si>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</si>
  <si>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</si>
  <si>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</si>
  <si>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</si>
  <si>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</si>
  <si>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</si>
  <si>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</si>
  <si>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</si>
  <si>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</si>
  <si>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</si>
  <si>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</si>
  <si>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</si>
  <si>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</si>
  <si>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</si>
  <si>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</si>
  <si>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</si>
  <si>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</si>
  <si>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</si>
  <si>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</si>
  <si>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</si>
  <si>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</si>
  <si>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</si>
  <si>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</si>
  <si>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</si>
  <si>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</si>
  <si>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</si>
  <si>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</si>
  <si>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</si>
  <si>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</si>
  <si>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</si>
  <si>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</si>
  <si>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</si>
  <si>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</si>
  <si>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</si>
  <si>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</si>
  <si>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</si>
  <si>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</si>
  <si>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</si>
  <si>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</si>
  <si>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</si>
  <si>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</si>
  <si>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</si>
  <si>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</si>
  <si>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</si>
  <si>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</si>
  <si>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</si>
  <si>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</si>
  <si>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</si>
  <si>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</si>
  <si>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</si>
  <si>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</si>
  <si>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</si>
  <si>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</si>
  <si>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</si>
  <si>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</si>
  <si>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</si>
  <si>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</si>
  <si>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</si>
  <si>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</si>
  <si>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</si>
  <si>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</si>
  <si>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</si>
  <si>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</si>
  <si>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</si>
  <si>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</si>
  <si>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</si>
  <si>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</si>
  <si>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</si>
  <si>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</si>
  <si>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</si>
  <si>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</si>
  <si>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</si>
  <si>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</si>
  <si>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</si>
  <si>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</si>
  <si>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</si>
  <si>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</si>
  <si>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</si>
  <si>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</si>
  <si>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</si>
  <si>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</si>
  <si>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</si>
  <si>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</si>
  <si>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</si>
  <si>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</si>
  <si>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</si>
  <si>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</si>
  <si>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</si>
  <si>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</si>
  <si>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</si>
  <si>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</si>
  <si>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</si>
  <si>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</si>
  <si>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</si>
  <si>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</si>
  <si>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</si>
  <si>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</si>
  <si>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</si>
  <si>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</si>
  <si>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</si>
  <si>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</si>
  <si>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</si>
  <si>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</si>
  <si>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</si>
  <si>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</si>
  <si>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</si>
  <si>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</si>
  <si>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</si>
  <si>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</si>
  <si>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</si>
  <si>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</si>
  <si>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</si>
  <si>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</si>
  <si>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</si>
  <si>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</si>
  <si>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</si>
  <si>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</si>
  <si>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</si>
  <si>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</si>
  <si>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</si>
  <si>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</si>
  <si>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</si>
  <si>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</si>
  <si>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</si>
  <si>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</si>
  <si>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</si>
  <si>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</si>
  <si>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</si>
  <si>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</si>
  <si>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</si>
  <si>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</si>
  <si>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</si>
  <si>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</si>
  <si>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</si>
  <si>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</si>
  <si>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</si>
  <si>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</si>
  <si>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</si>
  <si>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</si>
  <si>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</si>
  <si>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</si>
  <si>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</si>
  <si>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</si>
  <si>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</si>
  <si>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</si>
  <si>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</si>
  <si>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</si>
  <si>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</si>
  <si>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</si>
  <si>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</si>
  <si>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</si>
  <si>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</si>
  <si>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</si>
  <si>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</si>
  <si>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</si>
  <si>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</si>
  <si>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</si>
  <si>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</si>
  <si>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</si>
  <si>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</si>
  <si>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</si>
  <si>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</si>
  <si>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</si>
  <si>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</si>
  <si>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</si>
  <si>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</si>
  <si>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</si>
  <si>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</si>
  <si>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</si>
  <si>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</si>
  <si>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</si>
  <si>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</si>
  <si>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</si>
  <si>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</si>
  <si>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</si>
  <si>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</si>
  <si>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</si>
  <si>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</si>
  <si>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</si>
  <si>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</si>
  <si>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</si>
  <si>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</si>
  <si>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</si>
  <si>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</si>
  <si>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</si>
  <si>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</si>
  <si>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</si>
  <si>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</si>
  <si>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</si>
  <si>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</si>
  <si>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</si>
  <si>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</si>
  <si>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</si>
  <si>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</si>
  <si>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</si>
  <si>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</si>
  <si>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</si>
  <si>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</si>
  <si>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</si>
  <si>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</si>
  <si>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</si>
  <si>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</si>
  <si>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</si>
  <si>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</si>
  <si>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</si>
  <si>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</si>
  <si>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</si>
  <si>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</si>
  <si>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</si>
  <si>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</si>
  <si>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</si>
  <si>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</si>
  <si>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</si>
  <si>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</si>
  <si>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</si>
  <si>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</si>
  <si>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</si>
  <si>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</si>
  <si>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</si>
  <si>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</si>
  <si>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</si>
  <si>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</si>
  <si>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</si>
  <si>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</si>
  <si>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</si>
  <si>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</si>
  <si>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</si>
  <si>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</si>
  <si>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</si>
  <si>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</si>
  <si>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</si>
  <si>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</si>
  <si>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</si>
  <si>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</si>
  <si>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</si>
  <si>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</si>
  <si>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</si>
  <si>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</si>
  <si>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</si>
  <si>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</si>
  <si>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</si>
  <si>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</si>
  <si>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</si>
  <si>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</si>
  <si>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</si>
  <si>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</si>
  <si>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</si>
  <si>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</si>
  <si>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</si>
  <si>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</si>
  <si>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</si>
  <si>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</si>
  <si>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</si>
  <si>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</si>
  <si>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</si>
  <si>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Silver Mall</t>
  </si>
  <si>
    <t>Absence de l'ancien rapport et de son plan d'action.</t>
  </si>
  <si>
    <t>Télécharger le dernier rapport et traiter son plan d'action.</t>
  </si>
  <si>
    <t>Absence de l'autocontrôle du nettoyage.</t>
  </si>
  <si>
    <t>Assurer l'enregistrement quotidien des autocontrôles du nettoyage.</t>
  </si>
  <si>
    <t>Absence de la feuille de contrôle à la réception pour le 09/06/19 (réception des produits El Mazraa).</t>
  </si>
  <si>
    <t>Veuillez assurer l'enregistrement des contrôles à la réception.</t>
  </si>
  <si>
    <t>Absence de savon liquide.</t>
  </si>
  <si>
    <t>Fournir du savon liquide.</t>
  </si>
  <si>
    <t>Veuillez avertir le fournisseur sur cet écart.</t>
  </si>
  <si>
    <t>Renforcer le nettoyage.</t>
  </si>
  <si>
    <t>Renforcer le triage.</t>
  </si>
  <si>
    <t>Veuillez étiqueter les produits préemballés.</t>
  </si>
  <si>
    <t>Manque de louche (voir photo).</t>
  </si>
  <si>
    <t>Mettre en place une louche pour chaque produit.</t>
  </si>
  <si>
    <t>La pâte d'ail exposée dans le ravier n'était pas protégée.</t>
  </si>
  <si>
    <t>Veuillez protéger cet articles.</t>
  </si>
  <si>
    <t>Les étagères de pâtes, semoules, farine et sucre n'étaient pas propres le jour de l'audit.</t>
  </si>
  <si>
    <t>Présence de 3 paquets du produit "Cal Nort" bouillon saveur crevette dont la DLC était dépassée depuis le 22/06/2018 et le 14/10/2018.</t>
  </si>
  <si>
    <t>Renforcer le contrôle des DLC des produits.</t>
  </si>
  <si>
    <t>Veuillez minimiser la durée d'attente des produits afin de garder un température &lt; 10°C.</t>
  </si>
  <si>
    <t>Renforcer le rangement.</t>
  </si>
  <si>
    <t>La température d'exposition des glaces et des produits surgelés n'était pas satisfaisante.
Meuble surgelés: T affichée: -18,8°C et T mesurée: -1,1°C
Meuble glaces: T affichée: -5,5°C et T mesurée: -5,6°C.
Tous les produits ont subit une décongélation.</t>
  </si>
  <si>
    <t>Veuillez assurer une température d'exposition pour ces produits de l'ordre de -18°C.</t>
  </si>
  <si>
    <t>Assurer l'enregistrement des températures à cœur de la chaine du froid.</t>
  </si>
  <si>
    <t>Assurer les analyses copro pour les employés des rayons PFT.</t>
  </si>
  <si>
    <t>Procéder au dégivrage.</t>
  </si>
  <si>
    <t>Meuble surgelés: T affichée: -18,8°C et T mesurée: -1,1°C
Meuble glaces: T affichée: -5,5°C et T mesurée: -5,6°C.</t>
  </si>
  <si>
    <t>La température des produits surgelés et des glaces varie entre -5°C et -1,1°C. Tous les produits ont subit une décongélation.</t>
  </si>
  <si>
    <t>Assurer la réparation des meubles.</t>
  </si>
  <si>
    <t>Veuillez maintenir une température de -18°C.</t>
  </si>
  <si>
    <t>Veuillez remplacer cet élément.</t>
  </si>
  <si>
    <t>Assurer la réparation.</t>
  </si>
  <si>
    <t>Absence de local poubelle.</t>
  </si>
  <si>
    <t>Aménager un espace pour un local poubelle.</t>
  </si>
  <si>
    <t>La pédale de la poubelle de la salle de pause était rompue.</t>
  </si>
  <si>
    <t>Le rangement des pots de glaces n'était pas satisfaisant.</t>
  </si>
  <si>
    <t>Le suivi et l'enregistrement des températures à cœur de la chaine du froid n'étaient pas réalisés.</t>
  </si>
  <si>
    <t>Veuillez remplacer les lampes non fonctionnelles et mettre en place la protection.</t>
  </si>
  <si>
    <t>Distributeur savon démonté au niveau du laboratoire boul/pât.</t>
  </si>
  <si>
    <t>Assurer la réparation ou remplacer la poubelle.</t>
  </si>
  <si>
    <t>M Souheil DRAOUI</t>
  </si>
  <si>
    <t>Directeur magasin M Tarek KTAT</t>
  </si>
  <si>
    <t>Le poids de certains pains n'était pas correct.
Pain au son: 188g
Pain aux céréales: 186g</t>
  </si>
  <si>
    <t>Certaines caisses exposées n'étaient pas propres.</t>
  </si>
  <si>
    <t>La fraicheur des pêches n'était pas satisfaisante (voir photo). Les pêches étaient réceptionnées le jour de l'audit.</t>
  </si>
  <si>
    <t>Les dattes préemballées étaient dépourvues d'étiquetage.</t>
  </si>
  <si>
    <t>Présence de 5 pots de fromage triangle "Fromy 24 portions" périmés depuis le 02/05/19 et le 15/05/19.</t>
  </si>
  <si>
    <t>Présence de 5 cake "TOM MUFFIN'S" périmés depuis le 04/06/19.</t>
  </si>
  <si>
    <t>Rupture de la chaine du froid pour les yaourts en attentes d'exposition (durée d'attente dépassant les 30 minutes).
La température à la surface mesurée sur ces produits varie entre 12°C et 15°C (voir photo).</t>
  </si>
  <si>
    <t>Absence des résultats des analyses.</t>
  </si>
  <si>
    <t>La procédure de destruction n'était pas affichée</t>
  </si>
  <si>
    <t>Afficher la procédure</t>
  </si>
  <si>
    <t>Présence de nourriture dans les casiers des hommes.</t>
  </si>
  <si>
    <t>Interdire ces pratiques</t>
  </si>
  <si>
    <t>Présence de lampes non fonctionnelles et non protégées.</t>
  </si>
  <si>
    <t>Présence de givre dans les congélateurs horizontaux et le réfrigérateur destiné aux produits surgelés et glaces.</t>
  </si>
  <si>
    <t>Le DEIV installé dans le laboratoire boulangerie n'était pas fonctionnel le jour de l'audit.</t>
  </si>
  <si>
    <t>Présence de givre dans les congélateurs horizontaux des glaces et des produits surgelés.</t>
  </si>
  <si>
    <t>Le sol de la zone de réception était ébréché.</t>
  </si>
  <si>
    <t>Présence de givre dans les congélateurs horizontaux destinés aux produits surgelés et glaces.</t>
  </si>
  <si>
    <t>Congélateur horizontal surgelés: 
T affichée: -17°C et T mesurée: -6,9°C
Congélateur horizontal glaces: 
T affichée: -19,2°C et T mesurée: -7,3°C.</t>
  </si>
  <si>
    <t>La température des produits surgelés et des glaces varie entre -5°C et -8°C. Tous les produits ont subit une décongélation (glaces fondu).</t>
  </si>
  <si>
    <t>Le taux d'hygromètrie était de 61%.</t>
  </si>
  <si>
    <t>Le sèche mains électrique des sanitaires hommes n'était pas fonctionnel le jour de l'audit.</t>
  </si>
  <si>
    <t>Traiter la rouille.</t>
  </si>
  <si>
    <t>Assurer la vérification mensuelle du thermomètre.</t>
  </si>
  <si>
    <t>Absence des feuilles de contrôle à la réception depuis le 26/10/19.</t>
  </si>
  <si>
    <t>Assurer l'enregistrement journalier des contrôles à la réception.</t>
  </si>
  <si>
    <t>Eliminer les produits altérés.</t>
  </si>
  <si>
    <t>Stockage simultané des produits de nettoyage avec les produits alimentaire.</t>
  </si>
  <si>
    <t>Assurer la séparation entre les différent catégories de produits.</t>
  </si>
  <si>
    <t>Les étagères de farine, pâte et semoules n'étaient pas propres le jour de l'audit.</t>
  </si>
  <si>
    <t>Armoire froide.</t>
  </si>
  <si>
    <t>Absence de thermomètre à sonde. Utilisation du thermomètre de la réception. Un email était envoyé.</t>
  </si>
  <si>
    <t>Fournir un thermomètre pour chaque rayon.</t>
  </si>
  <si>
    <t>Veuillez maintenir ces produits à une température de -18°C.</t>
  </si>
  <si>
    <t>Absence de l'autocontrôle du nettoyage pour les vestiaires et sanitaires hommes et femmes.</t>
  </si>
  <si>
    <t>Assurer l'enregistrement des autocontrôles du nettoyage.</t>
  </si>
  <si>
    <t>Les casiers des femmes et des hommes étaient rouillés.</t>
  </si>
  <si>
    <t>Congélateur horizontal surgelés: 
T affichée: -17°C et T mesurée: -6,9°C
Congélateur horizontal glaces: 
T affichée: -19,2°C et T mesurée: -7,3°C. Les glaces ont fondus (signe de décongélation des produits).</t>
  </si>
  <si>
    <t>Absence de la vérification mensuelle pour le thermomètre à sonde.</t>
  </si>
  <si>
    <t>Assurer les analyses corpo pour les employés des rayons PFT.</t>
  </si>
  <si>
    <t>Le DEIV placé dans le laboratoire boul/pât n'était pas fonctionnel.</t>
  </si>
  <si>
    <t>Procéder au réglage.</t>
  </si>
  <si>
    <t>Salle de pause et laboratoire boul/pât: Les pédales poubelles étaient rompues.</t>
  </si>
  <si>
    <t>Assurer la réparation ou le remplacement des poubelles.</t>
  </si>
  <si>
    <t>La fraicheur des pommes et des poires n'était pas satisfaisante.</t>
  </si>
  <si>
    <t>Les betteraves exposées étaient altérés.</t>
  </si>
  <si>
    <t>Demander au prestataire de lutte contre les nuisibles de fournir le plan de positionnement des portes appâts.</t>
  </si>
  <si>
    <t>Dr Hend KAMOUN</t>
  </si>
  <si>
    <t>Directeur du magasin et gestionnaire de stock</t>
  </si>
  <si>
    <t>NOK</t>
  </si>
  <si>
    <t>Absence de la vérification mensuelle pour le thermomètre à sonde.
Le thermomètre IR ne fonctionne pas pour mesurer les températures négatives et affiche alarm</t>
  </si>
  <si>
    <t>manque d'enregistrement du contrôle à la réception des produits livrés par l'entrepot
manque d'enregistrement du contrôle à la réception pour certaines journées ex: 17, 18 et 24/12/19</t>
  </si>
  <si>
    <t>manque d'enregistrement du contrôle poids pour decembre 19</t>
  </si>
  <si>
    <t>assurer l'enregistrement du contrôle poids</t>
  </si>
  <si>
    <t>absence d'enregistrement des autocontroles de nettoyage pour le mois de décembre 19</t>
  </si>
  <si>
    <t xml:space="preserve"> températures enregistrées  pour le mois de novembre jusqu'au 24/11/19 de décembre jusqu'au 09/12/19</t>
  </si>
  <si>
    <t>assurer l'enregistrement continu de températures</t>
  </si>
  <si>
    <t>assurer l'enregistrement continu de nettoyage desinfection</t>
  </si>
  <si>
    <t>absence d'enregistrement de la méthode de travail</t>
  </si>
  <si>
    <t>assurer l'enregistrement de la méthode de travail</t>
  </si>
  <si>
    <t>manque de support pour le produit de nettoyage en boul/pat</t>
  </si>
  <si>
    <t>mettre en place le support pour le produit de nettoyage en boul/pat</t>
  </si>
  <si>
    <t>liberer l'accès au poste lave main</t>
  </si>
  <si>
    <t xml:space="preserve">entreposage des caisses de charcuteries au dessus des pains semi cuits
</t>
  </si>
  <si>
    <t>stocker les pains semi cuits en haut de l'armoire refrigérée</t>
  </si>
  <si>
    <t>armoire réfrigérée sale ainsi que les caisses de stockage</t>
  </si>
  <si>
    <t>renforcer le nettoyage</t>
  </si>
  <si>
    <t xml:space="preserve">joint décollé au niveau de l’armoire réfrigérée des légumes
</t>
  </si>
  <si>
    <t>remplacer le joint</t>
  </si>
  <si>
    <t>absence d'enregistrement des autocontroles de nettoyage</t>
  </si>
  <si>
    <t xml:space="preserve">double étiquetage fait par le fournisseur pour le produit HROUSS de la marque saveur et épices (  lot 01/19 ) : étiquetage non conforme par rapport à la réglementation en vigueur
</t>
  </si>
  <si>
    <t>contacter le fournisseur</t>
  </si>
  <si>
    <t>Congélateur horizontal des crèmes glacées
T affichée: -17°C et T mesurée: -10°C
Les glaces commencent a presenter un signe de décongélation</t>
  </si>
  <si>
    <t xml:space="preserve">le thermomètre a sonde est non fonctionnel d’où l'utilisation du thermomètre de la réception. </t>
  </si>
  <si>
    <t>présence de 8 pots de dolce caramel vitalait non retirés et dont DLC 20/12/19</t>
  </si>
  <si>
    <t>renforcer le contrôle de DLC</t>
  </si>
  <si>
    <t>manque d'enregistrement des températures pour certaines dates de novembre et pour tout le mois de  décembre 19</t>
  </si>
  <si>
    <t>manque d'enregistrement des températures  pour le mois de  décembre 19</t>
  </si>
  <si>
    <t>linéaire volailles est sale</t>
  </si>
  <si>
    <t>stockage des produits de charcuterie dans leurs cartons dans l'armoire réfrigérée</t>
  </si>
  <si>
    <t>éliminer les cartons</t>
  </si>
  <si>
    <t xml:space="preserve">Présence de givre au niveau du meuble des crèmes glacées </t>
  </si>
  <si>
    <t>revoir le fonctionnement de ce meuble</t>
  </si>
  <si>
    <t>revoir le fonctionnement du meuble</t>
  </si>
  <si>
    <t>Les glaces commencent a presenter un signe de décongélation</t>
  </si>
  <si>
    <t>résultats d'analyses coproparasitologiques et certificats d'aptitudes non disponibles au magasin</t>
  </si>
  <si>
    <t>demander le dossier médical</t>
  </si>
  <si>
    <t xml:space="preserve">besoin de formation au référentiel qualité UHD pour le gestionnaire de stock et responsable magasin </t>
  </si>
  <si>
    <t>seche main non fonctionnel au niveau des vestiaires pour hommes</t>
  </si>
  <si>
    <t>réparer le sèche main</t>
  </si>
  <si>
    <t>DEIV non fonctionnel en boul/pat</t>
  </si>
  <si>
    <t>réparer le DEIV</t>
  </si>
  <si>
    <t>Certaines actions non réalisées</t>
  </si>
  <si>
    <t xml:space="preserve">l'accès au poste lave main est bloqué par une table de présentation
</t>
  </si>
  <si>
    <t>pas de gateaux  en vente dans le magasin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</si>
</sst>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9" fillId="0" borderId="4" xfId="0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wrapText="1"/>
    </xf>
    <xf numFmtId="0" fontId="47" fillId="0" borderId="1" xfId="0" applyFont="1" applyBorder="1" applyAlignment="1">
      <alignment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0.8125</c:v>
                </c:pt>
                <c:pt idx="1">
                  <c:v>0.90625</c:v>
                </c:pt>
                <c:pt idx="2">
                  <c:v>0.72222222222222221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4706112"/>
        <c:axId val="1834703936"/>
      </c:barChart>
      <c:catAx>
        <c:axId val="183470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4703936"/>
        <c:crosses val="autoZero"/>
        <c:auto val="1"/>
        <c:lblAlgn val="ctr"/>
        <c:lblOffset val="100"/>
        <c:noMultiLvlLbl val="0"/>
      </c:catAx>
      <c:valAx>
        <c:axId val="183470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470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44926400"/>
        <c:axId val="1844924224"/>
      </c:barChart>
      <c:catAx>
        <c:axId val="184492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4924224"/>
        <c:crosses val="autoZero"/>
        <c:auto val="1"/>
        <c:lblAlgn val="ctr"/>
        <c:lblOffset val="100"/>
        <c:noMultiLvlLbl val="0"/>
      </c:catAx>
      <c:valAx>
        <c:axId val="184492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4492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0.92500000000000004</c:v>
                </c:pt>
                <c:pt idx="2">
                  <c:v>0.93181818181818177</c:v>
                </c:pt>
                <c:pt idx="3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44920416"/>
        <c:axId val="1844932928"/>
      </c:barChart>
      <c:catAx>
        <c:axId val="184492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4932928"/>
        <c:crosses val="autoZero"/>
        <c:auto val="1"/>
        <c:lblAlgn val="ctr"/>
        <c:lblOffset val="100"/>
        <c:noMultiLvlLbl val="0"/>
      </c:catAx>
      <c:valAx>
        <c:axId val="18449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4492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0.39743589743589741</c:v>
                </c:pt>
                <c:pt idx="1">
                  <c:v>0.75</c:v>
                </c:pt>
                <c:pt idx="2">
                  <c:v>0.72368421052631582</c:v>
                </c:pt>
                <c:pt idx="3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3675712"/>
        <c:axId val="1842006240"/>
      </c:barChart>
      <c:catAx>
        <c:axId val="128367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06240"/>
        <c:crosses val="autoZero"/>
        <c:auto val="1"/>
        <c:lblAlgn val="ctr"/>
        <c:lblOffset val="100"/>
        <c:noMultiLvlLbl val="0"/>
      </c:catAx>
      <c:valAx>
        <c:axId val="1842006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367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0.8666666666666667</c:v>
                </c:pt>
                <c:pt idx="2">
                  <c:v>0.91176470588235292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42012768"/>
        <c:axId val="1842005152"/>
      </c:barChart>
      <c:catAx>
        <c:axId val="184201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05152"/>
        <c:crosses val="autoZero"/>
        <c:auto val="1"/>
        <c:lblAlgn val="ctr"/>
        <c:lblOffset val="100"/>
        <c:noMultiLvlLbl val="0"/>
      </c:catAx>
      <c:valAx>
        <c:axId val="184200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4201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0.875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42002976"/>
        <c:axId val="1842001344"/>
      </c:barChart>
      <c:catAx>
        <c:axId val="184200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01344"/>
        <c:crosses val="autoZero"/>
        <c:auto val="1"/>
        <c:lblAlgn val="ctr"/>
        <c:lblOffset val="100"/>
        <c:noMultiLvlLbl val="0"/>
      </c:catAx>
      <c:valAx>
        <c:axId val="184200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4200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0.77192982456140347</c:v>
                </c:pt>
                <c:pt idx="1">
                  <c:v>0.75</c:v>
                </c:pt>
                <c:pt idx="2">
                  <c:v>0.67241379310344829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42013856"/>
        <c:axId val="1842005696"/>
      </c:barChart>
      <c:catAx>
        <c:axId val="184201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05696"/>
        <c:crosses val="autoZero"/>
        <c:auto val="1"/>
        <c:lblAlgn val="ctr"/>
        <c:lblOffset val="100"/>
        <c:noMultiLvlLbl val="0"/>
      </c:catAx>
      <c:valAx>
        <c:axId val="184200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4201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0.70134228187919467</c:v>
                </c:pt>
                <c:pt idx="1">
                  <c:v>0.87956204379562042</c:v>
                </c:pt>
                <c:pt idx="2">
                  <c:v>0.83231707317073167</c:v>
                </c:pt>
                <c:pt idx="3">
                  <c:v>0.7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42008416"/>
        <c:axId val="1842011680"/>
      </c:barChart>
      <c:catAx>
        <c:axId val="18420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11680"/>
        <c:crosses val="autoZero"/>
        <c:auto val="1"/>
        <c:lblAlgn val="ctr"/>
        <c:lblOffset val="100"/>
        <c:noMultiLvlLbl val="0"/>
      </c:catAx>
      <c:valAx>
        <c:axId val="184201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4200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0.73663605322029913</c:v>
                </c:pt>
                <c:pt idx="1">
                  <c:v>0.81478102189781021</c:v>
                </c:pt>
                <c:pt idx="2">
                  <c:v>0.75236543313708992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42010592"/>
        <c:axId val="1842001888"/>
        <c:extLst xmlns:c16r2="http://schemas.microsoft.com/office/drawing/2015/06/chart"/>
      </c:barChart>
      <c:catAx>
        <c:axId val="18420105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01888"/>
        <c:crosses val="autoZero"/>
        <c:auto val="1"/>
        <c:lblAlgn val="ctr"/>
        <c:lblOffset val="100"/>
        <c:noMultiLvlLbl val="0"/>
      </c:catAx>
      <c:valAx>
        <c:axId val="18420018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1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0.76323750000000001</c:v>
                </c:pt>
                <c:pt idx="1">
                  <c:v>0.58536106750392469</c:v>
                </c:pt>
                <c:pt idx="2">
                  <c:v>0.25</c:v>
                </c:pt>
                <c:pt idx="3">
                  <c:v>0.64178876678876673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42009504"/>
        <c:axId val="1842007328"/>
        <c:extLst xmlns:c16r2="http://schemas.microsoft.com/office/drawing/2015/06/chart"/>
      </c:barChart>
      <c:catAx>
        <c:axId val="184200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07328"/>
        <c:crosses val="autoZero"/>
        <c:auto val="1"/>
        <c:lblAlgn val="ctr"/>
        <c:lblOffset val="100"/>
        <c:noMultiLvlLbl val="0"/>
      </c:catAx>
      <c:valAx>
        <c:axId val="184200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200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4706656"/>
        <c:axId val="1834707744"/>
      </c:barChart>
      <c:catAx>
        <c:axId val="183470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4707744"/>
        <c:crosses val="autoZero"/>
        <c:auto val="1"/>
        <c:lblAlgn val="ctr"/>
        <c:lblOffset val="100"/>
        <c:noMultiLvlLbl val="0"/>
      </c:catAx>
      <c:valAx>
        <c:axId val="183470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470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0.8529411764705882</c:v>
                </c:pt>
                <c:pt idx="1">
                  <c:v>1</c:v>
                </c:pt>
                <c:pt idx="2">
                  <c:v>0.84848484848484851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03712"/>
        <c:axId val="1531604800"/>
      </c:barChart>
      <c:catAx>
        <c:axId val="153160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04800"/>
        <c:crosses val="autoZero"/>
        <c:auto val="1"/>
        <c:lblAlgn val="ctr"/>
        <c:lblOffset val="100"/>
        <c:noMultiLvlLbl val="0"/>
      </c:catAx>
      <c:valAx>
        <c:axId val="153160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10240"/>
        <c:axId val="1531596096"/>
      </c:barChart>
      <c:catAx>
        <c:axId val="153161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596096"/>
        <c:crosses val="autoZero"/>
        <c:auto val="1"/>
        <c:lblAlgn val="ctr"/>
        <c:lblOffset val="100"/>
        <c:noMultiLvlLbl val="0"/>
      </c:catAx>
      <c:valAx>
        <c:axId val="1531596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1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606976"/>
        <c:axId val="1531610784"/>
      </c:barChart>
      <c:catAx>
        <c:axId val="153160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10784"/>
        <c:crosses val="autoZero"/>
        <c:auto val="1"/>
        <c:lblAlgn val="ctr"/>
        <c:lblOffset val="100"/>
        <c:noMultiLvlLbl val="0"/>
      </c:catAx>
      <c:valAx>
        <c:axId val="153161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60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1596640"/>
        <c:axId val="1531601536"/>
      </c:barChart>
      <c:catAx>
        <c:axId val="153159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1601536"/>
        <c:crosses val="autoZero"/>
        <c:auto val="1"/>
        <c:lblAlgn val="ctr"/>
        <c:lblOffset val="100"/>
        <c:noMultiLvlLbl val="0"/>
      </c:catAx>
      <c:valAx>
        <c:axId val="153160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159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0465248"/>
        <c:axId val="1870478304"/>
      </c:barChart>
      <c:catAx>
        <c:axId val="187046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0478304"/>
        <c:crosses val="autoZero"/>
        <c:auto val="1"/>
        <c:lblAlgn val="ctr"/>
        <c:lblOffset val="100"/>
        <c:noMultiLvlLbl val="0"/>
      </c:catAx>
      <c:valAx>
        <c:axId val="187047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046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0.94444444444444442</c:v>
                </c:pt>
                <c:pt idx="2">
                  <c:v>0.86206896551724133</c:v>
                </c:pt>
                <c:pt idx="3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0468512"/>
        <c:axId val="1870470688"/>
      </c:barChart>
      <c:catAx>
        <c:axId val="187046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0470688"/>
        <c:crosses val="autoZero"/>
        <c:auto val="1"/>
        <c:lblAlgn val="ctr"/>
        <c:lblOffset val="100"/>
        <c:noMultiLvlLbl val="0"/>
      </c:catAx>
      <c:valAx>
        <c:axId val="187047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046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0471776"/>
        <c:axId val="1870476672"/>
      </c:barChart>
      <c:catAx>
        <c:axId val="187047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0476672"/>
        <c:crosses val="autoZero"/>
        <c:auto val="1"/>
        <c:lblAlgn val="ctr"/>
        <c:lblOffset val="100"/>
        <c:noMultiLvlLbl val="0"/>
      </c:catAx>
      <c:valAx>
        <c:axId val="187047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047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9" zoomScaleSheetLayoutView="100" workbookViewId="0">
      <selection activeCell="D33" sqref="D33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8" t="s">
        <v>474</v>
      </c>
      <c r="B18" s="348"/>
      <c r="C18" s="348"/>
      <c r="D18" s="349" t="s">
        <v>475</v>
      </c>
      <c r="E18" s="349"/>
      <c r="F18" s="349"/>
      <c r="G18" s="349"/>
      <c r="H18" s="349"/>
      <c r="I18" s="349"/>
      <c r="J18" s="349"/>
      <c r="K18" s="349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0" t="s">
        <v>277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4" t="s">
        <v>279</v>
      </c>
      <c r="C23" s="344"/>
      <c r="D23" s="31"/>
      <c r="E23" s="31"/>
      <c r="F23" s="31"/>
      <c r="G23" s="31"/>
      <c r="H23" s="31"/>
      <c r="I23" s="31"/>
      <c r="J23" t="str">
        <f>D18</f>
        <v>Silver Mall</v>
      </c>
    </row>
    <row r="24" spans="1:11" ht="33" customHeight="1" x14ac:dyDescent="0.25">
      <c r="A24" s="277" t="s">
        <v>280</v>
      </c>
      <c r="B24" s="343">
        <f>AVERAGE('A1 Exploitation'!D730,'A1 Technique'!D199)</f>
        <v>0.73663605322029913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>
        <f>AVERAGE('A2 Exploitation'!D730,'A2 Technique'!D199)</f>
        <v>0.81478102189781021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>
        <f>AVERAGE('A3 Exploitation'!D730,'A3 Technique'!D199)</f>
        <v>0.75236543313708992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4" t="s">
        <v>286</v>
      </c>
      <c r="C33" s="344"/>
      <c r="D33" s="31"/>
      <c r="E33" s="31"/>
      <c r="F33" s="31"/>
      <c r="G33" s="31"/>
      <c r="H33" s="31"/>
      <c r="I33" s="31"/>
      <c r="J33" t="str">
        <f>D18</f>
        <v>Silver Mall</v>
      </c>
    </row>
    <row r="34" spans="1:10" ht="33" customHeight="1" x14ac:dyDescent="0.25">
      <c r="A34" s="277" t="s">
        <v>280</v>
      </c>
      <c r="B34" s="343">
        <f>'A1 Exploitation'!D730</f>
        <v>0.70134228187919467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>
        <f>'A2 Exploitation'!D730</f>
        <v>0.87956204379562042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>
        <f>'A3 Exploitation'!D730</f>
        <v>0.83231707317073167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>
        <f>'A4 Exploitation'!D730</f>
        <v>0.7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7" t="s">
        <v>287</v>
      </c>
      <c r="C42" s="347"/>
      <c r="D42" s="31"/>
      <c r="E42" s="31"/>
      <c r="F42" s="31"/>
      <c r="G42" s="31"/>
      <c r="H42" s="31"/>
      <c r="I42" s="31"/>
      <c r="J42" t="str">
        <f>D18</f>
        <v>Silver Mall</v>
      </c>
    </row>
    <row r="43" spans="1:10" ht="33" customHeight="1" x14ac:dyDescent="0.25">
      <c r="A43" s="277" t="s">
        <v>280</v>
      </c>
      <c r="B43" s="343">
        <f>AVERAGE('A1 Exploitation'!D728, 'A1 Technique'!D197)</f>
        <v>0.76323750000000001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>
        <f>AVERAGE('A2 Exploitation'!D728, 'A2 Technique'!D197)</f>
        <v>0.58536106750392469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>
        <f>AVERAGE('A3 Exploitation'!D728, 'A3 Technique'!D197)</f>
        <v>0.25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>
        <f>AVERAGE('A4 Exploitation'!D728, 'A4 Technique'!D197)</f>
        <v>0.64178876678876673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4" t="s">
        <v>288</v>
      </c>
      <c r="C51" s="344"/>
      <c r="D51" s="31"/>
      <c r="E51" s="31"/>
      <c r="F51" s="31"/>
      <c r="G51" s="31"/>
      <c r="H51" s="31"/>
      <c r="I51" s="31"/>
      <c r="J51" t="str">
        <f>D18</f>
        <v>Silver Mall</v>
      </c>
    </row>
    <row r="52" spans="1:10" ht="33" customHeight="1" x14ac:dyDescent="0.25">
      <c r="A52" s="277" t="s">
        <v>280</v>
      </c>
      <c r="B52" s="346">
        <f>'A1 Exploitation'!D48</f>
        <v>0.8125</v>
      </c>
      <c r="C52" s="346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6">
        <f>'A2 Exploitation'!D48</f>
        <v>0.90625</v>
      </c>
      <c r="C53" s="346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6">
        <f>'A3 Exploitation'!D48</f>
        <v>0.72222222222222221</v>
      </c>
      <c r="C54" s="346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6" t="e">
        <f>'A4 Exploitation'!D48</f>
        <v>#DIV/0!</v>
      </c>
      <c r="C55" s="346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6"/>
      <c r="C56" s="346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6"/>
      <c r="C57" s="346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4" t="s">
        <v>289</v>
      </c>
      <c r="C60" s="344"/>
      <c r="D60" s="31"/>
      <c r="E60" s="31"/>
      <c r="F60" s="31"/>
      <c r="G60" s="31"/>
      <c r="H60" s="31"/>
      <c r="I60" s="31"/>
      <c r="J60" t="str">
        <f>D18</f>
        <v>Silver Mall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4" t="s">
        <v>464</v>
      </c>
      <c r="C69" s="344"/>
      <c r="D69" s="31"/>
      <c r="E69" s="31"/>
      <c r="F69" s="31"/>
      <c r="G69" s="31"/>
      <c r="H69" s="31"/>
      <c r="I69" s="31"/>
      <c r="J69" t="str">
        <f>D18</f>
        <v>Silver Mall</v>
      </c>
    </row>
    <row r="70" spans="1:10" ht="33" customHeight="1" x14ac:dyDescent="0.25">
      <c r="A70" s="277" t="s">
        <v>280</v>
      </c>
      <c r="B70" s="343">
        <f>'A1 Exploitation'!D187</f>
        <v>0.8529411764705882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>
        <f>'A2 Exploitation'!D187</f>
        <v>1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>
        <f>'A3 Exploitation'!D187</f>
        <v>0.84848484848484851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4" t="s">
        <v>465</v>
      </c>
      <c r="C78" s="344"/>
      <c r="D78" s="31"/>
      <c r="E78" s="31"/>
      <c r="F78" s="31"/>
      <c r="G78" s="31"/>
      <c r="H78" s="31"/>
      <c r="I78" s="31"/>
      <c r="J78" t="str">
        <f>D18</f>
        <v>Silver Mall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4" t="s">
        <v>466</v>
      </c>
      <c r="C87" s="344"/>
      <c r="D87" s="31"/>
      <c r="E87" s="31"/>
      <c r="F87" s="31"/>
      <c r="G87" s="31"/>
      <c r="H87" s="31"/>
      <c r="I87" s="31"/>
      <c r="J87" t="str">
        <f>D18</f>
        <v>Silver Mall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4" t="s">
        <v>467</v>
      </c>
      <c r="C96" s="344"/>
      <c r="D96" s="31"/>
      <c r="E96" s="31"/>
      <c r="F96" s="31"/>
      <c r="G96" s="31"/>
      <c r="H96" s="31"/>
      <c r="I96" s="31"/>
      <c r="J96" t="str">
        <f>D18</f>
        <v>Silver Mall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4" t="s">
        <v>468</v>
      </c>
      <c r="C105" s="344"/>
      <c r="D105" s="31"/>
      <c r="E105" s="31"/>
      <c r="F105" s="31"/>
      <c r="G105" s="31"/>
      <c r="H105" s="31"/>
      <c r="I105" s="31"/>
      <c r="J105" t="str">
        <f>D18</f>
        <v>Silver Mall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4" t="s">
        <v>469</v>
      </c>
      <c r="C114" s="344"/>
      <c r="D114" s="31"/>
      <c r="E114" s="31"/>
      <c r="F114" s="31"/>
      <c r="G114" s="31"/>
      <c r="H114" s="31"/>
      <c r="I114" s="31"/>
      <c r="J114" t="str">
        <f>D18</f>
        <v>Silver Mall</v>
      </c>
    </row>
    <row r="115" spans="1:10" ht="33" customHeight="1" x14ac:dyDescent="0.25">
      <c r="A115" s="277" t="s">
        <v>280</v>
      </c>
      <c r="B115" s="343">
        <f>'A1 Exploitation'!D476</f>
        <v>0.9107142857142857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>
        <f>'A2 Exploitation'!D476</f>
        <v>0.94444444444444442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>
        <f>'A3 Exploitation'!D476</f>
        <v>0.86206896551724133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>
        <f>'A4 Exploitation'!D476</f>
        <v>0.5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4" t="s">
        <v>470</v>
      </c>
      <c r="C123" s="344"/>
      <c r="D123" s="31"/>
      <c r="E123" s="31"/>
      <c r="F123" s="31"/>
      <c r="G123" s="31"/>
      <c r="H123" s="31"/>
      <c r="I123" s="31"/>
      <c r="J123" t="str">
        <f>D18</f>
        <v>Silver Mall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4" t="s">
        <v>471</v>
      </c>
      <c r="C132" s="344"/>
      <c r="D132" s="31"/>
      <c r="E132" s="31"/>
      <c r="F132" s="31"/>
      <c r="G132" s="31"/>
      <c r="H132" s="31"/>
      <c r="I132" s="31"/>
      <c r="J132" t="str">
        <f>D18</f>
        <v>Silver Mall</v>
      </c>
    </row>
    <row r="133" spans="1:10" ht="33" customHeight="1" x14ac:dyDescent="0.25">
      <c r="A133" s="277" t="s">
        <v>280</v>
      </c>
      <c r="B133" s="343">
        <f>'A1 Exploitation'!D570</f>
        <v>0.5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4" t="s">
        <v>290</v>
      </c>
      <c r="C141" s="344"/>
      <c r="D141" s="31"/>
      <c r="E141" s="31"/>
      <c r="F141" s="31"/>
      <c r="G141" s="31"/>
      <c r="H141" s="31"/>
      <c r="I141" s="31"/>
      <c r="J141" t="str">
        <f>D18</f>
        <v>Silver Mall</v>
      </c>
    </row>
    <row r="142" spans="1:10" ht="33" customHeight="1" x14ac:dyDescent="0.25">
      <c r="A142" s="277" t="s">
        <v>280</v>
      </c>
      <c r="B142" s="343">
        <f>'A1 Exploitation'!D610</f>
        <v>0.61363636363636365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>
        <f>'A2 Exploitation'!D610</f>
        <v>0.92500000000000004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>
        <f>'A3 Exploitation'!D610</f>
        <v>0.93181818181818177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>
        <f>'A4 Exploitation'!D610</f>
        <v>0.5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4" t="s">
        <v>291</v>
      </c>
      <c r="C150" s="344"/>
      <c r="D150" s="31"/>
      <c r="E150" s="31"/>
      <c r="F150" s="31"/>
      <c r="G150" s="31"/>
      <c r="H150" s="31"/>
      <c r="I150" s="31"/>
      <c r="J150" t="str">
        <f>D18</f>
        <v>Silver Mall</v>
      </c>
    </row>
    <row r="151" spans="1:10" ht="33" customHeight="1" x14ac:dyDescent="0.25">
      <c r="A151" s="277" t="s">
        <v>280</v>
      </c>
      <c r="B151" s="343">
        <f>'A1 Exploitation'!D673</f>
        <v>0.39743589743589741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>
        <f>'A2 Exploitation'!D673</f>
        <v>0.75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>
        <f>'A3 Exploitation'!D673</f>
        <v>0.72368421052631582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>
        <f>'A4 Exploitation'!D673</f>
        <v>0.5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5"/>
      <c r="C159" s="345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4" t="s">
        <v>472</v>
      </c>
      <c r="C160" s="344"/>
      <c r="D160" s="31"/>
      <c r="E160" s="31"/>
      <c r="F160" s="31"/>
      <c r="G160" s="31"/>
      <c r="H160" s="31"/>
      <c r="I160" s="31"/>
      <c r="J160" t="str">
        <f>D18</f>
        <v>Silver Mall</v>
      </c>
    </row>
    <row r="161" spans="1:10" ht="33" customHeight="1" x14ac:dyDescent="0.25">
      <c r="A161" s="277" t="s">
        <v>280</v>
      </c>
      <c r="B161" s="343">
        <f>'A1 Exploitation'!D702</f>
        <v>0.875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>
        <f>'A2 Exploitation'!D702</f>
        <v>0.8666666666666667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>
        <f>'A3 Exploitation'!D702</f>
        <v>0.91176470588235292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>
        <f>'A4 Exploitation'!D702</f>
        <v>1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4" t="s">
        <v>473</v>
      </c>
      <c r="C169" s="344"/>
      <c r="J169" t="str">
        <f>D18</f>
        <v>Silver Mall</v>
      </c>
    </row>
    <row r="170" spans="1:10" ht="33" customHeight="1" x14ac:dyDescent="0.25">
      <c r="A170" s="277" t="s">
        <v>280</v>
      </c>
      <c r="B170" s="343">
        <f>'A1 Exploitation'!D726</f>
        <v>0.9285714285714286</v>
      </c>
      <c r="C170" s="343"/>
    </row>
    <row r="171" spans="1:10" ht="33" customHeight="1" x14ac:dyDescent="0.25">
      <c r="A171" s="276" t="s">
        <v>281</v>
      </c>
      <c r="B171" s="343">
        <f>'A2 Exploitation'!D726</f>
        <v>0.875</v>
      </c>
      <c r="C171" s="343"/>
    </row>
    <row r="172" spans="1:10" ht="33" customHeight="1" x14ac:dyDescent="0.25">
      <c r="A172" s="277" t="s">
        <v>282</v>
      </c>
      <c r="B172" s="343">
        <f>'A3 Exploitation'!D726</f>
        <v>1</v>
      </c>
      <c r="C172" s="343"/>
    </row>
    <row r="173" spans="1:10" ht="33" customHeight="1" x14ac:dyDescent="0.25">
      <c r="A173" s="277" t="s">
        <v>283</v>
      </c>
      <c r="B173" s="343">
        <f>'A4 Exploitation'!D726</f>
        <v>1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4" t="s">
        <v>292</v>
      </c>
      <c r="C178" s="344"/>
      <c r="J178" t="str">
        <f>D18</f>
        <v>Silver Mall</v>
      </c>
    </row>
    <row r="179" spans="1:10" ht="33" customHeight="1" x14ac:dyDescent="0.25">
      <c r="A179" s="277" t="s">
        <v>280</v>
      </c>
      <c r="B179" s="343">
        <f>'A1 Technique'!D199</f>
        <v>0.77192982456140347</v>
      </c>
      <c r="C179" s="343"/>
    </row>
    <row r="180" spans="1:10" ht="33" customHeight="1" x14ac:dyDescent="0.25">
      <c r="A180" s="276" t="s">
        <v>281</v>
      </c>
      <c r="B180" s="343">
        <f>'A2 Technique'!D199</f>
        <v>0.75</v>
      </c>
      <c r="C180" s="343"/>
    </row>
    <row r="181" spans="1:10" ht="33" customHeight="1" x14ac:dyDescent="0.25">
      <c r="A181" s="277" t="s">
        <v>282</v>
      </c>
      <c r="B181" s="343">
        <f>'A3 Technique'!D199</f>
        <v>0.67241379310344829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8" zoomScale="70" zoomScaleNormal="100" zoomScaleSheetLayoutView="70" workbookViewId="0">
      <selection activeCell="F711" sqref="F71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1"/>
      <c r="E1" s="421"/>
      <c r="F1" s="421"/>
      <c r="G1" s="42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2" t="s">
        <v>151</v>
      </c>
      <c r="B7" s="422"/>
      <c r="C7" s="422"/>
      <c r="D7" s="422"/>
      <c r="E7" s="422"/>
      <c r="F7" s="422"/>
      <c r="G7" s="82"/>
    </row>
    <row r="8" spans="1:7" ht="22.5" x14ac:dyDescent="0.45">
      <c r="A8" s="423" t="str">
        <f>'Page de garde'!D18</f>
        <v>Silver Mall</v>
      </c>
      <c r="B8" s="423"/>
      <c r="C8" s="423"/>
      <c r="D8" s="423"/>
      <c r="E8" s="423"/>
      <c r="F8" s="423"/>
      <c r="G8" s="82"/>
    </row>
    <row r="9" spans="1:7" ht="22.5" x14ac:dyDescent="0.45">
      <c r="A9" s="278" t="s">
        <v>39</v>
      </c>
      <c r="B9" s="424" t="s">
        <v>516</v>
      </c>
      <c r="C9" s="424"/>
      <c r="D9" s="424"/>
      <c r="E9" s="424"/>
      <c r="F9" s="424"/>
      <c r="G9" s="82"/>
    </row>
    <row r="10" spans="1:7" ht="22.5" x14ac:dyDescent="0.45">
      <c r="A10" s="279" t="s">
        <v>41</v>
      </c>
      <c r="B10" s="425" t="s">
        <v>517</v>
      </c>
      <c r="C10" s="425"/>
      <c r="D10" s="425"/>
      <c r="E10" s="425"/>
      <c r="F10" s="425"/>
      <c r="G10" s="82"/>
    </row>
    <row r="11" spans="1:7" ht="22.5" x14ac:dyDescent="0.45">
      <c r="A11" s="278" t="s">
        <v>40</v>
      </c>
      <c r="B11" s="420">
        <v>43634</v>
      </c>
      <c r="C11" s="420"/>
      <c r="D11" s="420"/>
      <c r="E11" s="420"/>
      <c r="F11" s="420"/>
      <c r="G11" s="82"/>
    </row>
    <row r="12" spans="1:7" ht="22.5" x14ac:dyDescent="0.45">
      <c r="A12" s="278" t="s">
        <v>200</v>
      </c>
      <c r="B12" s="426">
        <f>D730</f>
        <v>0.70134228187919467</v>
      </c>
      <c r="C12" s="426"/>
      <c r="D12" s="426"/>
      <c r="E12" s="426"/>
      <c r="F12" s="426"/>
      <c r="G12" s="82"/>
    </row>
    <row r="13" spans="1:7" ht="22.5" x14ac:dyDescent="0.45">
      <c r="A13" s="81"/>
      <c r="B13" s="79"/>
      <c r="C13" s="79"/>
      <c r="D13" s="421"/>
      <c r="E13" s="421"/>
      <c r="F13" s="421"/>
      <c r="G13" s="42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84" x14ac:dyDescent="0.4">
      <c r="A35" s="97" t="s">
        <v>400</v>
      </c>
      <c r="B35" s="89">
        <v>1</v>
      </c>
      <c r="C35" s="98" t="str">
        <f>IF(B35=0, -5, "0")</f>
        <v>0</v>
      </c>
      <c r="D35" s="90" t="s">
        <v>480</v>
      </c>
      <c r="E35" s="90" t="s">
        <v>481</v>
      </c>
      <c r="F35" s="90" t="s">
        <v>298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88.5" customHeight="1" x14ac:dyDescent="0.4">
      <c r="A40" s="88" t="s">
        <v>302</v>
      </c>
      <c r="B40" s="89">
        <v>0</v>
      </c>
      <c r="C40" s="89"/>
      <c r="D40" s="130" t="s">
        <v>476</v>
      </c>
      <c r="E40" s="90" t="s">
        <v>477</v>
      </c>
      <c r="F40" s="90" t="s">
        <v>297</v>
      </c>
      <c r="G40" s="83"/>
    </row>
    <row r="41" spans="1:7" ht="114" customHeight="1" x14ac:dyDescent="0.4">
      <c r="A41" s="88" t="s">
        <v>312</v>
      </c>
      <c r="B41" s="89">
        <v>0</v>
      </c>
      <c r="C41" s="89"/>
      <c r="D41" s="130" t="s">
        <v>478</v>
      </c>
      <c r="E41" s="90" t="s">
        <v>479</v>
      </c>
      <c r="F41" s="90" t="s">
        <v>298</v>
      </c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0.75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0.8125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43634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31" t="s">
        <v>350</v>
      </c>
      <c r="B65" s="431"/>
      <c r="C65" s="431"/>
      <c r="D65" s="431"/>
      <c r="E65" s="431"/>
      <c r="F65" s="43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89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89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89"/>
      <c r="D76" s="42"/>
      <c r="E76" s="42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32" t="s">
        <v>351</v>
      </c>
      <c r="B84" s="432"/>
      <c r="C84" s="432"/>
      <c r="D84" s="432"/>
      <c r="E84" s="432"/>
      <c r="F84" s="43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31" t="s">
        <v>352</v>
      </c>
      <c r="B104" s="431"/>
      <c r="C104" s="431"/>
      <c r="D104" s="431"/>
      <c r="E104" s="431"/>
      <c r="F104" s="43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31" t="s">
        <v>390</v>
      </c>
      <c r="B112" s="431"/>
      <c r="C112" s="431"/>
      <c r="D112" s="431"/>
      <c r="E112" s="431"/>
      <c r="F112" s="43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31" t="s">
        <v>310</v>
      </c>
      <c r="B121" s="431"/>
      <c r="C121" s="431"/>
      <c r="D121" s="431"/>
      <c r="E121" s="431"/>
      <c r="F121" s="43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3" t="s">
        <v>424</v>
      </c>
      <c r="B133" s="433"/>
      <c r="C133" s="433"/>
      <c r="D133" s="433"/>
      <c r="E133" s="433"/>
      <c r="F133" s="433"/>
      <c r="G133" s="83"/>
    </row>
    <row r="134" spans="1:16384" ht="22.5" customHeight="1" x14ac:dyDescent="0.4">
      <c r="A134" s="434"/>
      <c r="B134" s="434"/>
      <c r="C134" s="434"/>
      <c r="D134" s="434"/>
      <c r="E134" s="434"/>
      <c r="F134" s="434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5" t="s">
        <v>461</v>
      </c>
      <c r="B139" s="435"/>
      <c r="C139" s="435"/>
      <c r="D139" s="435"/>
      <c r="E139" s="435"/>
      <c r="F139" s="43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3" t="s">
        <v>349</v>
      </c>
      <c r="B147" s="393"/>
      <c r="C147" s="393"/>
      <c r="D147" s="393"/>
      <c r="E147" s="393"/>
      <c r="F147" s="393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84" x14ac:dyDescent="0.4">
      <c r="A154" s="92" t="s">
        <v>337</v>
      </c>
      <c r="B154" s="211">
        <v>1</v>
      </c>
      <c r="C154" s="92"/>
      <c r="D154" s="92" t="s">
        <v>518</v>
      </c>
      <c r="E154" s="92" t="s">
        <v>484</v>
      </c>
      <c r="F154" s="178" t="s">
        <v>297</v>
      </c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42" x14ac:dyDescent="0.4">
      <c r="A162" s="88" t="s">
        <v>402</v>
      </c>
      <c r="B162" s="211">
        <v>1</v>
      </c>
      <c r="C162" s="141"/>
      <c r="D162" s="111" t="s">
        <v>482</v>
      </c>
      <c r="E162" s="90" t="s">
        <v>483</v>
      </c>
      <c r="F162" s="178" t="s">
        <v>297</v>
      </c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5" t="s">
        <v>462</v>
      </c>
      <c r="B166" s="435"/>
      <c r="C166" s="435"/>
      <c r="D166" s="435"/>
      <c r="E166" s="435"/>
      <c r="F166" s="43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5" t="s">
        <v>310</v>
      </c>
      <c r="B177" s="435"/>
      <c r="C177" s="435"/>
      <c r="D177" s="435"/>
      <c r="E177" s="435"/>
      <c r="F177" s="435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84" x14ac:dyDescent="0.4">
      <c r="A182" s="92" t="s">
        <v>392</v>
      </c>
      <c r="B182" s="89">
        <v>0</v>
      </c>
      <c r="C182" s="92"/>
      <c r="D182" s="92" t="s">
        <v>476</v>
      </c>
      <c r="E182" s="92" t="s">
        <v>477</v>
      </c>
      <c r="F182" s="178" t="s">
        <v>297</v>
      </c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1</v>
      </c>
      <c r="C185" s="88"/>
      <c r="D185" s="271">
        <v>0.5</v>
      </c>
      <c r="E185" s="88"/>
      <c r="F185" s="178"/>
      <c r="G185" s="83"/>
    </row>
    <row r="186" spans="1:7" ht="22.5" x14ac:dyDescent="0.4">
      <c r="A186" s="301" t="s">
        <v>438</v>
      </c>
      <c r="B186" s="394"/>
      <c r="C186" s="395"/>
      <c r="D186" s="307">
        <f>SUM(B148:C164,B178:C185,B167:C175,B140:C145)</f>
        <v>29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0.8529411764705882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43634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0" t="s">
        <v>34</v>
      </c>
      <c r="B203" s="391"/>
      <c r="C203" s="39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0" t="s">
        <v>34</v>
      </c>
      <c r="B227" s="391"/>
      <c r="C227" s="39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7" t="s">
        <v>310</v>
      </c>
      <c r="B236" s="428"/>
      <c r="C236" s="428"/>
      <c r="D236" s="42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90" t="s">
        <v>34</v>
      </c>
      <c r="B245" s="391"/>
      <c r="C245" s="39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43634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0" t="s">
        <v>34</v>
      </c>
      <c r="B265" s="391"/>
      <c r="C265" s="39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30" t="s">
        <v>310</v>
      </c>
      <c r="B291" s="430"/>
      <c r="C291" s="430"/>
      <c r="D291" s="430"/>
      <c r="E291" s="430"/>
      <c r="F291" s="43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43634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9" t="s">
        <v>310</v>
      </c>
      <c r="B358" s="439"/>
      <c r="C358" s="439"/>
      <c r="D358" s="439"/>
      <c r="E358" s="439"/>
      <c r="F358" s="43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43634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8"/>
      <c r="B415" s="360"/>
      <c r="C415" s="360"/>
      <c r="D415" s="360"/>
      <c r="E415" s="360"/>
      <c r="F415" s="360"/>
      <c r="G415" s="360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43634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42" x14ac:dyDescent="0.4">
      <c r="A450" s="88" t="s">
        <v>274</v>
      </c>
      <c r="B450" s="89">
        <v>1</v>
      </c>
      <c r="C450" s="89"/>
      <c r="D450" s="90" t="s">
        <v>519</v>
      </c>
      <c r="E450" s="90" t="s">
        <v>485</v>
      </c>
      <c r="F450" s="90" t="s">
        <v>297</v>
      </c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6" customHeight="1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520</v>
      </c>
      <c r="E452" s="91" t="s">
        <v>486</v>
      </c>
      <c r="F452" s="90" t="s">
        <v>298</v>
      </c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63" x14ac:dyDescent="0.4">
      <c r="A454" s="88" t="s">
        <v>85</v>
      </c>
      <c r="B454" s="89">
        <v>1</v>
      </c>
      <c r="C454" s="89"/>
      <c r="D454" s="107" t="s">
        <v>521</v>
      </c>
      <c r="E454" s="90" t="s">
        <v>487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84" x14ac:dyDescent="0.4">
      <c r="A466" s="92" t="s">
        <v>302</v>
      </c>
      <c r="B466" s="89">
        <v>0</v>
      </c>
      <c r="C466" s="151"/>
      <c r="D466" s="130" t="s">
        <v>476</v>
      </c>
      <c r="E466" s="90" t="s">
        <v>477</v>
      </c>
      <c r="F466" s="90" t="s">
        <v>297</v>
      </c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9.25" customHeight="1" x14ac:dyDescent="0.4">
      <c r="A468" s="128" t="s">
        <v>317</v>
      </c>
      <c r="B468" s="89">
        <v>2</v>
      </c>
      <c r="C468" s="89"/>
      <c r="D468" s="90"/>
      <c r="E468" s="90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2" t="s">
        <v>425</v>
      </c>
      <c r="B478" s="442"/>
      <c r="C478" s="442"/>
      <c r="D478" s="442"/>
      <c r="E478" s="442"/>
      <c r="F478" s="442"/>
      <c r="G478" s="83"/>
    </row>
    <row r="479" spans="1:7" ht="21" customHeight="1" x14ac:dyDescent="0.4">
      <c r="A479" s="162">
        <f>B11</f>
        <v>43634</v>
      </c>
      <c r="F479" s="2"/>
      <c r="G479" s="83"/>
    </row>
    <row r="480" spans="1:7" ht="21" x14ac:dyDescent="0.4">
      <c r="A480" s="411" t="s">
        <v>28</v>
      </c>
      <c r="B480" s="412" t="s">
        <v>29</v>
      </c>
      <c r="C480" s="412"/>
      <c r="D480" s="412" t="s">
        <v>42</v>
      </c>
      <c r="E480" s="404" t="s">
        <v>266</v>
      </c>
      <c r="F480" s="404" t="s">
        <v>301</v>
      </c>
      <c r="G480" s="83"/>
    </row>
    <row r="481" spans="1:7" ht="21" x14ac:dyDescent="0.4">
      <c r="A481" s="411"/>
      <c r="B481" s="291" t="s">
        <v>32</v>
      </c>
      <c r="C481" s="291" t="s">
        <v>31</v>
      </c>
      <c r="D481" s="412"/>
      <c r="E481" s="404"/>
      <c r="F481" s="40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9" t="s">
        <v>52</v>
      </c>
      <c r="B483" s="419"/>
      <c r="C483" s="419"/>
      <c r="D483" s="419"/>
      <c r="E483" s="419"/>
      <c r="F483" s="41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2" t="s">
        <v>463</v>
      </c>
      <c r="B491" s="403"/>
      <c r="C491" s="403"/>
      <c r="D491" s="403"/>
      <c r="E491" s="403"/>
      <c r="F491" s="40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3" t="s">
        <v>23</v>
      </c>
      <c r="B505" s="414"/>
      <c r="C505" s="414"/>
      <c r="D505" s="414"/>
      <c r="E505" s="414"/>
      <c r="F505" s="41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410"/>
      <c r="C518" s="410"/>
      <c r="D518" s="410"/>
      <c r="E518" s="410"/>
      <c r="F518" s="41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3" t="s">
        <v>97</v>
      </c>
      <c r="B530" s="443"/>
      <c r="C530" s="443"/>
      <c r="D530" s="443"/>
      <c r="E530" s="443"/>
      <c r="F530" s="443"/>
      <c r="G530" s="83"/>
    </row>
    <row r="531" spans="1:7" ht="22.5" customHeight="1" x14ac:dyDescent="0.4">
      <c r="A531" s="162">
        <f>B11</f>
        <v>43634</v>
      </c>
      <c r="B531" s="83"/>
      <c r="C531" s="83"/>
      <c r="D531" s="95"/>
      <c r="E531" s="95"/>
      <c r="F531" s="95"/>
      <c r="G531" s="83"/>
    </row>
    <row r="532" spans="1:7" ht="21" x14ac:dyDescent="0.4">
      <c r="A532" s="416" t="s">
        <v>28</v>
      </c>
      <c r="B532" s="389" t="s">
        <v>29</v>
      </c>
      <c r="C532" s="418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7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0"/>
      <c r="D535" s="440"/>
      <c r="E535" s="440"/>
      <c r="F535" s="44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0" t="s">
        <v>34</v>
      </c>
      <c r="B542" s="391"/>
      <c r="C542" s="39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0" t="s">
        <v>33</v>
      </c>
      <c r="B543" s="391"/>
      <c r="C543" s="39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63" x14ac:dyDescent="0.4">
      <c r="A547" s="88" t="s">
        <v>204</v>
      </c>
      <c r="B547" s="89">
        <v>1</v>
      </c>
      <c r="C547" s="89"/>
      <c r="D547" s="178" t="s">
        <v>488</v>
      </c>
      <c r="E547" s="131" t="s">
        <v>489</v>
      </c>
      <c r="F547" s="90"/>
      <c r="G547" s="83"/>
    </row>
    <row r="548" spans="1:7" ht="42" x14ac:dyDescent="0.4">
      <c r="A548" s="88" t="s">
        <v>293</v>
      </c>
      <c r="B548" s="89">
        <v>1</v>
      </c>
      <c r="C548" s="89"/>
      <c r="D548" s="111" t="s">
        <v>490</v>
      </c>
      <c r="E548" s="90" t="s">
        <v>491</v>
      </c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9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0</v>
      </c>
      <c r="C565" s="89"/>
      <c r="D565" s="271">
        <v>0</v>
      </c>
      <c r="E565" s="91"/>
      <c r="F565" s="90"/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4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>
        <f>D566/(COUNT(B558:C565,B546:C555)*2)</f>
        <v>0.5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0.5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76" t="s">
        <v>19</v>
      </c>
      <c r="B573" s="376"/>
      <c r="C573" s="376"/>
      <c r="D573" s="376"/>
      <c r="E573" s="376"/>
      <c r="F573" s="376"/>
      <c r="G573" s="83"/>
    </row>
    <row r="574" spans="1:7" ht="22.5" x14ac:dyDescent="0.4">
      <c r="A574" s="169">
        <f>B11</f>
        <v>43634</v>
      </c>
      <c r="B574" s="83"/>
      <c r="C574" s="83"/>
      <c r="D574" s="238"/>
      <c r="E574" s="238"/>
      <c r="F574" s="238"/>
      <c r="G574" s="83"/>
    </row>
    <row r="575" spans="1:7" ht="21" x14ac:dyDescent="0.4">
      <c r="A575" s="411" t="s">
        <v>28</v>
      </c>
      <c r="B575" s="412" t="s">
        <v>29</v>
      </c>
      <c r="C575" s="412"/>
      <c r="D575" s="412" t="s">
        <v>42</v>
      </c>
      <c r="E575" s="404" t="s">
        <v>266</v>
      </c>
      <c r="F575" s="404" t="s">
        <v>301</v>
      </c>
      <c r="G575" s="83"/>
    </row>
    <row r="576" spans="1:7" ht="21" x14ac:dyDescent="0.4">
      <c r="A576" s="411"/>
      <c r="B576" s="291" t="s">
        <v>32</v>
      </c>
      <c r="C576" s="291" t="s">
        <v>31</v>
      </c>
      <c r="D576" s="412"/>
      <c r="E576" s="404"/>
      <c r="F576" s="40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6" t="s">
        <v>10</v>
      </c>
      <c r="B578" s="397"/>
      <c r="C578" s="397"/>
      <c r="D578" s="397"/>
      <c r="E578" s="397"/>
      <c r="F578" s="398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18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9" t="s">
        <v>23</v>
      </c>
      <c r="B591" s="400"/>
      <c r="C591" s="400"/>
      <c r="D591" s="400"/>
      <c r="E591" s="400"/>
      <c r="F591" s="401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492</v>
      </c>
      <c r="E592" s="90" t="s">
        <v>485</v>
      </c>
      <c r="F592" s="90" t="s">
        <v>298</v>
      </c>
      <c r="G592" s="83"/>
    </row>
    <row r="593" spans="1:7" ht="90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493</v>
      </c>
      <c r="E593" s="90" t="s">
        <v>494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6" t="s">
        <v>383</v>
      </c>
      <c r="B598" s="437"/>
      <c r="C598" s="437"/>
      <c r="D598" s="437"/>
      <c r="E598" s="437"/>
      <c r="F598" s="437"/>
      <c r="G598" s="43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86.25" customHeight="1" x14ac:dyDescent="0.4">
      <c r="A601" s="88" t="s">
        <v>302</v>
      </c>
      <c r="B601" s="89">
        <v>0</v>
      </c>
      <c r="C601" s="89"/>
      <c r="D601" s="130" t="s">
        <v>476</v>
      </c>
      <c r="E601" s="90" t="s">
        <v>477</v>
      </c>
      <c r="F601" s="90" t="s">
        <v>297</v>
      </c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9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>
        <f>D606/(COUNT(B592:C597,B599:C605)*2)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>
        <f>D609/(COUNT(B579:C587,B592:C605)*2)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6" t="s">
        <v>8</v>
      </c>
      <c r="B612" s="376"/>
      <c r="C612" s="376"/>
      <c r="D612" s="376"/>
      <c r="E612" s="376"/>
      <c r="F612" s="376"/>
      <c r="G612" s="83"/>
    </row>
    <row r="613" spans="1:7" ht="22.5" x14ac:dyDescent="0.4">
      <c r="A613" s="105">
        <f>B11</f>
        <v>43634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6"/>
      <c r="D617" s="386"/>
      <c r="E617" s="386"/>
      <c r="F617" s="387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0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16</v>
      </c>
      <c r="E627" s="382"/>
      <c r="F627" s="383"/>
      <c r="G627" s="83"/>
    </row>
    <row r="628" spans="1:7" ht="21" x14ac:dyDescent="0.4">
      <c r="A628" s="368" t="s">
        <v>33</v>
      </c>
      <c r="B628" s="368"/>
      <c r="C628" s="368"/>
      <c r="D628" s="295">
        <f>D627/(COUNT(B618:C626)*2)</f>
        <v>1</v>
      </c>
      <c r="E628" s="384"/>
      <c r="F628" s="385"/>
      <c r="G628" s="83"/>
    </row>
    <row r="629" spans="1:7" ht="21" x14ac:dyDescent="0.4">
      <c r="A629" s="104"/>
      <c r="B629" s="83"/>
      <c r="C629" s="381"/>
      <c r="D629" s="381"/>
      <c r="E629" s="381"/>
      <c r="F629" s="38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90.7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522</v>
      </c>
      <c r="E632" s="90" t="s">
        <v>494</v>
      </c>
      <c r="F632" s="90" t="s">
        <v>297</v>
      </c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0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0" t="s">
        <v>34</v>
      </c>
      <c r="B639" s="391"/>
      <c r="C639" s="392"/>
      <c r="D639" s="289">
        <f>SUM(B631:C638)</f>
        <v>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0.22222222222222221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6"/>
      <c r="D642" s="386"/>
      <c r="E642" s="386"/>
      <c r="F642" s="38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0</v>
      </c>
      <c r="C644" s="99">
        <f>IF(B644=0, -10, IF(B644=1, -5, "0"))</f>
        <v>-10</v>
      </c>
      <c r="D644" s="135" t="s">
        <v>523</v>
      </c>
      <c r="E644" s="90" t="s">
        <v>494</v>
      </c>
      <c r="F644" s="90" t="s">
        <v>297</v>
      </c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147" x14ac:dyDescent="0.4">
      <c r="A648" s="170" t="s">
        <v>457</v>
      </c>
      <c r="B648" s="89">
        <v>1</v>
      </c>
      <c r="C648" s="99" t="str">
        <f>IF(B648=0, -10, "0")</f>
        <v>0</v>
      </c>
      <c r="D648" s="88" t="s">
        <v>524</v>
      </c>
      <c r="E648" s="90" t="s">
        <v>495</v>
      </c>
      <c r="F648" s="90" t="s">
        <v>297</v>
      </c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0" t="s">
        <v>34</v>
      </c>
      <c r="B650" s="391"/>
      <c r="C650" s="392"/>
      <c r="D650" s="288">
        <f>SUM(B643:C649)</f>
        <v>1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6.25E-2</v>
      </c>
      <c r="E651" s="83"/>
      <c r="F651" s="83"/>
      <c r="G651" s="83"/>
    </row>
    <row r="652" spans="1:16382" ht="22.5" x14ac:dyDescent="0.3">
      <c r="A652" s="378"/>
      <c r="B652" s="378"/>
      <c r="C652" s="378"/>
      <c r="D652" s="378"/>
      <c r="E652" s="378"/>
      <c r="F652" s="378"/>
      <c r="G652" s="378"/>
    </row>
    <row r="653" spans="1:16382" ht="24.75" x14ac:dyDescent="0.4">
      <c r="A653" s="241" t="s">
        <v>26</v>
      </c>
      <c r="B653" s="386"/>
      <c r="C653" s="386"/>
      <c r="D653" s="386"/>
      <c r="E653" s="386"/>
      <c r="F653" s="387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511</v>
      </c>
      <c r="E654" s="90" t="s">
        <v>496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89" x14ac:dyDescent="0.4">
      <c r="A659" s="170" t="s">
        <v>325</v>
      </c>
      <c r="B659" s="89">
        <v>0</v>
      </c>
      <c r="C659" s="99">
        <f>IF(B659=0, -10, "0")</f>
        <v>-10</v>
      </c>
      <c r="D659" s="205" t="s">
        <v>497</v>
      </c>
      <c r="E659" s="205" t="s">
        <v>498</v>
      </c>
      <c r="F659" s="90" t="s">
        <v>298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84" x14ac:dyDescent="0.4">
      <c r="A663" s="88" t="s">
        <v>302</v>
      </c>
      <c r="B663" s="89">
        <v>0</v>
      </c>
      <c r="C663" s="89"/>
      <c r="D663" s="130" t="s">
        <v>476</v>
      </c>
      <c r="E663" s="90" t="s">
        <v>477</v>
      </c>
      <c r="F663" s="90" t="s">
        <v>297</v>
      </c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512</v>
      </c>
      <c r="E665" s="338" t="s">
        <v>499</v>
      </c>
      <c r="F665" s="90" t="s">
        <v>298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0.35714285714285715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31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0.39743589743589741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6" t="s">
        <v>355</v>
      </c>
      <c r="B676" s="376"/>
      <c r="C676" s="376"/>
      <c r="D676" s="376"/>
      <c r="E676" s="376"/>
      <c r="F676" s="376"/>
      <c r="G676" s="83"/>
    </row>
    <row r="677" spans="1:7" ht="21" x14ac:dyDescent="0.4">
      <c r="A677" s="169">
        <f>B11</f>
        <v>43634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525</v>
      </c>
      <c r="E683" s="90" t="s">
        <v>500</v>
      </c>
      <c r="F683" s="90" t="s">
        <v>298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42" x14ac:dyDescent="0.4">
      <c r="A697" s="177" t="s">
        <v>318</v>
      </c>
      <c r="B697" s="89">
        <v>1</v>
      </c>
      <c r="C697" s="99"/>
      <c r="D697" s="88" t="s">
        <v>526</v>
      </c>
      <c r="E697" s="90" t="s">
        <v>527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0.66700000000000004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7" t="s">
        <v>459</v>
      </c>
      <c r="B704" s="377"/>
      <c r="C704" s="377"/>
      <c r="D704" s="377"/>
      <c r="E704" s="377"/>
      <c r="F704" s="377"/>
      <c r="G704" s="184"/>
    </row>
    <row r="705" spans="1:7" ht="21" customHeight="1" x14ac:dyDescent="0.4">
      <c r="A705" s="169">
        <f>B11</f>
        <v>43634</v>
      </c>
      <c r="B705" s="83"/>
      <c r="C705" s="83"/>
      <c r="D705" s="183"/>
      <c r="E705" s="183"/>
      <c r="F705" s="183"/>
      <c r="G705" s="184"/>
    </row>
    <row r="706" spans="1:7" ht="21" x14ac:dyDescent="0.4">
      <c r="A706" s="388" t="s">
        <v>28</v>
      </c>
      <c r="B706" s="389" t="s">
        <v>29</v>
      </c>
      <c r="C706" s="389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42" x14ac:dyDescent="0.4">
      <c r="A710" s="109" t="s">
        <v>220</v>
      </c>
      <c r="B710" s="185">
        <v>1</v>
      </c>
      <c r="C710" s="185"/>
      <c r="D710" s="135" t="s">
        <v>528</v>
      </c>
      <c r="E710" s="135" t="s">
        <v>529</v>
      </c>
      <c r="F710" s="135" t="s">
        <v>297</v>
      </c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35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9"/>
      <c r="C715" s="380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379"/>
      <c r="C716" s="380"/>
      <c r="D716" s="298">
        <f>D715/(COUNT(B710:C714)*2)</f>
        <v>0.875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0.9285714285714286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0.70837499999999998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0.70134228187919467</v>
      </c>
      <c r="E730" s="3"/>
      <c r="F730" s="3"/>
    </row>
  </sheetData>
  <sheetProtection algorithmName="SHA-512" hashValue="lznNOHtRDtFbYJIxvCyNguBuwitRjZ9FK26BHiLRq945OVWG8YpHS/Rz4sCIfnr85iq48C7I7+sYa3LgFZoeFQ==" saltValue="dOUbjp5LrfcLqvjCOPM4Yw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Normal="90" zoomScaleSheetLayoutView="100" workbookViewId="0">
      <selection activeCell="F193" sqref="F19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Silver Mall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'A1 Exploitation'!B9:F9</f>
        <v>M Souheil DRAOUI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'A1 Exploitation'!B10:F10</f>
        <v>Directeur magasin M Tarek KTAT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'A1 Exploitation'!B11:F11</f>
        <v>43634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>
        <f>D199</f>
        <v>0.77192982456140347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21"/>
      <c r="E12" s="421"/>
      <c r="F12" s="421"/>
      <c r="G12" s="421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82.5" x14ac:dyDescent="0.3">
      <c r="A21" s="16" t="s">
        <v>460</v>
      </c>
      <c r="B21" s="42">
        <v>1</v>
      </c>
      <c r="C21" s="42"/>
      <c r="D21" s="43" t="s">
        <v>530</v>
      </c>
      <c r="E21" s="43" t="s">
        <v>513</v>
      </c>
      <c r="F21" s="42" t="s">
        <v>298</v>
      </c>
    </row>
    <row r="22" spans="1:7" x14ac:dyDescent="0.3">
      <c r="A22" s="457" t="s">
        <v>34</v>
      </c>
      <c r="B22" s="453"/>
      <c r="C22" s="454"/>
      <c r="D22" s="334">
        <f>SUM(B17:C21)</f>
        <v>9</v>
      </c>
    </row>
    <row r="23" spans="1:7" x14ac:dyDescent="0.3">
      <c r="A23" s="444" t="s">
        <v>251</v>
      </c>
      <c r="B23" s="445"/>
      <c r="C23" s="446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 t="s">
        <v>297</v>
      </c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14</v>
      </c>
    </row>
    <row r="34" spans="1:6" x14ac:dyDescent="0.3">
      <c r="A34" s="444" t="s">
        <v>251</v>
      </c>
      <c r="B34" s="445"/>
      <c r="C34" s="446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6</v>
      </c>
    </row>
    <row r="43" spans="1:6" x14ac:dyDescent="0.3">
      <c r="A43" s="444" t="s">
        <v>251</v>
      </c>
      <c r="B43" s="445"/>
      <c r="C43" s="446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 t="s">
        <v>297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12</v>
      </c>
    </row>
    <row r="53" spans="1:6" x14ac:dyDescent="0.3">
      <c r="A53" s="444" t="s">
        <v>251</v>
      </c>
      <c r="B53" s="445"/>
      <c r="C53" s="446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9.5" customHeight="1" x14ac:dyDescent="0.3">
      <c r="A59" s="5" t="s">
        <v>79</v>
      </c>
      <c r="B59" s="42">
        <v>1</v>
      </c>
      <c r="C59" s="42"/>
      <c r="D59" s="43" t="s">
        <v>531</v>
      </c>
      <c r="E59" s="42" t="s">
        <v>501</v>
      </c>
      <c r="F59" s="42" t="s">
        <v>298</v>
      </c>
    </row>
    <row r="60" spans="1:6" ht="70.5" customHeight="1" x14ac:dyDescent="0.35">
      <c r="A60" s="15" t="s">
        <v>182</v>
      </c>
      <c r="B60" s="42">
        <v>0</v>
      </c>
      <c r="C60" s="4">
        <f>IF(B60=0, -5, "0")</f>
        <v>-5</v>
      </c>
      <c r="D60" s="43" t="s">
        <v>502</v>
      </c>
      <c r="E60" s="43" t="s">
        <v>504</v>
      </c>
      <c r="F60" s="42" t="s">
        <v>298</v>
      </c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503</v>
      </c>
      <c r="E61" s="43" t="s">
        <v>505</v>
      </c>
      <c r="F61" s="42" t="s">
        <v>298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-1</v>
      </c>
    </row>
    <row r="64" spans="1:6" x14ac:dyDescent="0.3">
      <c r="A64" s="444" t="s">
        <v>251</v>
      </c>
      <c r="B64" s="445"/>
      <c r="C64" s="446"/>
      <c r="D64" s="332">
        <f>D63/(COUNT(B56:C62)*2)</f>
        <v>-5.5555555555555552E-2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 t="s">
        <v>297</v>
      </c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8</v>
      </c>
    </row>
    <row r="85" spans="1:6" x14ac:dyDescent="0.3">
      <c r="A85" s="444" t="s">
        <v>251</v>
      </c>
      <c r="B85" s="445"/>
      <c r="C85" s="446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514</v>
      </c>
      <c r="E155" s="43" t="s">
        <v>506</v>
      </c>
      <c r="F155" s="42" t="s">
        <v>297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15</v>
      </c>
    </row>
    <row r="162" spans="1:6" x14ac:dyDescent="0.3">
      <c r="A162" s="444" t="s">
        <v>251</v>
      </c>
      <c r="B162" s="445"/>
      <c r="C162" s="446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 t="s">
        <v>297</v>
      </c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8</v>
      </c>
    </row>
    <row r="170" spans="1:6" x14ac:dyDescent="0.3">
      <c r="A170" s="444" t="s">
        <v>251</v>
      </c>
      <c r="B170" s="445"/>
      <c r="C170" s="446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ht="49.5" x14ac:dyDescent="0.3">
      <c r="A173" s="4" t="s">
        <v>152</v>
      </c>
      <c r="B173" s="42">
        <v>1</v>
      </c>
      <c r="C173" s="42"/>
      <c r="D173" s="43" t="s">
        <v>532</v>
      </c>
      <c r="E173" s="42" t="s">
        <v>507</v>
      </c>
      <c r="F173" s="42" t="s">
        <v>298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7</v>
      </c>
    </row>
    <row r="178" spans="1:7" x14ac:dyDescent="0.3">
      <c r="A178" s="444" t="s">
        <v>251</v>
      </c>
      <c r="B178" s="445"/>
      <c r="C178" s="446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ht="37.5" customHeight="1" x14ac:dyDescent="0.3">
      <c r="A181" s="16" t="s">
        <v>270</v>
      </c>
      <c r="B181" s="42">
        <v>0</v>
      </c>
      <c r="C181" s="42"/>
      <c r="D181" s="43" t="s">
        <v>508</v>
      </c>
      <c r="E181" s="58" t="s">
        <v>509</v>
      </c>
      <c r="F181" s="42" t="s">
        <v>298</v>
      </c>
    </row>
    <row r="182" spans="1:7" ht="49.5" x14ac:dyDescent="0.3">
      <c r="A182" s="16" t="s">
        <v>181</v>
      </c>
      <c r="B182" s="42">
        <v>1</v>
      </c>
      <c r="C182" s="42"/>
      <c r="D182" s="43" t="s">
        <v>510</v>
      </c>
      <c r="E182" s="58" t="s">
        <v>515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7</v>
      </c>
    </row>
    <row r="187" spans="1:7" x14ac:dyDescent="0.3">
      <c r="A187" s="444" t="s">
        <v>251</v>
      </c>
      <c r="B187" s="445"/>
      <c r="C187" s="446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 t="s">
        <v>30</v>
      </c>
      <c r="C190" s="42"/>
      <c r="D190" s="43"/>
      <c r="E190" s="43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533</v>
      </c>
      <c r="E192" s="42" t="s">
        <v>501</v>
      </c>
      <c r="F192" s="42" t="s">
        <v>297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3</v>
      </c>
    </row>
    <row r="195" spans="1:6" x14ac:dyDescent="0.3">
      <c r="A195" s="444" t="s">
        <v>251</v>
      </c>
      <c r="B195" s="445"/>
      <c r="C195" s="446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0.81810000000000005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0.77192982456140347</v>
      </c>
    </row>
  </sheetData>
  <sheetProtection algorithmName="SHA-512" hashValue="li4aPpXPkBJgVUr4qbtTlTovYIutM5grvqFE2pPOUGedEmTdncRyyNbE5E6bq8fY8ARVc4PE+Ni+Dd6hnwIxgQ==" saltValue="HDP4/ENEq9YWH7TFYXzOs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56" zoomScale="60" zoomScaleNormal="100" workbookViewId="0">
      <selection activeCell="D659" sqref="D659:E65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1"/>
      <c r="E1" s="421"/>
      <c r="F1" s="421"/>
      <c r="G1" s="42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2" t="s">
        <v>151</v>
      </c>
      <c r="B7" s="422"/>
      <c r="C7" s="422"/>
      <c r="D7" s="422"/>
      <c r="E7" s="422"/>
      <c r="F7" s="422"/>
      <c r="G7" s="82"/>
    </row>
    <row r="8" spans="1:7" ht="22.5" x14ac:dyDescent="0.45">
      <c r="A8" s="423" t="str">
        <f>'Page de garde'!D18</f>
        <v>Silver Mall</v>
      </c>
      <c r="B8" s="423"/>
      <c r="C8" s="423"/>
      <c r="D8" s="423"/>
      <c r="E8" s="423"/>
      <c r="F8" s="423"/>
      <c r="G8" s="82"/>
    </row>
    <row r="9" spans="1:7" ht="22.5" x14ac:dyDescent="0.45">
      <c r="A9" s="278" t="s">
        <v>39</v>
      </c>
      <c r="B9" s="424" t="s">
        <v>516</v>
      </c>
      <c r="C9" s="424"/>
      <c r="D9" s="424"/>
      <c r="E9" s="424"/>
      <c r="F9" s="424"/>
      <c r="G9" s="82"/>
    </row>
    <row r="10" spans="1:7" ht="22.5" x14ac:dyDescent="0.45">
      <c r="A10" s="279" t="s">
        <v>41</v>
      </c>
      <c r="B10" s="425" t="s">
        <v>517</v>
      </c>
      <c r="C10" s="425"/>
      <c r="D10" s="425"/>
      <c r="E10" s="425"/>
      <c r="F10" s="425"/>
      <c r="G10" s="82"/>
    </row>
    <row r="11" spans="1:7" ht="22.5" x14ac:dyDescent="0.45">
      <c r="A11" s="278" t="s">
        <v>40</v>
      </c>
      <c r="B11" s="420">
        <v>43773</v>
      </c>
      <c r="C11" s="420"/>
      <c r="D11" s="420"/>
      <c r="E11" s="420"/>
      <c r="F11" s="420"/>
      <c r="G11" s="82"/>
    </row>
    <row r="12" spans="1:7" ht="22.5" x14ac:dyDescent="0.45">
      <c r="A12" s="278" t="s">
        <v>200</v>
      </c>
      <c r="B12" s="426">
        <f>D730</f>
        <v>0.87956204379562042</v>
      </c>
      <c r="C12" s="426"/>
      <c r="D12" s="426"/>
      <c r="E12" s="426"/>
      <c r="F12" s="426"/>
      <c r="G12" s="82"/>
    </row>
    <row r="13" spans="1:7" ht="22.5" x14ac:dyDescent="0.45">
      <c r="A13" s="81"/>
      <c r="B13" s="79"/>
      <c r="C13" s="79"/>
      <c r="D13" s="421"/>
      <c r="E13" s="421"/>
      <c r="F13" s="421"/>
      <c r="G13" s="42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43773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84" x14ac:dyDescent="0.4">
      <c r="A33" s="88" t="s">
        <v>47</v>
      </c>
      <c r="B33" s="89">
        <v>1</v>
      </c>
      <c r="C33" s="89"/>
      <c r="D33" s="96" t="s">
        <v>556</v>
      </c>
      <c r="E33" s="90" t="s">
        <v>541</v>
      </c>
      <c r="F33" s="90" t="s">
        <v>567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05" x14ac:dyDescent="0.4">
      <c r="A35" s="97" t="s">
        <v>400</v>
      </c>
      <c r="B35" s="89">
        <v>1</v>
      </c>
      <c r="C35" s="98" t="str">
        <f>IF(B35=0, -5, "0")</f>
        <v>0</v>
      </c>
      <c r="D35" s="90" t="s">
        <v>542</v>
      </c>
      <c r="E35" s="90" t="s">
        <v>543</v>
      </c>
      <c r="F35" s="90" t="s">
        <v>567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105" customHeight="1" x14ac:dyDescent="0.4">
      <c r="A41" s="88" t="s">
        <v>312</v>
      </c>
      <c r="B41" s="89">
        <v>2</v>
      </c>
      <c r="C41" s="89"/>
      <c r="D41" s="90"/>
      <c r="E41" s="90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0.33333333333333331</v>
      </c>
      <c r="E43" s="103">
        <f>COUNTIF('A1 Exploitation'!F21:F42,"ok")</f>
        <v>1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0.875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29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0.90625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43773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31" t="s">
        <v>350</v>
      </c>
      <c r="B65" s="431"/>
      <c r="C65" s="431"/>
      <c r="D65" s="431"/>
      <c r="E65" s="431"/>
      <c r="F65" s="43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32" t="s">
        <v>351</v>
      </c>
      <c r="B84" s="432"/>
      <c r="C84" s="432"/>
      <c r="D84" s="432"/>
      <c r="E84" s="432"/>
      <c r="F84" s="43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31" t="s">
        <v>352</v>
      </c>
      <c r="B104" s="431"/>
      <c r="C104" s="431"/>
      <c r="D104" s="431"/>
      <c r="E104" s="431"/>
      <c r="F104" s="43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31" t="s">
        <v>390</v>
      </c>
      <c r="B112" s="431"/>
      <c r="C112" s="431"/>
      <c r="D112" s="431"/>
      <c r="E112" s="431"/>
      <c r="F112" s="43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31" t="s">
        <v>310</v>
      </c>
      <c r="B121" s="431"/>
      <c r="C121" s="431"/>
      <c r="D121" s="431"/>
      <c r="E121" s="431"/>
      <c r="F121" s="43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3" t="s">
        <v>424</v>
      </c>
      <c r="B133" s="433"/>
      <c r="C133" s="433"/>
      <c r="D133" s="433"/>
      <c r="E133" s="433"/>
      <c r="F133" s="433"/>
      <c r="G133" s="83"/>
    </row>
    <row r="134" spans="1:16384" ht="22.5" customHeight="1" x14ac:dyDescent="0.4">
      <c r="A134" s="434"/>
      <c r="B134" s="434"/>
      <c r="C134" s="434"/>
      <c r="D134" s="434"/>
      <c r="E134" s="434"/>
      <c r="F134" s="434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5" t="s">
        <v>461</v>
      </c>
      <c r="B139" s="435"/>
      <c r="C139" s="435"/>
      <c r="D139" s="435"/>
      <c r="E139" s="435"/>
      <c r="F139" s="43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3" t="s">
        <v>349</v>
      </c>
      <c r="B147" s="393"/>
      <c r="C147" s="393"/>
      <c r="D147" s="393"/>
      <c r="E147" s="393"/>
      <c r="F147" s="393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5" t="s">
        <v>462</v>
      </c>
      <c r="B166" s="435"/>
      <c r="C166" s="435"/>
      <c r="D166" s="435"/>
      <c r="E166" s="435"/>
      <c r="F166" s="43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5" t="s">
        <v>310</v>
      </c>
      <c r="B177" s="435"/>
      <c r="C177" s="435"/>
      <c r="D177" s="435"/>
      <c r="E177" s="435"/>
      <c r="F177" s="435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f>IF(D185=1, 2, IF(AND(D185&lt;1,D185&gt;0), 1, IF(D185=0,"0","NA")))</f>
        <v>2</v>
      </c>
      <c r="C185" s="88"/>
      <c r="D185" s="271">
        <f>IFERROR(E185/F185,"N.A")</f>
        <v>1</v>
      </c>
      <c r="E185" s="88">
        <f>COUNTIF('A1 Exploitation'!F141:F184,"ok")</f>
        <v>3</v>
      </c>
      <c r="F185" s="178">
        <f>COUNTA('A1 Exploitation'!F141:F184)</f>
        <v>3</v>
      </c>
      <c r="G185" s="83"/>
    </row>
    <row r="186" spans="1:7" ht="22.5" x14ac:dyDescent="0.4">
      <c r="A186" s="301" t="s">
        <v>438</v>
      </c>
      <c r="B186" s="394"/>
      <c r="C186" s="395"/>
      <c r="D186" s="307">
        <f>SUM(B148:C164,B178:C185,B167:C175,B140:C145)</f>
        <v>30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1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43773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0" t="s">
        <v>34</v>
      </c>
      <c r="B203" s="391"/>
      <c r="C203" s="39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0" t="s">
        <v>34</v>
      </c>
      <c r="B227" s="391"/>
      <c r="C227" s="39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7" t="s">
        <v>310</v>
      </c>
      <c r="B236" s="428"/>
      <c r="C236" s="428"/>
      <c r="D236" s="42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90" t="s">
        <v>34</v>
      </c>
      <c r="B245" s="391"/>
      <c r="C245" s="39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43773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0" t="s">
        <v>34</v>
      </c>
      <c r="B265" s="391"/>
      <c r="C265" s="39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30" t="s">
        <v>310</v>
      </c>
      <c r="B291" s="430"/>
      <c r="C291" s="430"/>
      <c r="D291" s="430"/>
      <c r="E291" s="430"/>
      <c r="F291" s="43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43773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9" t="s">
        <v>310</v>
      </c>
      <c r="B358" s="439"/>
      <c r="C358" s="439"/>
      <c r="D358" s="439"/>
      <c r="E358" s="439"/>
      <c r="F358" s="43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43773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8"/>
      <c r="B415" s="360"/>
      <c r="C415" s="360"/>
      <c r="D415" s="360"/>
      <c r="E415" s="360"/>
      <c r="F415" s="360"/>
      <c r="G415" s="360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43773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0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562</v>
      </c>
      <c r="E452" s="91" t="s">
        <v>486</v>
      </c>
      <c r="F452" s="90" t="s">
        <v>297</v>
      </c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563</v>
      </c>
      <c r="E453" s="90" t="s">
        <v>544</v>
      </c>
      <c r="F453" s="90" t="s">
        <v>297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0.75</v>
      </c>
      <c r="E471" s="103">
        <f>COUNTIF('A1 Exploitation'!F437:F470,"ok")</f>
        <v>3</v>
      </c>
      <c r="F471" s="90">
        <f>COUNTA('A1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0.92105263157894735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0.94444444444444442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2" t="s">
        <v>425</v>
      </c>
      <c r="B478" s="442"/>
      <c r="C478" s="442"/>
      <c r="D478" s="442"/>
      <c r="E478" s="442"/>
      <c r="F478" s="442"/>
      <c r="G478" s="83"/>
    </row>
    <row r="479" spans="1:7" ht="21" customHeight="1" x14ac:dyDescent="0.4">
      <c r="A479" s="162">
        <f>B11</f>
        <v>43773</v>
      </c>
      <c r="F479" s="2"/>
      <c r="G479" s="83"/>
    </row>
    <row r="480" spans="1:7" ht="21" x14ac:dyDescent="0.4">
      <c r="A480" s="411" t="s">
        <v>28</v>
      </c>
      <c r="B480" s="412" t="s">
        <v>29</v>
      </c>
      <c r="C480" s="412"/>
      <c r="D480" s="412" t="s">
        <v>42</v>
      </c>
      <c r="E480" s="404" t="s">
        <v>266</v>
      </c>
      <c r="F480" s="404" t="s">
        <v>301</v>
      </c>
      <c r="G480" s="83"/>
    </row>
    <row r="481" spans="1:7" ht="21" x14ac:dyDescent="0.4">
      <c r="A481" s="411"/>
      <c r="B481" s="291" t="s">
        <v>32</v>
      </c>
      <c r="C481" s="291" t="s">
        <v>31</v>
      </c>
      <c r="D481" s="412"/>
      <c r="E481" s="404"/>
      <c r="F481" s="40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9" t="s">
        <v>52</v>
      </c>
      <c r="B483" s="419"/>
      <c r="C483" s="419"/>
      <c r="D483" s="419"/>
      <c r="E483" s="419"/>
      <c r="F483" s="41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2" t="s">
        <v>463</v>
      </c>
      <c r="B491" s="403"/>
      <c r="C491" s="403"/>
      <c r="D491" s="403"/>
      <c r="E491" s="403"/>
      <c r="F491" s="40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3" t="s">
        <v>23</v>
      </c>
      <c r="B505" s="414"/>
      <c r="C505" s="414"/>
      <c r="D505" s="414"/>
      <c r="E505" s="414"/>
      <c r="F505" s="41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410"/>
      <c r="C518" s="410"/>
      <c r="D518" s="410"/>
      <c r="E518" s="410"/>
      <c r="F518" s="41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3" t="s">
        <v>97</v>
      </c>
      <c r="B530" s="443"/>
      <c r="C530" s="443"/>
      <c r="D530" s="443"/>
      <c r="E530" s="443"/>
      <c r="F530" s="443"/>
      <c r="G530" s="83"/>
    </row>
    <row r="531" spans="1:7" ht="22.5" customHeight="1" x14ac:dyDescent="0.4">
      <c r="A531" s="162">
        <f>B11</f>
        <v>43773</v>
      </c>
      <c r="B531" s="83"/>
      <c r="C531" s="83"/>
      <c r="D531" s="95"/>
      <c r="E531" s="95"/>
      <c r="F531" s="95"/>
      <c r="G531" s="83"/>
    </row>
    <row r="532" spans="1:7" ht="21" x14ac:dyDescent="0.4">
      <c r="A532" s="416" t="s">
        <v>28</v>
      </c>
      <c r="B532" s="389" t="s">
        <v>29</v>
      </c>
      <c r="C532" s="418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7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0"/>
      <c r="D535" s="440"/>
      <c r="E535" s="440"/>
      <c r="F535" s="44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0" t="s">
        <v>34</v>
      </c>
      <c r="B542" s="391"/>
      <c r="C542" s="39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0" t="s">
        <v>33</v>
      </c>
      <c r="B543" s="391"/>
      <c r="C543" s="39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9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0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76" t="s">
        <v>19</v>
      </c>
      <c r="B573" s="376"/>
      <c r="C573" s="376"/>
      <c r="D573" s="376"/>
      <c r="E573" s="376"/>
      <c r="F573" s="376"/>
      <c r="G573" s="83"/>
    </row>
    <row r="574" spans="1:7" ht="22.5" x14ac:dyDescent="0.4">
      <c r="A574" s="169">
        <f>B11</f>
        <v>43773</v>
      </c>
      <c r="B574" s="83"/>
      <c r="C574" s="83"/>
      <c r="D574" s="238"/>
      <c r="E574" s="238"/>
      <c r="F574" s="238"/>
      <c r="G574" s="83"/>
    </row>
    <row r="575" spans="1:7" ht="21" x14ac:dyDescent="0.4">
      <c r="A575" s="411" t="s">
        <v>28</v>
      </c>
      <c r="B575" s="412" t="s">
        <v>29</v>
      </c>
      <c r="C575" s="412"/>
      <c r="D575" s="412" t="s">
        <v>42</v>
      </c>
      <c r="E575" s="404" t="s">
        <v>266</v>
      </c>
      <c r="F575" s="404" t="s">
        <v>301</v>
      </c>
      <c r="G575" s="83"/>
    </row>
    <row r="576" spans="1:7" ht="21" x14ac:dyDescent="0.4">
      <c r="A576" s="411"/>
      <c r="B576" s="291" t="s">
        <v>32</v>
      </c>
      <c r="C576" s="291" t="s">
        <v>31</v>
      </c>
      <c r="D576" s="412"/>
      <c r="E576" s="404"/>
      <c r="F576" s="40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6" t="s">
        <v>10</v>
      </c>
      <c r="B578" s="397"/>
      <c r="C578" s="397"/>
      <c r="D578" s="397"/>
      <c r="E578" s="397"/>
      <c r="F578" s="398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105" x14ac:dyDescent="0.4">
      <c r="A580" s="88" t="s">
        <v>45</v>
      </c>
      <c r="B580" s="89">
        <v>1</v>
      </c>
      <c r="C580" s="89"/>
      <c r="D580" s="90" t="s">
        <v>545</v>
      </c>
      <c r="E580" s="90" t="s">
        <v>546</v>
      </c>
      <c r="F580" s="90" t="s">
        <v>297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17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9" t="s">
        <v>23</v>
      </c>
      <c r="B591" s="400"/>
      <c r="C591" s="400"/>
      <c r="D591" s="400"/>
      <c r="E591" s="400"/>
      <c r="F591" s="401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547</v>
      </c>
      <c r="E592" s="90" t="s">
        <v>485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6" t="s">
        <v>383</v>
      </c>
      <c r="B598" s="437"/>
      <c r="C598" s="437"/>
      <c r="D598" s="437"/>
      <c r="E598" s="437"/>
      <c r="F598" s="437"/>
      <c r="G598" s="43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0.66666666666666663</v>
      </c>
      <c r="E605" s="91">
        <f>COUNTIF('A1 Exploitation'!F579:F604,"ok")</f>
        <v>2</v>
      </c>
      <c r="F605" s="90">
        <f>COUNTA('A1 Exploitation'!F579:F604)</f>
        <v>3</v>
      </c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20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>
        <f>D606/(COUNT(B592:C605)*2)</f>
        <v>0.90909090909090906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>
        <f>D609/(COUNT(B579:C587,B592:C597,B599:C605)*2)</f>
        <v>0.92500000000000004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6" t="s">
        <v>8</v>
      </c>
      <c r="B612" s="376"/>
      <c r="C612" s="376"/>
      <c r="D612" s="376"/>
      <c r="E612" s="376"/>
      <c r="F612" s="376"/>
      <c r="G612" s="83"/>
    </row>
    <row r="613" spans="1:7" ht="22.5" x14ac:dyDescent="0.4">
      <c r="A613" s="105">
        <f>B11</f>
        <v>43773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6"/>
      <c r="D617" s="386"/>
      <c r="E617" s="386"/>
      <c r="F617" s="387"/>
      <c r="G617" s="83"/>
    </row>
    <row r="618" spans="1:7" ht="21" x14ac:dyDescent="0.4">
      <c r="A618" s="108" t="s">
        <v>89</v>
      </c>
      <c r="B618" s="89">
        <v>2</v>
      </c>
      <c r="C618" s="89"/>
      <c r="D618" s="90" t="s">
        <v>548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549</v>
      </c>
      <c r="E624" s="90" t="s">
        <v>550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16</v>
      </c>
      <c r="E627" s="382"/>
      <c r="F627" s="383"/>
      <c r="G627" s="83"/>
    </row>
    <row r="628" spans="1:7" ht="21" x14ac:dyDescent="0.4">
      <c r="A628" s="368" t="s">
        <v>33</v>
      </c>
      <c r="B628" s="368"/>
      <c r="C628" s="368"/>
      <c r="D628" s="295">
        <f>D627/(COUNT(B618:C626)*2)</f>
        <v>0.88888888888888884</v>
      </c>
      <c r="E628" s="384"/>
      <c r="F628" s="385"/>
      <c r="G628" s="83"/>
    </row>
    <row r="629" spans="1:7" ht="21" x14ac:dyDescent="0.4">
      <c r="A629" s="104"/>
      <c r="B629" s="83"/>
      <c r="C629" s="381"/>
      <c r="D629" s="381"/>
      <c r="E629" s="381"/>
      <c r="F629" s="38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0" t="s">
        <v>34</v>
      </c>
      <c r="B639" s="391"/>
      <c r="C639" s="392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6"/>
      <c r="D642" s="386"/>
      <c r="E642" s="386"/>
      <c r="F642" s="38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0" t="s">
        <v>34</v>
      </c>
      <c r="B650" s="391"/>
      <c r="C650" s="39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8"/>
      <c r="B652" s="378"/>
      <c r="C652" s="378"/>
      <c r="D652" s="378"/>
      <c r="E652" s="378"/>
      <c r="F652" s="378"/>
      <c r="G652" s="378"/>
    </row>
    <row r="653" spans="1:16382" ht="24.75" x14ac:dyDescent="0.4">
      <c r="A653" s="241" t="s">
        <v>26</v>
      </c>
      <c r="B653" s="386"/>
      <c r="C653" s="386"/>
      <c r="D653" s="386"/>
      <c r="E653" s="386"/>
      <c r="F653" s="387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47" x14ac:dyDescent="0.4">
      <c r="A659" s="170" t="s">
        <v>325</v>
      </c>
      <c r="B659" s="89">
        <v>0</v>
      </c>
      <c r="C659" s="99">
        <f>IF(B659=0, -10, "0")</f>
        <v>-10</v>
      </c>
      <c r="D659" s="205" t="s">
        <v>555</v>
      </c>
      <c r="E659" s="205" t="s">
        <v>551</v>
      </c>
      <c r="F659" s="90" t="s">
        <v>298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512</v>
      </c>
      <c r="E665" s="338" t="s">
        <v>499</v>
      </c>
      <c r="F665" s="90" t="s">
        <v>298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0.7142857142857143</v>
      </c>
      <c r="E668" s="42">
        <f>COUNTIF('A1 Exploitation'!F618:F667,"ok")</f>
        <v>5</v>
      </c>
      <c r="F668" s="90">
        <f>COUNTA('A1 Exploitation'!F618:F667)</f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8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0.33333333333333331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6" t="s">
        <v>355</v>
      </c>
      <c r="B676" s="376"/>
      <c r="C676" s="376"/>
      <c r="D676" s="376"/>
      <c r="E676" s="376"/>
      <c r="F676" s="376"/>
      <c r="G676" s="83"/>
    </row>
    <row r="677" spans="1:7" ht="21" x14ac:dyDescent="0.4">
      <c r="A677" s="169">
        <f>B11</f>
        <v>43773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525</v>
      </c>
      <c r="E683" s="90" t="s">
        <v>557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65.25" customHeight="1" x14ac:dyDescent="0.4">
      <c r="A691" s="163" t="s">
        <v>13</v>
      </c>
      <c r="B691" s="89">
        <v>2</v>
      </c>
      <c r="C691" s="185"/>
      <c r="D691" s="176" t="s">
        <v>564</v>
      </c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39" t="s">
        <v>554</v>
      </c>
      <c r="E699" s="91" t="s">
        <v>540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7" t="s">
        <v>459</v>
      </c>
      <c r="B704" s="377"/>
      <c r="C704" s="377"/>
      <c r="D704" s="377"/>
      <c r="E704" s="377"/>
      <c r="F704" s="377"/>
      <c r="G704" s="184"/>
    </row>
    <row r="705" spans="1:7" ht="21" customHeight="1" x14ac:dyDescent="0.4">
      <c r="A705" s="169">
        <f>B11</f>
        <v>43773</v>
      </c>
      <c r="B705" s="83"/>
      <c r="C705" s="83"/>
      <c r="D705" s="183"/>
      <c r="E705" s="183"/>
      <c r="F705" s="183"/>
      <c r="G705" s="184"/>
    </row>
    <row r="706" spans="1:7" ht="21" x14ac:dyDescent="0.4">
      <c r="A706" s="388" t="s">
        <v>28</v>
      </c>
      <c r="B706" s="389" t="s">
        <v>29</v>
      </c>
      <c r="C706" s="389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84" x14ac:dyDescent="0.4">
      <c r="A711" s="109" t="s">
        <v>316</v>
      </c>
      <c r="B711" s="185">
        <v>0</v>
      </c>
      <c r="C711" s="185"/>
      <c r="D711" s="135" t="s">
        <v>552</v>
      </c>
      <c r="E711" s="135" t="s">
        <v>553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9"/>
      <c r="C715" s="380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9"/>
      <c r="C716" s="380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0.70918367346938782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0.87956204379562042</v>
      </c>
      <c r="E730" s="3"/>
      <c r="F730" s="3"/>
    </row>
  </sheetData>
  <sheetProtection algorithmName="SHA-512" hashValue="U6C8ah574m/HetlvPlK0/Fu1NrhWMqljLvsxxAVpMetsvrQEieSL6AZsPc6yaFaORLhWs0n5p2QEM3bvFVmH7g==" saltValue="/N5aoLokT37w2YtT8Ks86Q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719:B721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9" zoomScale="80" zoomScaleNormal="90" zoomScaleSheetLayoutView="80" workbookViewId="0">
      <selection activeCell="D181" sqref="D181:E18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Silver Mall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'A2 Exploitation'!B9:F9</f>
        <v>M Souheil DRAOUI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'A2 Exploitation'!B10:F10</f>
        <v>Directeur magasin M Tarek KTAT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'A2 Exploitation'!B11:F11</f>
        <v>43773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>
        <f>D199</f>
        <v>0.75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21"/>
      <c r="E12" s="421"/>
      <c r="F12" s="421"/>
      <c r="G12" s="421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534</v>
      </c>
      <c r="E19" s="43" t="s">
        <v>507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82.5" x14ac:dyDescent="0.3">
      <c r="A21" s="16" t="s">
        <v>460</v>
      </c>
      <c r="B21" s="42">
        <v>1</v>
      </c>
      <c r="C21" s="42"/>
      <c r="D21" s="43" t="s">
        <v>530</v>
      </c>
      <c r="E21" s="43" t="s">
        <v>513</v>
      </c>
      <c r="F21" s="42" t="s">
        <v>298</v>
      </c>
    </row>
    <row r="22" spans="1:7" x14ac:dyDescent="0.3">
      <c r="A22" s="457" t="s">
        <v>34</v>
      </c>
      <c r="B22" s="453"/>
      <c r="C22" s="454"/>
      <c r="D22" s="334">
        <f>SUM(B17:C21)</f>
        <v>8</v>
      </c>
    </row>
    <row r="23" spans="1:7" x14ac:dyDescent="0.3">
      <c r="A23" s="444" t="s">
        <v>251</v>
      </c>
      <c r="B23" s="445"/>
      <c r="C23" s="446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14</v>
      </c>
    </row>
    <row r="34" spans="1:6" x14ac:dyDescent="0.3">
      <c r="A34" s="444" t="s">
        <v>251</v>
      </c>
      <c r="B34" s="445"/>
      <c r="C34" s="446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0</v>
      </c>
    </row>
    <row r="43" spans="1:6" x14ac:dyDescent="0.3">
      <c r="A43" s="444" t="s">
        <v>251</v>
      </c>
      <c r="B43" s="445"/>
      <c r="C43" s="44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17.25" customHeight="1" x14ac:dyDescent="0.3">
      <c r="A48" s="4" t="s">
        <v>192</v>
      </c>
      <c r="B48" s="42">
        <v>2</v>
      </c>
      <c r="C48" s="42"/>
      <c r="D48" s="43"/>
      <c r="E48" s="43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538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12</v>
      </c>
    </row>
    <row r="53" spans="1:6" x14ac:dyDescent="0.3">
      <c r="A53" s="444" t="s">
        <v>251</v>
      </c>
      <c r="B53" s="445"/>
      <c r="C53" s="446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535</v>
      </c>
      <c r="E59" s="42" t="s">
        <v>501</v>
      </c>
      <c r="F59" s="42" t="s">
        <v>298</v>
      </c>
    </row>
    <row r="60" spans="1:6" ht="83.25" x14ac:dyDescent="0.35">
      <c r="A60" s="15" t="s">
        <v>182</v>
      </c>
      <c r="B60" s="42">
        <v>0</v>
      </c>
      <c r="C60" s="4">
        <f>IF(B60=0, -5, "0")</f>
        <v>-5</v>
      </c>
      <c r="D60" s="43" t="s">
        <v>536</v>
      </c>
      <c r="E60" s="43" t="s">
        <v>504</v>
      </c>
      <c r="F60" s="42" t="s">
        <v>298</v>
      </c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537</v>
      </c>
      <c r="E61" s="43" t="s">
        <v>505</v>
      </c>
      <c r="F61" s="42" t="s">
        <v>298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-1</v>
      </c>
    </row>
    <row r="64" spans="1:6" x14ac:dyDescent="0.3">
      <c r="A64" s="444" t="s">
        <v>251</v>
      </c>
      <c r="B64" s="445"/>
      <c r="C64" s="446"/>
      <c r="D64" s="332">
        <f>D63/(COUNT(B56:C62)*2)</f>
        <v>-5.5555555555555552E-2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6</v>
      </c>
    </row>
    <row r="85" spans="1:6" x14ac:dyDescent="0.3">
      <c r="A85" s="444" t="s">
        <v>251</v>
      </c>
      <c r="B85" s="445"/>
      <c r="C85" s="446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539</v>
      </c>
      <c r="E156" s="42" t="s">
        <v>507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15</v>
      </c>
    </row>
    <row r="162" spans="1:6" x14ac:dyDescent="0.3">
      <c r="A162" s="444" t="s">
        <v>251</v>
      </c>
      <c r="B162" s="445"/>
      <c r="C162" s="446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8</v>
      </c>
    </row>
    <row r="170" spans="1:6" x14ac:dyDescent="0.3">
      <c r="A170" s="444" t="s">
        <v>251</v>
      </c>
      <c r="B170" s="445"/>
      <c r="C170" s="446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ht="33" x14ac:dyDescent="0.3">
      <c r="A173" s="4" t="s">
        <v>152</v>
      </c>
      <c r="B173" s="42">
        <v>1</v>
      </c>
      <c r="C173" s="42"/>
      <c r="D173" s="43" t="s">
        <v>558</v>
      </c>
      <c r="E173" s="42" t="s">
        <v>559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7</v>
      </c>
    </row>
    <row r="178" spans="1:7" x14ac:dyDescent="0.3">
      <c r="A178" s="444" t="s">
        <v>251</v>
      </c>
      <c r="B178" s="445"/>
      <c r="C178" s="446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ht="49.5" x14ac:dyDescent="0.3">
      <c r="A181" s="16" t="s">
        <v>270</v>
      </c>
      <c r="B181" s="42">
        <v>0</v>
      </c>
      <c r="C181" s="42"/>
      <c r="D181" s="43" t="s">
        <v>508</v>
      </c>
      <c r="E181" s="58" t="s">
        <v>509</v>
      </c>
      <c r="F181" s="42"/>
    </row>
    <row r="182" spans="1:7" ht="51.75" customHeight="1" x14ac:dyDescent="0.3">
      <c r="A182" s="16" t="s">
        <v>181</v>
      </c>
      <c r="B182" s="42">
        <v>1</v>
      </c>
      <c r="C182" s="42"/>
      <c r="D182" s="43" t="s">
        <v>560</v>
      </c>
      <c r="E182" s="58" t="s">
        <v>561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7</v>
      </c>
    </row>
    <row r="187" spans="1:7" x14ac:dyDescent="0.3">
      <c r="A187" s="444" t="s">
        <v>251</v>
      </c>
      <c r="B187" s="445"/>
      <c r="C187" s="446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2</v>
      </c>
    </row>
    <row r="195" spans="1:6" x14ac:dyDescent="0.3">
      <c r="A195" s="444" t="s">
        <v>251</v>
      </c>
      <c r="B195" s="445"/>
      <c r="C195" s="446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0.46153846153846156</v>
      </c>
      <c r="E197" s="72">
        <f>COUNTIF('A1 Technique'!F17:F193,"ok")</f>
        <v>6</v>
      </c>
      <c r="F197" s="73">
        <f>COUNTA('A1 Technique'!F17:F193)</f>
        <v>13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</v>
      </c>
    </row>
  </sheetData>
  <sheetProtection algorithmName="SHA-512" hashValue="pzql9putvpzLCNT0ZyxVFgGqfBfjMGeNLTXbU3fhRPovm20nNwyeoCrg6S5yakEgB3H3x9qBAO00DsL/EMOWqg==" saltValue="JK9c42LxNZ0ctyIb7XvRt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90:F193 F181:F185">
      <formula1>$G$15:$G$17</formula1>
    </dataValidation>
    <dataValidation type="list" allowBlank="1" showInputMessage="1" showErrorMessage="1" sqref="B137:B148 B17:B21 B26:B32 B37:B41 B46:B51 B190:B193 B67:B83 B88:B101 B107:B117 B56:B62 B122:B132 B153:B160 B165:B168 B173:B176 B181:B185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428" zoomScale="73" zoomScaleNormal="100" zoomScaleSheetLayoutView="73" workbookViewId="0">
      <selection activeCell="F597" sqref="F59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1"/>
      <c r="E1" s="421"/>
      <c r="F1" s="421"/>
      <c r="G1" s="42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2" t="s">
        <v>151</v>
      </c>
      <c r="B7" s="422"/>
      <c r="C7" s="422"/>
      <c r="D7" s="422"/>
      <c r="E7" s="422"/>
      <c r="F7" s="422"/>
      <c r="G7" s="82"/>
    </row>
    <row r="8" spans="1:7" ht="22.5" x14ac:dyDescent="0.45">
      <c r="A8" s="423" t="str">
        <f>'Page de garde'!D18</f>
        <v>Silver Mall</v>
      </c>
      <c r="B8" s="423"/>
      <c r="C8" s="423"/>
      <c r="D8" s="423"/>
      <c r="E8" s="423"/>
      <c r="F8" s="423"/>
      <c r="G8" s="82"/>
    </row>
    <row r="9" spans="1:7" ht="22.5" x14ac:dyDescent="0.45">
      <c r="A9" s="278" t="s">
        <v>39</v>
      </c>
      <c r="B9" s="424" t="s">
        <v>565</v>
      </c>
      <c r="C9" s="424"/>
      <c r="D9" s="424"/>
      <c r="E9" s="424"/>
      <c r="F9" s="424"/>
      <c r="G9" s="82"/>
    </row>
    <row r="10" spans="1:7" ht="22.5" x14ac:dyDescent="0.45">
      <c r="A10" s="279" t="s">
        <v>41</v>
      </c>
      <c r="B10" s="425" t="s">
        <v>566</v>
      </c>
      <c r="C10" s="425"/>
      <c r="D10" s="425"/>
      <c r="E10" s="425"/>
      <c r="F10" s="425"/>
      <c r="G10" s="82"/>
    </row>
    <row r="11" spans="1:7" ht="22.5" x14ac:dyDescent="0.45">
      <c r="A11" s="278" t="s">
        <v>40</v>
      </c>
      <c r="B11" s="420">
        <v>43819</v>
      </c>
      <c r="C11" s="420"/>
      <c r="D11" s="420"/>
      <c r="E11" s="420"/>
      <c r="F11" s="420"/>
      <c r="G11" s="82"/>
    </row>
    <row r="12" spans="1:7" ht="22.5" x14ac:dyDescent="0.45">
      <c r="A12" s="278" t="s">
        <v>200</v>
      </c>
      <c r="B12" s="426">
        <f>D730</f>
        <v>0.83231707317073167</v>
      </c>
      <c r="C12" s="426"/>
      <c r="D12" s="426"/>
      <c r="E12" s="426"/>
      <c r="F12" s="426"/>
      <c r="G12" s="82"/>
    </row>
    <row r="13" spans="1:7" ht="22.5" x14ac:dyDescent="0.45">
      <c r="A13" s="81"/>
      <c r="B13" s="79"/>
      <c r="C13" s="79"/>
      <c r="D13" s="421"/>
      <c r="E13" s="421"/>
      <c r="F13" s="421"/>
      <c r="G13" s="42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105" x14ac:dyDescent="0.4">
      <c r="A33" s="88" t="s">
        <v>47</v>
      </c>
      <c r="B33" s="89">
        <v>1</v>
      </c>
      <c r="C33" s="89"/>
      <c r="D33" s="96" t="s">
        <v>568</v>
      </c>
      <c r="E33" s="90" t="s">
        <v>541</v>
      </c>
      <c r="F33" s="90" t="s">
        <v>298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569</v>
      </c>
      <c r="E35" s="91"/>
      <c r="F35" s="90" t="s">
        <v>298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0</v>
      </c>
      <c r="C43" s="89"/>
      <c r="D43" s="271">
        <f>IFERROR(E43/F43,"N.A")</f>
        <v>0</v>
      </c>
      <c r="E43" s="103">
        <f>COUNTIF('A2 Exploitation'!F21:F42,"ok")</f>
        <v>0</v>
      </c>
      <c r="F43" s="272">
        <f>COUNTA('A2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0.61538461538461542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0.72222222222222221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43819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31" t="s">
        <v>350</v>
      </c>
      <c r="B65" s="431"/>
      <c r="C65" s="431"/>
      <c r="D65" s="431"/>
      <c r="E65" s="431"/>
      <c r="F65" s="43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32" t="s">
        <v>351</v>
      </c>
      <c r="B84" s="432"/>
      <c r="C84" s="432"/>
      <c r="D84" s="432"/>
      <c r="E84" s="432"/>
      <c r="F84" s="43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31" t="s">
        <v>352</v>
      </c>
      <c r="B104" s="431"/>
      <c r="C104" s="431"/>
      <c r="D104" s="431"/>
      <c r="E104" s="431"/>
      <c r="F104" s="43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31" t="s">
        <v>390</v>
      </c>
      <c r="B112" s="431"/>
      <c r="C112" s="431"/>
      <c r="D112" s="431"/>
      <c r="E112" s="431"/>
      <c r="F112" s="43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31" t="s">
        <v>310</v>
      </c>
      <c r="B121" s="431"/>
      <c r="C121" s="431"/>
      <c r="D121" s="431"/>
      <c r="E121" s="431"/>
      <c r="F121" s="43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3" t="s">
        <v>424</v>
      </c>
      <c r="B133" s="433"/>
      <c r="C133" s="433"/>
      <c r="D133" s="433"/>
      <c r="E133" s="433"/>
      <c r="F133" s="433"/>
      <c r="G133" s="83"/>
    </row>
    <row r="134" spans="1:16384" ht="22.5" customHeight="1" x14ac:dyDescent="0.4">
      <c r="A134" s="434"/>
      <c r="B134" s="434"/>
      <c r="C134" s="434"/>
      <c r="D134" s="434"/>
      <c r="E134" s="434"/>
      <c r="F134" s="434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5" t="s">
        <v>461</v>
      </c>
      <c r="B139" s="435"/>
      <c r="C139" s="435"/>
      <c r="D139" s="435"/>
      <c r="E139" s="435"/>
      <c r="F139" s="435"/>
      <c r="G139" s="83"/>
    </row>
    <row r="140" spans="1:16384" ht="22.5" x14ac:dyDescent="0.45">
      <c r="A140" s="232" t="s">
        <v>50</v>
      </c>
      <c r="B140" s="89">
        <v>2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>
        <v>2</v>
      </c>
      <c r="C141" s="92"/>
      <c r="D141" s="92"/>
      <c r="E141" s="92"/>
      <c r="F141" s="178"/>
      <c r="G141" s="83"/>
    </row>
    <row r="142" spans="1:16384" ht="84" x14ac:dyDescent="0.4">
      <c r="A142" s="92" t="s">
        <v>334</v>
      </c>
      <c r="B142" s="89">
        <v>1</v>
      </c>
      <c r="C142" s="92"/>
      <c r="D142" s="92" t="s">
        <v>581</v>
      </c>
      <c r="E142" s="92" t="s">
        <v>582</v>
      </c>
      <c r="F142" s="178"/>
      <c r="G142" s="83"/>
    </row>
    <row r="143" spans="1:16384" ht="21" x14ac:dyDescent="0.4">
      <c r="A143" s="92" t="s">
        <v>369</v>
      </c>
      <c r="B143" s="89">
        <v>2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>
        <v>2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>
        <v>2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3" t="s">
        <v>349</v>
      </c>
      <c r="B147" s="393"/>
      <c r="C147" s="393"/>
      <c r="D147" s="393"/>
      <c r="E147" s="393"/>
      <c r="F147" s="393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>
        <v>2</v>
      </c>
      <c r="C150" s="92"/>
      <c r="D150" s="92"/>
      <c r="E150" s="92"/>
      <c r="F150" s="178"/>
      <c r="G150" s="83"/>
    </row>
    <row r="151" spans="1:7" ht="42" x14ac:dyDescent="0.4">
      <c r="A151" s="189" t="s">
        <v>336</v>
      </c>
      <c r="B151" s="211" t="s">
        <v>30</v>
      </c>
      <c r="C151" s="99" t="str">
        <f>IF(B151=0, -10, "0")</f>
        <v>0</v>
      </c>
      <c r="D151" s="92" t="s">
        <v>612</v>
      </c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63" x14ac:dyDescent="0.4">
      <c r="A154" s="92" t="s">
        <v>337</v>
      </c>
      <c r="B154" s="211">
        <v>0</v>
      </c>
      <c r="C154" s="92"/>
      <c r="D154" s="92" t="s">
        <v>570</v>
      </c>
      <c r="E154" s="92" t="s">
        <v>571</v>
      </c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>
        <v>2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63" x14ac:dyDescent="0.4">
      <c r="A162" s="88" t="s">
        <v>402</v>
      </c>
      <c r="B162" s="211">
        <v>1</v>
      </c>
      <c r="C162" s="141"/>
      <c r="D162" s="92" t="s">
        <v>611</v>
      </c>
      <c r="E162" s="92" t="s">
        <v>580</v>
      </c>
      <c r="F162" s="178"/>
      <c r="G162" s="83"/>
    </row>
    <row r="163" spans="1:7" ht="42" x14ac:dyDescent="0.4">
      <c r="A163" s="92" t="s">
        <v>340</v>
      </c>
      <c r="B163" s="211">
        <v>2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>
        <v>2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5" t="s">
        <v>462</v>
      </c>
      <c r="B166" s="435"/>
      <c r="C166" s="435"/>
      <c r="D166" s="435"/>
      <c r="E166" s="435"/>
      <c r="F166" s="435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5" t="s">
        <v>310</v>
      </c>
      <c r="B177" s="435"/>
      <c r="C177" s="435"/>
      <c r="D177" s="435"/>
      <c r="E177" s="435"/>
      <c r="F177" s="435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105" x14ac:dyDescent="0.4">
      <c r="A179" s="92" t="s">
        <v>368</v>
      </c>
      <c r="B179" s="89">
        <v>0</v>
      </c>
      <c r="C179" s="92"/>
      <c r="D179" s="92" t="s">
        <v>572</v>
      </c>
      <c r="E179" s="92" t="s">
        <v>575</v>
      </c>
      <c r="F179" s="178"/>
      <c r="G179" s="83"/>
    </row>
    <row r="180" spans="1:7" ht="84" x14ac:dyDescent="0.4">
      <c r="A180" s="92" t="s">
        <v>327</v>
      </c>
      <c r="B180" s="89">
        <v>0</v>
      </c>
      <c r="C180" s="92"/>
      <c r="D180" s="92" t="s">
        <v>576</v>
      </c>
      <c r="E180" s="92" t="s">
        <v>577</v>
      </c>
      <c r="F180" s="178"/>
      <c r="G180" s="83"/>
    </row>
    <row r="181" spans="1:7" ht="84" x14ac:dyDescent="0.4">
      <c r="A181" s="92" t="s">
        <v>332</v>
      </c>
      <c r="B181" s="89">
        <v>0</v>
      </c>
      <c r="C181" s="92"/>
      <c r="D181" s="92" t="s">
        <v>573</v>
      </c>
      <c r="E181" s="92" t="s">
        <v>574</v>
      </c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4"/>
      <c r="C186" s="395"/>
      <c r="D186" s="307">
        <f>SUM(B148:C164,B178:C185,B167:C175,B140:C145)</f>
        <v>56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0.84848484848484851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43819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0" t="s">
        <v>34</v>
      </c>
      <c r="B203" s="391"/>
      <c r="C203" s="39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0" t="s">
        <v>34</v>
      </c>
      <c r="B227" s="391"/>
      <c r="C227" s="39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7" t="s">
        <v>310</v>
      </c>
      <c r="B236" s="428"/>
      <c r="C236" s="428"/>
      <c r="D236" s="42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90" t="s">
        <v>34</v>
      </c>
      <c r="B245" s="391"/>
      <c r="C245" s="39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43819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0" t="s">
        <v>34</v>
      </c>
      <c r="B265" s="391"/>
      <c r="C265" s="39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30" t="s">
        <v>310</v>
      </c>
      <c r="B291" s="430"/>
      <c r="C291" s="430"/>
      <c r="D291" s="430"/>
      <c r="E291" s="430"/>
      <c r="F291" s="43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43819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9" t="s">
        <v>310</v>
      </c>
      <c r="B358" s="439"/>
      <c r="C358" s="439"/>
      <c r="D358" s="439"/>
      <c r="E358" s="439"/>
      <c r="F358" s="43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43819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8"/>
      <c r="B415" s="360"/>
      <c r="C415" s="360"/>
      <c r="D415" s="360"/>
      <c r="E415" s="360"/>
      <c r="F415" s="360"/>
      <c r="G415" s="360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43819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>
        <v>0</v>
      </c>
      <c r="C437" s="89"/>
      <c r="D437" s="90" t="s">
        <v>583</v>
      </c>
      <c r="E437" s="90" t="s">
        <v>584</v>
      </c>
      <c r="F437" s="90" t="s">
        <v>297</v>
      </c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14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0.875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105" x14ac:dyDescent="0.4">
      <c r="A467" s="128" t="s">
        <v>376</v>
      </c>
      <c r="B467" s="89">
        <v>0</v>
      </c>
      <c r="C467" s="99"/>
      <c r="D467" s="92" t="s">
        <v>572</v>
      </c>
      <c r="E467" s="92" t="s">
        <v>575</v>
      </c>
      <c r="F467" s="90" t="s">
        <v>298</v>
      </c>
      <c r="G467" s="83"/>
    </row>
    <row r="468" spans="1:7" ht="84" x14ac:dyDescent="0.4">
      <c r="A468" s="128" t="s">
        <v>317</v>
      </c>
      <c r="B468" s="89">
        <v>0</v>
      </c>
      <c r="C468" s="89"/>
      <c r="D468" s="92" t="s">
        <v>595</v>
      </c>
      <c r="E468" s="92" t="s">
        <v>574</v>
      </c>
      <c r="F468" s="90" t="s">
        <v>298</v>
      </c>
      <c r="G468" s="83"/>
    </row>
    <row r="469" spans="1:7" ht="84" x14ac:dyDescent="0.4">
      <c r="A469" s="128" t="s">
        <v>327</v>
      </c>
      <c r="B469" s="89">
        <v>0</v>
      </c>
      <c r="C469" s="89"/>
      <c r="D469" s="92" t="s">
        <v>576</v>
      </c>
      <c r="E469" s="92" t="s">
        <v>577</v>
      </c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COUNTIF('A2 Exploitation'!F437:F470,"ok")</f>
        <v>2</v>
      </c>
      <c r="F471" s="90">
        <f>COUNTA('A2 Exploitation'!F437:F470)</f>
        <v>2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0.8571428571428571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0.86206896551724133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2" t="s">
        <v>425</v>
      </c>
      <c r="B478" s="442"/>
      <c r="C478" s="442"/>
      <c r="D478" s="442"/>
      <c r="E478" s="442"/>
      <c r="F478" s="442"/>
      <c r="G478" s="83"/>
    </row>
    <row r="479" spans="1:7" ht="21" customHeight="1" x14ac:dyDescent="0.4">
      <c r="A479" s="162">
        <f>B11</f>
        <v>43819</v>
      </c>
      <c r="F479" s="2"/>
      <c r="G479" s="83"/>
    </row>
    <row r="480" spans="1:7" ht="21" x14ac:dyDescent="0.4">
      <c r="A480" s="411" t="s">
        <v>28</v>
      </c>
      <c r="B480" s="412" t="s">
        <v>29</v>
      </c>
      <c r="C480" s="412"/>
      <c r="D480" s="412" t="s">
        <v>42</v>
      </c>
      <c r="E480" s="404" t="s">
        <v>266</v>
      </c>
      <c r="F480" s="404" t="s">
        <v>301</v>
      </c>
      <c r="G480" s="83"/>
    </row>
    <row r="481" spans="1:7" ht="21" x14ac:dyDescent="0.4">
      <c r="A481" s="411"/>
      <c r="B481" s="291" t="s">
        <v>32</v>
      </c>
      <c r="C481" s="291" t="s">
        <v>31</v>
      </c>
      <c r="D481" s="412"/>
      <c r="E481" s="404"/>
      <c r="F481" s="40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9" t="s">
        <v>52</v>
      </c>
      <c r="B483" s="419"/>
      <c r="C483" s="419"/>
      <c r="D483" s="419"/>
      <c r="E483" s="419"/>
      <c r="F483" s="41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2" t="s">
        <v>463</v>
      </c>
      <c r="B491" s="403"/>
      <c r="C491" s="403"/>
      <c r="D491" s="403"/>
      <c r="E491" s="403"/>
      <c r="F491" s="40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3" t="s">
        <v>23</v>
      </c>
      <c r="B505" s="414"/>
      <c r="C505" s="414"/>
      <c r="D505" s="414"/>
      <c r="E505" s="414"/>
      <c r="F505" s="41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410"/>
      <c r="C518" s="410"/>
      <c r="D518" s="410"/>
      <c r="E518" s="410"/>
      <c r="F518" s="41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3" t="s">
        <v>97</v>
      </c>
      <c r="B530" s="443"/>
      <c r="C530" s="443"/>
      <c r="D530" s="443"/>
      <c r="E530" s="443"/>
      <c r="F530" s="443"/>
      <c r="G530" s="83"/>
    </row>
    <row r="531" spans="1:7" ht="22.5" customHeight="1" x14ac:dyDescent="0.4">
      <c r="A531" s="162">
        <f>B11</f>
        <v>43819</v>
      </c>
      <c r="B531" s="83"/>
      <c r="C531" s="83"/>
      <c r="D531" s="95"/>
      <c r="E531" s="95"/>
      <c r="F531" s="95"/>
      <c r="G531" s="83"/>
    </row>
    <row r="532" spans="1:7" ht="21" x14ac:dyDescent="0.4">
      <c r="A532" s="416" t="s">
        <v>28</v>
      </c>
      <c r="B532" s="389" t="s">
        <v>29</v>
      </c>
      <c r="C532" s="418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7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0"/>
      <c r="D535" s="440"/>
      <c r="E535" s="440"/>
      <c r="F535" s="44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0" t="s">
        <v>34</v>
      </c>
      <c r="B542" s="391"/>
      <c r="C542" s="39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0" t="s">
        <v>33</v>
      </c>
      <c r="B543" s="391"/>
      <c r="C543" s="39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9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0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76" t="s">
        <v>19</v>
      </c>
      <c r="B573" s="376"/>
      <c r="C573" s="376"/>
      <c r="D573" s="376"/>
      <c r="E573" s="376"/>
      <c r="F573" s="376"/>
      <c r="G573" s="83"/>
    </row>
    <row r="574" spans="1:7" ht="22.5" x14ac:dyDescent="0.4">
      <c r="A574" s="169">
        <f>B11</f>
        <v>43819</v>
      </c>
      <c r="B574" s="83"/>
      <c r="C574" s="83"/>
      <c r="D574" s="238"/>
      <c r="E574" s="238"/>
      <c r="F574" s="238"/>
      <c r="G574" s="83"/>
    </row>
    <row r="575" spans="1:7" ht="21" x14ac:dyDescent="0.4">
      <c r="A575" s="411" t="s">
        <v>28</v>
      </c>
      <c r="B575" s="412" t="s">
        <v>29</v>
      </c>
      <c r="C575" s="412"/>
      <c r="D575" s="412" t="s">
        <v>42</v>
      </c>
      <c r="E575" s="404" t="s">
        <v>266</v>
      </c>
      <c r="F575" s="404" t="s">
        <v>301</v>
      </c>
      <c r="G575" s="83"/>
    </row>
    <row r="576" spans="1:7" ht="21" x14ac:dyDescent="0.4">
      <c r="A576" s="411"/>
      <c r="B576" s="291" t="s">
        <v>32</v>
      </c>
      <c r="C576" s="291" t="s">
        <v>31</v>
      </c>
      <c r="D576" s="412"/>
      <c r="E576" s="404"/>
      <c r="F576" s="40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6" t="s">
        <v>10</v>
      </c>
      <c r="B578" s="397"/>
      <c r="C578" s="397"/>
      <c r="D578" s="397"/>
      <c r="E578" s="397"/>
      <c r="F578" s="398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18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9" t="s">
        <v>23</v>
      </c>
      <c r="B591" s="400"/>
      <c r="C591" s="400"/>
      <c r="D591" s="400"/>
      <c r="E591" s="400"/>
      <c r="F591" s="401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26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588</v>
      </c>
      <c r="E596" s="181" t="s">
        <v>589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6" t="s">
        <v>383</v>
      </c>
      <c r="B598" s="437"/>
      <c r="C598" s="437"/>
      <c r="D598" s="437"/>
      <c r="E598" s="437"/>
      <c r="F598" s="437"/>
      <c r="G598" s="43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0</v>
      </c>
      <c r="C602" s="89"/>
      <c r="D602" s="92" t="s">
        <v>587</v>
      </c>
      <c r="E602" s="92" t="s">
        <v>575</v>
      </c>
      <c r="F602" s="90" t="s">
        <v>298</v>
      </c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COUNTIF('A2 Exploitation'!F579:F604,"ok")</f>
        <v>2</v>
      </c>
      <c r="F605" s="90">
        <f>COUNTA('A2 Exploitation'!F579:F604)</f>
        <v>2</v>
      </c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23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>
        <f>D606/(COUNT(B592:C597,B599:C605)*2)</f>
        <v>0.88461538461538458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41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>
        <f>D609/(COUNT(B579:C587,B592:C605)*2)</f>
        <v>0.93181818181818177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6" t="s">
        <v>8</v>
      </c>
      <c r="B612" s="376"/>
      <c r="C612" s="376"/>
      <c r="D612" s="376"/>
      <c r="E612" s="376"/>
      <c r="F612" s="376"/>
      <c r="G612" s="83"/>
    </row>
    <row r="613" spans="1:7" ht="22.5" x14ac:dyDescent="0.4">
      <c r="A613" s="105">
        <f>B11</f>
        <v>43819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6"/>
      <c r="D617" s="386"/>
      <c r="E617" s="386"/>
      <c r="F617" s="387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63" x14ac:dyDescent="0.4">
      <c r="A621" s="106" t="s">
        <v>11</v>
      </c>
      <c r="B621" s="89">
        <v>0</v>
      </c>
      <c r="C621" s="89"/>
      <c r="D621" s="90" t="s">
        <v>597</v>
      </c>
      <c r="E621" s="91" t="s">
        <v>598</v>
      </c>
      <c r="F621" s="90" t="s">
        <v>297</v>
      </c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591</v>
      </c>
      <c r="E624" s="340" t="s">
        <v>550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14</v>
      </c>
      <c r="E627" s="382"/>
      <c r="F627" s="383"/>
      <c r="G627" s="83"/>
    </row>
    <row r="628" spans="1:7" ht="21" x14ac:dyDescent="0.4">
      <c r="A628" s="368" t="s">
        <v>33</v>
      </c>
      <c r="B628" s="368"/>
      <c r="C628" s="368"/>
      <c r="D628" s="295">
        <f>D627/(COUNT(B618:C626)*2)</f>
        <v>0.77777777777777779</v>
      </c>
      <c r="E628" s="384"/>
      <c r="F628" s="385"/>
      <c r="G628" s="83"/>
    </row>
    <row r="629" spans="1:7" ht="21" x14ac:dyDescent="0.4">
      <c r="A629" s="104"/>
      <c r="B629" s="83"/>
      <c r="C629" s="381"/>
      <c r="D629" s="381"/>
      <c r="E629" s="381"/>
      <c r="F629" s="38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42" x14ac:dyDescent="0.4">
      <c r="A631" s="88" t="s">
        <v>83</v>
      </c>
      <c r="B631" s="89">
        <v>1</v>
      </c>
      <c r="C631" s="89"/>
      <c r="D631" s="130" t="s">
        <v>596</v>
      </c>
      <c r="E631" s="90" t="s">
        <v>584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63" x14ac:dyDescent="0.4">
      <c r="A633" s="88" t="s">
        <v>186</v>
      </c>
      <c r="B633" s="89">
        <v>0</v>
      </c>
      <c r="C633" s="89"/>
      <c r="D633" s="147" t="s">
        <v>592</v>
      </c>
      <c r="E633" s="90" t="s">
        <v>593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0" t="s">
        <v>34</v>
      </c>
      <c r="B639" s="391"/>
      <c r="C639" s="392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6"/>
      <c r="D642" s="386"/>
      <c r="E642" s="386"/>
      <c r="F642" s="38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0" t="s">
        <v>34</v>
      </c>
      <c r="B650" s="391"/>
      <c r="C650" s="39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8"/>
      <c r="B652" s="378"/>
      <c r="C652" s="378"/>
      <c r="D652" s="378"/>
      <c r="E652" s="378"/>
      <c r="F652" s="378"/>
      <c r="G652" s="378"/>
    </row>
    <row r="653" spans="1:16382" ht="24.75" x14ac:dyDescent="0.4">
      <c r="A653" s="241" t="s">
        <v>26</v>
      </c>
      <c r="B653" s="386"/>
      <c r="C653" s="386"/>
      <c r="D653" s="386"/>
      <c r="E653" s="386"/>
      <c r="F653" s="387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26" x14ac:dyDescent="0.4">
      <c r="A659" s="170" t="s">
        <v>325</v>
      </c>
      <c r="B659" s="89">
        <v>1</v>
      </c>
      <c r="C659" s="99" t="str">
        <f>IF(B659=0, -10, "0")</f>
        <v>0</v>
      </c>
      <c r="D659" s="205" t="s">
        <v>590</v>
      </c>
      <c r="E659" s="258" t="s">
        <v>551</v>
      </c>
      <c r="F659" s="90" t="s">
        <v>297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105" x14ac:dyDescent="0.4">
      <c r="A664" s="106" t="s">
        <v>376</v>
      </c>
      <c r="B664" s="89">
        <v>0</v>
      </c>
      <c r="C664" s="89"/>
      <c r="D664" s="92" t="s">
        <v>572</v>
      </c>
      <c r="E664" s="92" t="s">
        <v>575</v>
      </c>
      <c r="F664" s="90" t="s">
        <v>298</v>
      </c>
      <c r="G664" s="83"/>
    </row>
    <row r="665" spans="1:7" ht="84" x14ac:dyDescent="0.4">
      <c r="A665" s="266" t="s">
        <v>317</v>
      </c>
      <c r="B665" s="89">
        <v>0</v>
      </c>
      <c r="C665" s="99">
        <f>IF(B665=0, -5, "0")</f>
        <v>-5</v>
      </c>
      <c r="D665" s="92" t="s">
        <v>594</v>
      </c>
      <c r="E665" s="92" t="s">
        <v>574</v>
      </c>
      <c r="F665" s="90" t="s">
        <v>297</v>
      </c>
      <c r="G665" s="83"/>
    </row>
    <row r="666" spans="1:7" ht="84" x14ac:dyDescent="0.4">
      <c r="A666" s="128" t="s">
        <v>327</v>
      </c>
      <c r="B666" s="89">
        <v>0</v>
      </c>
      <c r="C666" s="99"/>
      <c r="D666" s="92" t="s">
        <v>576</v>
      </c>
      <c r="E666" s="92" t="s">
        <v>577</v>
      </c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0</v>
      </c>
      <c r="C668" s="89"/>
      <c r="D668" s="271">
        <f>IFERROR(E668/F668,"N.A")</f>
        <v>0</v>
      </c>
      <c r="E668" s="42">
        <f>COUNTIF('A2 Exploitation'!F618:F667,"ok")</f>
        <v>0</v>
      </c>
      <c r="F668" s="90">
        <f>COUNTA('A2 Exploitation'!F618:F667)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55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0.72368421052631582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6" t="s">
        <v>355</v>
      </c>
      <c r="B676" s="376"/>
      <c r="C676" s="376"/>
      <c r="D676" s="376"/>
      <c r="E676" s="376"/>
      <c r="F676" s="376"/>
      <c r="G676" s="83"/>
    </row>
    <row r="677" spans="1:7" ht="21" x14ac:dyDescent="0.4">
      <c r="A677" s="169">
        <f>B11</f>
        <v>43819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0</v>
      </c>
      <c r="C683" s="89"/>
      <c r="D683" s="90" t="s">
        <v>603</v>
      </c>
      <c r="E683" s="90" t="s">
        <v>604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605</v>
      </c>
      <c r="E688" s="179"/>
      <c r="F688" s="90" t="s">
        <v>297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0.91176470588235292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7" t="s">
        <v>459</v>
      </c>
      <c r="B704" s="377"/>
      <c r="C704" s="377"/>
      <c r="D704" s="377"/>
      <c r="E704" s="377"/>
      <c r="F704" s="377"/>
      <c r="G704" s="184"/>
    </row>
    <row r="705" spans="1:7" ht="21" customHeight="1" x14ac:dyDescent="0.4">
      <c r="A705" s="169">
        <f>B11</f>
        <v>43819</v>
      </c>
      <c r="B705" s="83"/>
      <c r="C705" s="83"/>
      <c r="D705" s="183"/>
      <c r="E705" s="183"/>
      <c r="F705" s="183"/>
      <c r="G705" s="184"/>
    </row>
    <row r="706" spans="1:7" ht="21" x14ac:dyDescent="0.4">
      <c r="A706" s="388" t="s">
        <v>28</v>
      </c>
      <c r="B706" s="389" t="s">
        <v>29</v>
      </c>
      <c r="C706" s="389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9"/>
      <c r="C715" s="380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9"/>
      <c r="C716" s="380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273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0.83231707317073167</v>
      </c>
      <c r="E730" s="3"/>
      <c r="F730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599:B605 B449:B463 B85:B102 B312:B319 B379:B389 B465:B471 B519:B525 B417:B424 B492:B504 B292:B299 B719:B721 B662:B668 B592:B597 B66:B82 B257:B264 B348:B356 B178:B185 B536:B541 B654:B660 B269:B289 B231:B235 B710:B714 B105:B110 B140:B146 B237:B244 B437:B444 B528:B529 B484:B490 B643:B649 B30:B37 B579:B587 B681:B70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F193" sqref="F19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Silver Mall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'A1 Exploitation'!B9:F9</f>
        <v>M Souheil DRAOUI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'A1 Exploitation'!B10:F10</f>
        <v>Directeur magasin M Tarek KTAT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'A1 Exploitation'!B11:F11</f>
        <v>43634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>
        <f>D199</f>
        <v>0.67241379310344829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21"/>
      <c r="E12" s="421"/>
      <c r="F12" s="421"/>
      <c r="G12" s="421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534</v>
      </c>
      <c r="E19" s="43" t="s">
        <v>507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82.5" x14ac:dyDescent="0.3">
      <c r="A21" s="16" t="s">
        <v>460</v>
      </c>
      <c r="B21" s="42">
        <v>1</v>
      </c>
      <c r="C21" s="42"/>
      <c r="D21" s="43" t="s">
        <v>530</v>
      </c>
      <c r="E21" s="43" t="s">
        <v>513</v>
      </c>
      <c r="F21" s="42" t="s">
        <v>297</v>
      </c>
    </row>
    <row r="22" spans="1:7" x14ac:dyDescent="0.3">
      <c r="A22" s="457" t="s">
        <v>34</v>
      </c>
      <c r="B22" s="453"/>
      <c r="C22" s="454"/>
      <c r="D22" s="334">
        <f>SUM(B17:C21)</f>
        <v>8</v>
      </c>
    </row>
    <row r="23" spans="1:7" x14ac:dyDescent="0.3">
      <c r="A23" s="444" t="s">
        <v>251</v>
      </c>
      <c r="B23" s="445"/>
      <c r="C23" s="446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50.25" x14ac:dyDescent="0.35">
      <c r="A26" s="14" t="s">
        <v>84</v>
      </c>
      <c r="B26" s="42">
        <v>1</v>
      </c>
      <c r="C26" s="4" t="str">
        <f>IF(B26=0, -5, "0")</f>
        <v>0</v>
      </c>
      <c r="D26" s="43" t="s">
        <v>585</v>
      </c>
      <c r="E26" s="43" t="s">
        <v>586</v>
      </c>
      <c r="F26" s="42" t="s">
        <v>297</v>
      </c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13</v>
      </c>
    </row>
    <row r="34" spans="1:6" x14ac:dyDescent="0.3">
      <c r="A34" s="444" t="s">
        <v>251</v>
      </c>
      <c r="B34" s="445"/>
      <c r="C34" s="446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0</v>
      </c>
    </row>
    <row r="43" spans="1:6" x14ac:dyDescent="0.3">
      <c r="A43" s="444" t="s">
        <v>251</v>
      </c>
      <c r="B43" s="445"/>
      <c r="C43" s="44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 t="s">
        <v>297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12</v>
      </c>
    </row>
    <row r="53" spans="1:6" x14ac:dyDescent="0.3">
      <c r="A53" s="444" t="s">
        <v>251</v>
      </c>
      <c r="B53" s="445"/>
      <c r="C53" s="446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9.5" x14ac:dyDescent="0.3">
      <c r="A59" s="5" t="s">
        <v>79</v>
      </c>
      <c r="B59" s="42">
        <v>1</v>
      </c>
      <c r="C59" s="42"/>
      <c r="D59" s="342" t="s">
        <v>599</v>
      </c>
      <c r="E59" s="342" t="s">
        <v>601</v>
      </c>
      <c r="F59" s="42" t="s">
        <v>298</v>
      </c>
    </row>
    <row r="60" spans="1:6" ht="83.25" x14ac:dyDescent="0.35">
      <c r="A60" s="15" t="s">
        <v>182</v>
      </c>
      <c r="B60" s="42">
        <v>0</v>
      </c>
      <c r="C60" s="4">
        <f>IF(B60=0, -5, "0")</f>
        <v>-5</v>
      </c>
      <c r="D60" s="342" t="s">
        <v>590</v>
      </c>
      <c r="E60" s="342" t="s">
        <v>601</v>
      </c>
      <c r="F60" s="42" t="s">
        <v>297</v>
      </c>
    </row>
    <row r="61" spans="1:6" ht="50.25" x14ac:dyDescent="0.35">
      <c r="A61" s="14" t="s">
        <v>253</v>
      </c>
      <c r="B61" s="42">
        <v>0</v>
      </c>
      <c r="C61" s="4">
        <f>IF(B61=0, -5, "0")</f>
        <v>-5</v>
      </c>
      <c r="D61" s="43" t="s">
        <v>602</v>
      </c>
      <c r="E61" s="342" t="s">
        <v>601</v>
      </c>
      <c r="F61" s="42" t="s">
        <v>297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-1</v>
      </c>
    </row>
    <row r="64" spans="1:6" x14ac:dyDescent="0.3">
      <c r="A64" s="444" t="s">
        <v>251</v>
      </c>
      <c r="B64" s="445"/>
      <c r="C64" s="446"/>
      <c r="D64" s="332">
        <f>D63/(COUNT(B56:C62)*2)</f>
        <v>-5.5555555555555552E-2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>
        <v>2</v>
      </c>
      <c r="C67" s="49"/>
      <c r="D67" s="43"/>
      <c r="E67" s="50"/>
      <c r="F67" s="42" t="s">
        <v>297</v>
      </c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>
        <v>2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>
        <v>2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14</v>
      </c>
    </row>
    <row r="85" spans="1:6" x14ac:dyDescent="0.3">
      <c r="A85" s="444" t="s">
        <v>251</v>
      </c>
      <c r="B85" s="445"/>
      <c r="C85" s="446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33.75" x14ac:dyDescent="0.35">
      <c r="A156" s="14" t="s">
        <v>263</v>
      </c>
      <c r="B156" s="42">
        <v>0</v>
      </c>
      <c r="C156" s="4">
        <f>IF(B156=0, -5, "0")</f>
        <v>-5</v>
      </c>
      <c r="D156" s="43" t="s">
        <v>606</v>
      </c>
      <c r="E156" s="42" t="s">
        <v>607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9</v>
      </c>
    </row>
    <row r="162" spans="1:6" x14ac:dyDescent="0.3">
      <c r="A162" s="444" t="s">
        <v>251</v>
      </c>
      <c r="B162" s="445"/>
      <c r="C162" s="446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66.75" x14ac:dyDescent="0.35">
      <c r="A165" s="14" t="s">
        <v>242</v>
      </c>
      <c r="B165" s="42">
        <v>1</v>
      </c>
      <c r="C165" s="4" t="str">
        <f>IF(B165=0, -5, "0")</f>
        <v>0</v>
      </c>
      <c r="D165" s="43" t="s">
        <v>578</v>
      </c>
      <c r="E165" s="43" t="s">
        <v>579</v>
      </c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7</v>
      </c>
    </row>
    <row r="170" spans="1:6" x14ac:dyDescent="0.3">
      <c r="A170" s="444" t="s">
        <v>251</v>
      </c>
      <c r="B170" s="445"/>
      <c r="C170" s="446"/>
      <c r="D170" s="332">
        <f>D169/(COUNT(B165:C168)*2)</f>
        <v>0.875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x14ac:dyDescent="0.3">
      <c r="A173" s="4" t="s">
        <v>152</v>
      </c>
      <c r="B173" s="42">
        <v>1</v>
      </c>
      <c r="C173" s="42"/>
      <c r="D173" s="63" t="s">
        <v>608</v>
      </c>
      <c r="E173" s="42" t="s">
        <v>609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7</v>
      </c>
    </row>
    <row r="178" spans="1:7" x14ac:dyDescent="0.3">
      <c r="A178" s="444" t="s">
        <v>251</v>
      </c>
      <c r="B178" s="445"/>
      <c r="C178" s="446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ht="49.5" x14ac:dyDescent="0.3">
      <c r="A181" s="16" t="s">
        <v>270</v>
      </c>
      <c r="B181" s="42">
        <v>0</v>
      </c>
      <c r="C181" s="42"/>
      <c r="D181" s="43" t="s">
        <v>508</v>
      </c>
      <c r="E181" s="58" t="s">
        <v>509</v>
      </c>
      <c r="F181" s="42" t="s">
        <v>298</v>
      </c>
    </row>
    <row r="182" spans="1:7" ht="49.5" x14ac:dyDescent="0.3">
      <c r="A182" s="16" t="s">
        <v>181</v>
      </c>
      <c r="B182" s="42">
        <v>1</v>
      </c>
      <c r="C182" s="42"/>
      <c r="D182" s="43" t="s">
        <v>560</v>
      </c>
      <c r="E182" s="58" t="s">
        <v>561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7</v>
      </c>
    </row>
    <row r="187" spans="1:7" x14ac:dyDescent="0.3">
      <c r="A187" s="444" t="s">
        <v>251</v>
      </c>
      <c r="B187" s="445"/>
      <c r="C187" s="446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>
        <v>1</v>
      </c>
      <c r="C190" s="42"/>
      <c r="D190" s="42" t="s">
        <v>610</v>
      </c>
      <c r="E190" s="42"/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341" t="s">
        <v>599</v>
      </c>
      <c r="E192" s="341" t="s">
        <v>600</v>
      </c>
      <c r="F192" s="42" t="s">
        <v>297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2</v>
      </c>
    </row>
    <row r="195" spans="1:6" x14ac:dyDescent="0.3">
      <c r="A195" s="444" t="s">
        <v>251</v>
      </c>
      <c r="B195" s="445"/>
      <c r="C195" s="446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</v>
      </c>
      <c r="E197" s="72">
        <f>COUNTIF('A2 Technique'!F17:F193,"ok")</f>
        <v>0</v>
      </c>
      <c r="F197" s="73">
        <f>COUNTA('A2 Technique'!F17:F193)</f>
        <v>5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0.67241379310344829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15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1"/>
      <c r="E1" s="421"/>
      <c r="F1" s="421"/>
      <c r="G1" s="42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2" t="s">
        <v>151</v>
      </c>
      <c r="B7" s="422"/>
      <c r="C7" s="422"/>
      <c r="D7" s="422"/>
      <c r="E7" s="422"/>
      <c r="F7" s="422"/>
      <c r="G7" s="82"/>
    </row>
    <row r="8" spans="1:7" ht="22.5" x14ac:dyDescent="0.45">
      <c r="A8" s="423" t="str">
        <f>'Page de garde'!D18</f>
        <v>Silver Mall</v>
      </c>
      <c r="B8" s="423"/>
      <c r="C8" s="423"/>
      <c r="D8" s="423"/>
      <c r="E8" s="423"/>
      <c r="F8" s="423"/>
      <c r="G8" s="82"/>
    </row>
    <row r="9" spans="1:7" ht="22.5" x14ac:dyDescent="0.45">
      <c r="A9" s="278" t="s">
        <v>39</v>
      </c>
      <c r="B9" s="424"/>
      <c r="C9" s="424"/>
      <c r="D9" s="424"/>
      <c r="E9" s="424"/>
      <c r="F9" s="424"/>
      <c r="G9" s="82"/>
    </row>
    <row r="10" spans="1:7" ht="22.5" x14ac:dyDescent="0.45">
      <c r="A10" s="279" t="s">
        <v>41</v>
      </c>
      <c r="B10" s="425"/>
      <c r="C10" s="425"/>
      <c r="D10" s="425"/>
      <c r="E10" s="425"/>
      <c r="F10" s="425"/>
      <c r="G10" s="82"/>
    </row>
    <row r="11" spans="1:7" ht="22.5" x14ac:dyDescent="0.45">
      <c r="A11" s="278" t="s">
        <v>40</v>
      </c>
      <c r="B11" s="420"/>
      <c r="C11" s="420"/>
      <c r="D11" s="420"/>
      <c r="E11" s="420"/>
      <c r="F11" s="420"/>
      <c r="G11" s="82"/>
    </row>
    <row r="12" spans="1:7" ht="22.5" x14ac:dyDescent="0.45">
      <c r="A12" s="278" t="s">
        <v>200</v>
      </c>
      <c r="B12" s="426">
        <f>D730</f>
        <v>0.7</v>
      </c>
      <c r="C12" s="426"/>
      <c r="D12" s="426"/>
      <c r="E12" s="426"/>
      <c r="F12" s="426"/>
      <c r="G12" s="82"/>
    </row>
    <row r="13" spans="1:7" ht="22.5" x14ac:dyDescent="0.45">
      <c r="A13" s="81"/>
      <c r="B13" s="79"/>
      <c r="C13" s="79"/>
      <c r="D13" s="421"/>
      <c r="E13" s="421"/>
      <c r="F13" s="421"/>
      <c r="G13" s="42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2" t="s">
        <v>28</v>
      </c>
      <c r="B17" s="363" t="s">
        <v>29</v>
      </c>
      <c r="C17" s="363"/>
      <c r="D17" s="363" t="s">
        <v>42</v>
      </c>
      <c r="E17" s="364" t="s">
        <v>266</v>
      </c>
      <c r="F17" s="364" t="s">
        <v>299</v>
      </c>
      <c r="G17" s="83"/>
    </row>
    <row r="18" spans="1:8" ht="16.5" customHeight="1" x14ac:dyDescent="0.4">
      <c r="A18" s="362"/>
      <c r="B18" s="283" t="s">
        <v>32</v>
      </c>
      <c r="C18" s="283" t="s">
        <v>31</v>
      </c>
      <c r="D18" s="363"/>
      <c r="E18" s="364"/>
      <c r="F18" s="364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0</v>
      </c>
      <c r="C43" s="89"/>
      <c r="D43" s="271">
        <f>IFERROR(E43/F43,"N.A")</f>
        <v>0</v>
      </c>
      <c r="E43" s="103">
        <f>COUNTIF('A3 Exploitation'!F21:F42,"ok")</f>
        <v>0</v>
      </c>
      <c r="F43" s="272">
        <f>COUNTA('A3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3"/>
      <c r="B49" s="353"/>
      <c r="C49" s="353"/>
      <c r="D49" s="353"/>
      <c r="E49" s="353"/>
      <c r="F49" s="353"/>
      <c r="G49" s="35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2" t="s">
        <v>28</v>
      </c>
      <c r="B52" s="363" t="s">
        <v>29</v>
      </c>
      <c r="C52" s="363"/>
      <c r="D52" s="363" t="s">
        <v>42</v>
      </c>
      <c r="E52" s="364" t="s">
        <v>266</v>
      </c>
      <c r="F52" s="364" t="s">
        <v>301</v>
      </c>
      <c r="G52" s="83"/>
    </row>
    <row r="53" spans="1:7" ht="21" x14ac:dyDescent="0.4">
      <c r="A53" s="362"/>
      <c r="B53" s="283" t="s">
        <v>32</v>
      </c>
      <c r="C53" s="283" t="s">
        <v>31</v>
      </c>
      <c r="D53" s="363"/>
      <c r="E53" s="364"/>
      <c r="F53" s="364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1"/>
      <c r="B64" s="352"/>
      <c r="C64" s="352"/>
      <c r="D64" s="352"/>
      <c r="E64" s="352"/>
      <c r="F64" s="352"/>
      <c r="G64" s="352"/>
    </row>
    <row r="65" spans="1:7" ht="43.5" customHeight="1" x14ac:dyDescent="0.4">
      <c r="A65" s="431" t="s">
        <v>350</v>
      </c>
      <c r="B65" s="431"/>
      <c r="C65" s="431"/>
      <c r="D65" s="431"/>
      <c r="E65" s="431"/>
      <c r="F65" s="43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0"/>
      <c r="B83" s="360"/>
      <c r="C83" s="360"/>
      <c r="D83" s="360"/>
      <c r="E83" s="360"/>
      <c r="F83" s="360"/>
      <c r="G83" s="360"/>
    </row>
    <row r="84" spans="1:7" ht="45" customHeight="1" x14ac:dyDescent="0.45">
      <c r="A84" s="432" t="s">
        <v>351</v>
      </c>
      <c r="B84" s="432"/>
      <c r="C84" s="432"/>
      <c r="D84" s="432"/>
      <c r="E84" s="432"/>
      <c r="F84" s="43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6"/>
      <c r="B103" s="354"/>
      <c r="C103" s="354"/>
      <c r="D103" s="354"/>
      <c r="E103" s="354"/>
      <c r="F103" s="361"/>
      <c r="G103" s="83"/>
    </row>
    <row r="104" spans="1:7" ht="46.5" customHeight="1" x14ac:dyDescent="0.4">
      <c r="A104" s="431" t="s">
        <v>352</v>
      </c>
      <c r="B104" s="431"/>
      <c r="C104" s="431"/>
      <c r="D104" s="431"/>
      <c r="E104" s="431"/>
      <c r="F104" s="43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6"/>
      <c r="B111" s="354"/>
      <c r="C111" s="354"/>
      <c r="D111" s="354"/>
      <c r="E111" s="354"/>
      <c r="F111" s="361"/>
      <c r="G111" s="83"/>
    </row>
    <row r="112" spans="1:7" ht="39.75" customHeight="1" x14ac:dyDescent="0.4">
      <c r="A112" s="431" t="s">
        <v>390</v>
      </c>
      <c r="B112" s="431"/>
      <c r="C112" s="431"/>
      <c r="D112" s="431"/>
      <c r="E112" s="431"/>
      <c r="F112" s="43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4"/>
      <c r="B120" s="354"/>
      <c r="C120" s="354"/>
      <c r="D120" s="354"/>
      <c r="E120" s="354"/>
      <c r="F120" s="354"/>
      <c r="G120" s="83"/>
    </row>
    <row r="121" spans="1:7" ht="22.5" x14ac:dyDescent="0.4">
      <c r="A121" s="431" t="s">
        <v>310</v>
      </c>
      <c r="B121" s="431"/>
      <c r="C121" s="431"/>
      <c r="D121" s="431"/>
      <c r="E121" s="431"/>
      <c r="F121" s="43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5"/>
      <c r="B132" s="355"/>
      <c r="C132" s="355"/>
      <c r="D132" s="355"/>
      <c r="E132" s="355"/>
      <c r="F132" s="355"/>
      <c r="G132" s="83"/>
    </row>
    <row r="133" spans="1:16384" ht="22.5" customHeight="1" x14ac:dyDescent="0.4">
      <c r="A133" s="433" t="s">
        <v>424</v>
      </c>
      <c r="B133" s="433"/>
      <c r="C133" s="433"/>
      <c r="D133" s="433"/>
      <c r="E133" s="433"/>
      <c r="F133" s="433"/>
      <c r="G133" s="83"/>
    </row>
    <row r="134" spans="1:16384" ht="22.5" customHeight="1" x14ac:dyDescent="0.4">
      <c r="A134" s="434"/>
      <c r="B134" s="434"/>
      <c r="C134" s="434"/>
      <c r="D134" s="434"/>
      <c r="E134" s="434"/>
      <c r="F134" s="434"/>
      <c r="G134" s="83"/>
    </row>
    <row r="135" spans="1:16384" s="216" customFormat="1" ht="22.5" customHeight="1" x14ac:dyDescent="0.25">
      <c r="A135" s="362" t="s">
        <v>28</v>
      </c>
      <c r="B135" s="363" t="s">
        <v>29</v>
      </c>
      <c r="C135" s="363"/>
      <c r="D135" s="363" t="s">
        <v>42</v>
      </c>
      <c r="E135" s="364" t="s">
        <v>266</v>
      </c>
      <c r="F135" s="364" t="s">
        <v>301</v>
      </c>
    </row>
    <row r="136" spans="1:16384" s="216" customFormat="1" ht="22.5" customHeight="1" x14ac:dyDescent="0.25">
      <c r="A136" s="362"/>
      <c r="B136" s="283" t="s">
        <v>32</v>
      </c>
      <c r="C136" s="283" t="s">
        <v>31</v>
      </c>
      <c r="D136" s="363"/>
      <c r="E136" s="364"/>
      <c r="F136" s="364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5" t="s">
        <v>461</v>
      </c>
      <c r="B139" s="435"/>
      <c r="C139" s="435"/>
      <c r="D139" s="435"/>
      <c r="E139" s="435"/>
      <c r="F139" s="43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3" t="s">
        <v>349</v>
      </c>
      <c r="B147" s="393"/>
      <c r="C147" s="393"/>
      <c r="D147" s="393"/>
      <c r="E147" s="393"/>
      <c r="F147" s="39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6"/>
      <c r="B165" s="354"/>
      <c r="C165" s="354"/>
      <c r="D165" s="354"/>
      <c r="E165" s="354"/>
      <c r="F165" s="354"/>
      <c r="G165" s="83"/>
    </row>
    <row r="166" spans="1:7" ht="32.25" customHeight="1" x14ac:dyDescent="0.4">
      <c r="A166" s="435" t="s">
        <v>462</v>
      </c>
      <c r="B166" s="435"/>
      <c r="C166" s="435"/>
      <c r="D166" s="435"/>
      <c r="E166" s="435"/>
      <c r="F166" s="43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7"/>
      <c r="B176" s="358"/>
      <c r="C176" s="358"/>
      <c r="D176" s="358"/>
      <c r="E176" s="358"/>
      <c r="F176" s="358"/>
      <c r="G176" s="83"/>
    </row>
    <row r="177" spans="1:7" ht="32.25" customHeight="1" x14ac:dyDescent="0.4">
      <c r="A177" s="435" t="s">
        <v>310</v>
      </c>
      <c r="B177" s="435"/>
      <c r="C177" s="435"/>
      <c r="D177" s="435"/>
      <c r="E177" s="435"/>
      <c r="F177" s="43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4"/>
      <c r="C186" s="39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9"/>
      <c r="B188" s="359"/>
      <c r="C188" s="359"/>
      <c r="D188" s="359"/>
      <c r="E188" s="359"/>
      <c r="F188" s="35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2" t="s">
        <v>28</v>
      </c>
      <c r="B191" s="363" t="s">
        <v>29</v>
      </c>
      <c r="C191" s="363"/>
      <c r="D191" s="363" t="s">
        <v>42</v>
      </c>
      <c r="E191" s="364" t="s">
        <v>266</v>
      </c>
      <c r="F191" s="364" t="s">
        <v>301</v>
      </c>
      <c r="G191" s="83"/>
    </row>
    <row r="192" spans="1:7" ht="21" x14ac:dyDescent="0.4">
      <c r="A192" s="362"/>
      <c r="B192" s="283" t="s">
        <v>32</v>
      </c>
      <c r="C192" s="283" t="s">
        <v>31</v>
      </c>
      <c r="D192" s="363"/>
      <c r="E192" s="364"/>
      <c r="F192" s="364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0" t="s">
        <v>34</v>
      </c>
      <c r="B203" s="391"/>
      <c r="C203" s="39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3"/>
      <c r="B205" s="353"/>
      <c r="C205" s="353"/>
      <c r="D205" s="353"/>
      <c r="E205" s="353"/>
      <c r="F205" s="35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0" t="s">
        <v>34</v>
      </c>
      <c r="B227" s="391"/>
      <c r="C227" s="39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3"/>
      <c r="B229" s="353"/>
      <c r="C229" s="353"/>
      <c r="D229" s="353"/>
      <c r="E229" s="353"/>
      <c r="F229" s="35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7" t="s">
        <v>310</v>
      </c>
      <c r="B236" s="428"/>
      <c r="C236" s="428"/>
      <c r="D236" s="42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90" t="s">
        <v>34</v>
      </c>
      <c r="B245" s="391"/>
      <c r="C245" s="39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3"/>
      <c r="B250" s="353"/>
      <c r="C250" s="353"/>
      <c r="D250" s="353"/>
      <c r="E250" s="353"/>
      <c r="F250" s="35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2" t="s">
        <v>28</v>
      </c>
      <c r="B253" s="363" t="s">
        <v>29</v>
      </c>
      <c r="C253" s="363"/>
      <c r="D253" s="363" t="s">
        <v>42</v>
      </c>
      <c r="E253" s="364" t="s">
        <v>266</v>
      </c>
      <c r="F253" s="364" t="s">
        <v>301</v>
      </c>
      <c r="G253" s="83"/>
    </row>
    <row r="254" spans="1:7" ht="21" x14ac:dyDescent="0.4">
      <c r="A254" s="362"/>
      <c r="B254" s="283" t="s">
        <v>32</v>
      </c>
      <c r="C254" s="283" t="s">
        <v>31</v>
      </c>
      <c r="D254" s="363"/>
      <c r="E254" s="364"/>
      <c r="F254" s="364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0" t="s">
        <v>34</v>
      </c>
      <c r="B265" s="391"/>
      <c r="C265" s="39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30" t="s">
        <v>310</v>
      </c>
      <c r="B291" s="430"/>
      <c r="C291" s="430"/>
      <c r="D291" s="430"/>
      <c r="E291" s="430"/>
      <c r="F291" s="43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2" t="s">
        <v>28</v>
      </c>
      <c r="B308" s="363" t="s">
        <v>29</v>
      </c>
      <c r="C308" s="363"/>
      <c r="D308" s="363" t="s">
        <v>42</v>
      </c>
      <c r="E308" s="364" t="s">
        <v>266</v>
      </c>
      <c r="F308" s="364" t="s">
        <v>301</v>
      </c>
      <c r="G308" s="83"/>
    </row>
    <row r="309" spans="1:7" ht="21" x14ac:dyDescent="0.4">
      <c r="A309" s="362"/>
      <c r="B309" s="283" t="s">
        <v>32</v>
      </c>
      <c r="C309" s="283" t="s">
        <v>31</v>
      </c>
      <c r="D309" s="363"/>
      <c r="E309" s="364"/>
      <c r="F309" s="364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9" t="s">
        <v>310</v>
      </c>
      <c r="B358" s="439"/>
      <c r="C358" s="439"/>
      <c r="D358" s="439"/>
      <c r="E358" s="439"/>
      <c r="F358" s="43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2" t="s">
        <v>28</v>
      </c>
      <c r="B375" s="363" t="s">
        <v>29</v>
      </c>
      <c r="C375" s="363"/>
      <c r="D375" s="363" t="s">
        <v>42</v>
      </c>
      <c r="E375" s="364" t="s">
        <v>266</v>
      </c>
      <c r="F375" s="364" t="s">
        <v>301</v>
      </c>
      <c r="G375" s="83"/>
    </row>
    <row r="376" spans="1:7" ht="21" x14ac:dyDescent="0.4">
      <c r="A376" s="362"/>
      <c r="B376" s="283" t="s">
        <v>32</v>
      </c>
      <c r="C376" s="283" t="s">
        <v>31</v>
      </c>
      <c r="D376" s="363"/>
      <c r="E376" s="364"/>
      <c r="F376" s="364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8"/>
      <c r="B415" s="360"/>
      <c r="C415" s="360"/>
      <c r="D415" s="360"/>
      <c r="E415" s="360"/>
      <c r="F415" s="360"/>
      <c r="G415" s="360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2" t="s">
        <v>28</v>
      </c>
      <c r="B433" s="363" t="s">
        <v>29</v>
      </c>
      <c r="C433" s="363"/>
      <c r="D433" s="363" t="s">
        <v>42</v>
      </c>
      <c r="E433" s="364" t="s">
        <v>266</v>
      </c>
      <c r="F433" s="364" t="s">
        <v>301</v>
      </c>
      <c r="G433" s="83"/>
    </row>
    <row r="434" spans="1:7" ht="21" x14ac:dyDescent="0.4">
      <c r="A434" s="362"/>
      <c r="B434" s="283" t="s">
        <v>32</v>
      </c>
      <c r="C434" s="283" t="s">
        <v>31</v>
      </c>
      <c r="D434" s="363"/>
      <c r="E434" s="364"/>
      <c r="F434" s="364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0.33333333333333331</v>
      </c>
      <c r="E471" s="103">
        <f>COUNTIF('A3 Exploitation'!F437:F470,"ok")</f>
        <v>1</v>
      </c>
      <c r="F471" s="90">
        <f>COUNTA('A3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1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2" t="s">
        <v>425</v>
      </c>
      <c r="B478" s="442"/>
      <c r="C478" s="442"/>
      <c r="D478" s="442"/>
      <c r="E478" s="442"/>
      <c r="F478" s="44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1" t="s">
        <v>28</v>
      </c>
      <c r="B480" s="412" t="s">
        <v>29</v>
      </c>
      <c r="C480" s="412"/>
      <c r="D480" s="412" t="s">
        <v>42</v>
      </c>
      <c r="E480" s="404" t="s">
        <v>266</v>
      </c>
      <c r="F480" s="404" t="s">
        <v>301</v>
      </c>
      <c r="G480" s="83"/>
    </row>
    <row r="481" spans="1:7" ht="21" x14ac:dyDescent="0.4">
      <c r="A481" s="411"/>
      <c r="B481" s="291" t="s">
        <v>32</v>
      </c>
      <c r="C481" s="291" t="s">
        <v>31</v>
      </c>
      <c r="D481" s="412"/>
      <c r="E481" s="404"/>
      <c r="F481" s="40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9" t="s">
        <v>52</v>
      </c>
      <c r="B483" s="419"/>
      <c r="C483" s="419"/>
      <c r="D483" s="419"/>
      <c r="E483" s="419"/>
      <c r="F483" s="41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2" t="s">
        <v>463</v>
      </c>
      <c r="B491" s="403"/>
      <c r="C491" s="403"/>
      <c r="D491" s="403"/>
      <c r="E491" s="403"/>
      <c r="F491" s="40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3" t="s">
        <v>23</v>
      </c>
      <c r="B505" s="414"/>
      <c r="C505" s="414"/>
      <c r="D505" s="414"/>
      <c r="E505" s="414"/>
      <c r="F505" s="41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410"/>
      <c r="C518" s="410"/>
      <c r="D518" s="410"/>
      <c r="E518" s="410"/>
      <c r="F518" s="41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3" t="s">
        <v>97</v>
      </c>
      <c r="B530" s="443"/>
      <c r="C530" s="443"/>
      <c r="D530" s="443"/>
      <c r="E530" s="443"/>
      <c r="F530" s="44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6" t="s">
        <v>28</v>
      </c>
      <c r="B532" s="389" t="s">
        <v>29</v>
      </c>
      <c r="C532" s="418"/>
      <c r="D532" s="363" t="s">
        <v>42</v>
      </c>
      <c r="E532" s="364" t="s">
        <v>266</v>
      </c>
      <c r="F532" s="364" t="s">
        <v>301</v>
      </c>
      <c r="G532" s="83"/>
    </row>
    <row r="533" spans="1:7" ht="21" x14ac:dyDescent="0.4">
      <c r="A533" s="417"/>
      <c r="B533" s="292" t="s">
        <v>32</v>
      </c>
      <c r="C533" s="293" t="s">
        <v>31</v>
      </c>
      <c r="D533" s="363"/>
      <c r="E533" s="364"/>
      <c r="F533" s="364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0"/>
      <c r="D535" s="440"/>
      <c r="E535" s="440"/>
      <c r="F535" s="44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0" t="s">
        <v>34</v>
      </c>
      <c r="B542" s="391"/>
      <c r="C542" s="39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0" t="s">
        <v>33</v>
      </c>
      <c r="B543" s="391"/>
      <c r="C543" s="39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3"/>
      <c r="B544" s="353"/>
      <c r="C544" s="353"/>
      <c r="D544" s="353"/>
      <c r="E544" s="353"/>
      <c r="F544" s="35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9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0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3"/>
      <c r="B572" s="353"/>
      <c r="C572" s="353"/>
      <c r="D572" s="353"/>
      <c r="E572" s="353"/>
      <c r="F572" s="353"/>
      <c r="G572" s="83"/>
    </row>
    <row r="573" spans="1:7" ht="22.5" x14ac:dyDescent="0.45">
      <c r="A573" s="376" t="s">
        <v>19</v>
      </c>
      <c r="B573" s="376"/>
      <c r="C573" s="376"/>
      <c r="D573" s="376"/>
      <c r="E573" s="376"/>
      <c r="F573" s="37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1" t="s">
        <v>28</v>
      </c>
      <c r="B575" s="412" t="s">
        <v>29</v>
      </c>
      <c r="C575" s="412"/>
      <c r="D575" s="412" t="s">
        <v>42</v>
      </c>
      <c r="E575" s="404" t="s">
        <v>266</v>
      </c>
      <c r="F575" s="404" t="s">
        <v>301</v>
      </c>
      <c r="G575" s="83"/>
    </row>
    <row r="576" spans="1:7" ht="21" x14ac:dyDescent="0.4">
      <c r="A576" s="411"/>
      <c r="B576" s="291" t="s">
        <v>32</v>
      </c>
      <c r="C576" s="291" t="s">
        <v>31</v>
      </c>
      <c r="D576" s="412"/>
      <c r="E576" s="404"/>
      <c r="F576" s="40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6" t="s">
        <v>10</v>
      </c>
      <c r="B578" s="397"/>
      <c r="C578" s="397"/>
      <c r="D578" s="397"/>
      <c r="E578" s="397"/>
      <c r="F578" s="398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0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9" t="s">
        <v>23</v>
      </c>
      <c r="B591" s="400"/>
      <c r="C591" s="400"/>
      <c r="D591" s="400"/>
      <c r="E591" s="400"/>
      <c r="F591" s="401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6" t="s">
        <v>383</v>
      </c>
      <c r="B598" s="437"/>
      <c r="C598" s="437"/>
      <c r="D598" s="437"/>
      <c r="E598" s="437"/>
      <c r="F598" s="437"/>
      <c r="G598" s="43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f>COUNTIF('A3 Exploitation'!F579:F604,"ok")</f>
        <v>1</v>
      </c>
      <c r="F605" s="90">
        <f>COUNTA('A3 Exploitation'!F579:F604)</f>
        <v>2</v>
      </c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1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>
        <f>D606/(COUNT(B592:C597,B599:C605)*2)</f>
        <v>0.5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1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>
        <f>D609/(COUNT(B579:C587,B592:C605)*2)</f>
        <v>0.5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6" t="s">
        <v>8</v>
      </c>
      <c r="B612" s="376"/>
      <c r="C612" s="376"/>
      <c r="D612" s="376"/>
      <c r="E612" s="376"/>
      <c r="F612" s="37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2" t="s">
        <v>28</v>
      </c>
      <c r="B614" s="363" t="s">
        <v>29</v>
      </c>
      <c r="C614" s="363"/>
      <c r="D614" s="363" t="s">
        <v>42</v>
      </c>
      <c r="E614" s="364" t="s">
        <v>266</v>
      </c>
      <c r="F614" s="364" t="s">
        <v>301</v>
      </c>
      <c r="G614" s="83"/>
    </row>
    <row r="615" spans="1:7" ht="18.75" customHeight="1" x14ac:dyDescent="0.4">
      <c r="A615" s="362"/>
      <c r="B615" s="283" t="s">
        <v>32</v>
      </c>
      <c r="C615" s="283" t="s">
        <v>31</v>
      </c>
      <c r="D615" s="363"/>
      <c r="E615" s="364"/>
      <c r="F615" s="364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6"/>
      <c r="D617" s="386"/>
      <c r="E617" s="386"/>
      <c r="F617" s="38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0</v>
      </c>
      <c r="E627" s="382"/>
      <c r="F627" s="383"/>
      <c r="G627" s="83"/>
    </row>
    <row r="628" spans="1:7" ht="21" x14ac:dyDescent="0.4">
      <c r="A628" s="368" t="s">
        <v>33</v>
      </c>
      <c r="B628" s="368"/>
      <c r="C628" s="368"/>
      <c r="D628" s="295" t="e">
        <f>D627/(COUNT(B618:C626)*2)</f>
        <v>#DIV/0!</v>
      </c>
      <c r="E628" s="384"/>
      <c r="F628" s="385"/>
      <c r="G628" s="83"/>
    </row>
    <row r="629" spans="1:7" ht="21" x14ac:dyDescent="0.4">
      <c r="A629" s="104"/>
      <c r="B629" s="83"/>
      <c r="C629" s="381"/>
      <c r="D629" s="381"/>
      <c r="E629" s="381"/>
      <c r="F629" s="38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0" t="s">
        <v>34</v>
      </c>
      <c r="B639" s="391"/>
      <c r="C639" s="39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6"/>
      <c r="D642" s="386"/>
      <c r="E642" s="386"/>
      <c r="F642" s="38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0" t="s">
        <v>34</v>
      </c>
      <c r="B650" s="391"/>
      <c r="C650" s="39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8"/>
      <c r="B652" s="378"/>
      <c r="C652" s="378"/>
      <c r="D652" s="378"/>
      <c r="E652" s="378"/>
      <c r="F652" s="378"/>
      <c r="G652" s="378"/>
    </row>
    <row r="653" spans="1:16382" ht="24.75" x14ac:dyDescent="0.4">
      <c r="A653" s="241" t="s">
        <v>26</v>
      </c>
      <c r="B653" s="386"/>
      <c r="C653" s="386"/>
      <c r="D653" s="386"/>
      <c r="E653" s="386"/>
      <c r="F653" s="38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0.7142857142857143</v>
      </c>
      <c r="E668" s="42">
        <f>COUNTIF('A3 Exploitation'!F618:F667,"ok")</f>
        <v>5</v>
      </c>
      <c r="F668" s="90">
        <f>COUNTA('A3 Exploitation'!F618:F667)</f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6" t="s">
        <v>355</v>
      </c>
      <c r="B676" s="376"/>
      <c r="C676" s="376"/>
      <c r="D676" s="376"/>
      <c r="E676" s="376"/>
      <c r="F676" s="37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2" t="s">
        <v>28</v>
      </c>
      <c r="B678" s="363" t="s">
        <v>29</v>
      </c>
      <c r="C678" s="363"/>
      <c r="D678" s="363" t="s">
        <v>42</v>
      </c>
      <c r="E678" s="364" t="s">
        <v>266</v>
      </c>
      <c r="F678" s="364" t="s">
        <v>301</v>
      </c>
      <c r="G678" s="83"/>
    </row>
    <row r="679" spans="1:7" ht="21" x14ac:dyDescent="0.4">
      <c r="A679" s="362"/>
      <c r="B679" s="283" t="s">
        <v>32</v>
      </c>
      <c r="C679" s="283" t="s">
        <v>31</v>
      </c>
      <c r="D679" s="363"/>
      <c r="E679" s="364"/>
      <c r="F679" s="364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COUNTIF('A3 Exploitation'!F681:F699,"ok")</f>
        <v>1</v>
      </c>
      <c r="F700" s="90">
        <f>COUNTA('A3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7" t="s">
        <v>459</v>
      </c>
      <c r="B704" s="377"/>
      <c r="C704" s="377"/>
      <c r="D704" s="377"/>
      <c r="E704" s="377"/>
      <c r="F704" s="37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8" t="s">
        <v>28</v>
      </c>
      <c r="B706" s="389" t="s">
        <v>29</v>
      </c>
      <c r="C706" s="389"/>
      <c r="D706" s="363" t="s">
        <v>42</v>
      </c>
      <c r="E706" s="364" t="s">
        <v>266</v>
      </c>
      <c r="F706" s="364" t="s">
        <v>301</v>
      </c>
      <c r="G706" s="184"/>
    </row>
    <row r="707" spans="1:7" ht="21" x14ac:dyDescent="0.4">
      <c r="A707" s="362"/>
      <c r="B707" s="283" t="s">
        <v>32</v>
      </c>
      <c r="C707" s="283" t="s">
        <v>31</v>
      </c>
      <c r="D707" s="363"/>
      <c r="E707" s="364"/>
      <c r="F707" s="364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9"/>
      <c r="C715" s="38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9"/>
      <c r="C716" s="38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COUNTIF('A3 Exploitation'!F710:F720,"ok")</f>
        <v>1</v>
      </c>
      <c r="F721" s="135">
        <f>COUNTA('A3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0.59126984126984128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4"/>
      <c r="E1" s="464"/>
      <c r="F1" s="464"/>
      <c r="G1" s="46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5" t="s">
        <v>46</v>
      </c>
      <c r="B6" s="465"/>
      <c r="C6" s="465"/>
      <c r="D6" s="465"/>
      <c r="E6" s="465"/>
      <c r="F6" s="465"/>
      <c r="G6" s="66"/>
    </row>
    <row r="7" spans="1:7" s="2" customFormat="1" ht="21.75" customHeight="1" x14ac:dyDescent="0.45">
      <c r="A7" s="466" t="str">
        <f>'Page de garde'!D18</f>
        <v>Silver Mall</v>
      </c>
      <c r="B7" s="466"/>
      <c r="C7" s="466"/>
      <c r="D7" s="466"/>
      <c r="E7" s="466"/>
      <c r="F7" s="466"/>
      <c r="G7" s="66"/>
    </row>
    <row r="8" spans="1:7" s="2" customFormat="1" ht="24" x14ac:dyDescent="0.45">
      <c r="A8" s="329" t="s">
        <v>39</v>
      </c>
      <c r="B8" s="467" t="str">
        <f>'A1 Exploitation'!B9:F9</f>
        <v>M Souheil DRAOUI</v>
      </c>
      <c r="C8" s="467"/>
      <c r="D8" s="467"/>
      <c r="E8" s="467"/>
      <c r="F8" s="467"/>
      <c r="G8" s="66"/>
    </row>
    <row r="9" spans="1:7" s="2" customFormat="1" ht="24" x14ac:dyDescent="0.45">
      <c r="A9" s="330" t="s">
        <v>41</v>
      </c>
      <c r="B9" s="468" t="str">
        <f>'A1 Exploitation'!B10:F10</f>
        <v>Directeur magasin M Tarek KTAT</v>
      </c>
      <c r="C9" s="468"/>
      <c r="D9" s="468"/>
      <c r="E9" s="468"/>
      <c r="F9" s="468"/>
      <c r="G9" s="66"/>
    </row>
    <row r="10" spans="1:7" s="2" customFormat="1" ht="24" x14ac:dyDescent="0.45">
      <c r="A10" s="329" t="s">
        <v>40</v>
      </c>
      <c r="B10" s="463">
        <f>'A1 Exploitation'!B11:F11</f>
        <v>43634</v>
      </c>
      <c r="C10" s="463"/>
      <c r="D10" s="463"/>
      <c r="E10" s="463"/>
      <c r="F10" s="463"/>
      <c r="G10" s="66"/>
    </row>
    <row r="11" spans="1:7" s="2" customFormat="1" ht="24" x14ac:dyDescent="0.45">
      <c r="A11" s="329" t="s">
        <v>250</v>
      </c>
      <c r="B11" s="460" t="e">
        <f>D199</f>
        <v>#DIV/0!</v>
      </c>
      <c r="C11" s="460"/>
      <c r="D11" s="460"/>
      <c r="E11" s="460"/>
      <c r="F11" s="460"/>
      <c r="G11" s="66"/>
    </row>
    <row r="12" spans="1:7" s="2" customFormat="1" ht="22.5" x14ac:dyDescent="0.45">
      <c r="A12" s="1"/>
      <c r="D12" s="421"/>
      <c r="E12" s="421"/>
      <c r="F12" s="421"/>
      <c r="G12" s="421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160</v>
      </c>
      <c r="F13" s="462" t="s">
        <v>161</v>
      </c>
    </row>
    <row r="14" spans="1:7" s="2" customFormat="1" ht="12.75" customHeight="1" x14ac:dyDescent="0.3">
      <c r="A14" s="461"/>
      <c r="B14" s="336" t="s">
        <v>32</v>
      </c>
      <c r="C14" s="336" t="s">
        <v>31</v>
      </c>
      <c r="D14" s="462"/>
      <c r="E14" s="462"/>
      <c r="F14" s="462"/>
      <c r="G14" s="65"/>
    </row>
    <row r="15" spans="1:7" x14ac:dyDescent="0.3">
      <c r="A15" s="451"/>
      <c r="B15" s="452"/>
      <c r="C15" s="452"/>
      <c r="D15" s="452"/>
      <c r="E15" s="452"/>
      <c r="F15" s="452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3"/>
      <c r="C22" s="454"/>
      <c r="D22" s="334">
        <f>SUM(B17:C21)</f>
        <v>0</v>
      </c>
    </row>
    <row r="23" spans="1:7" x14ac:dyDescent="0.3">
      <c r="A23" s="444" t="s">
        <v>251</v>
      </c>
      <c r="B23" s="445"/>
      <c r="C23" s="44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9" t="s">
        <v>4</v>
      </c>
      <c r="B25" s="450"/>
      <c r="C25" s="450"/>
      <c r="D25" s="450"/>
      <c r="E25" s="450"/>
      <c r="F25" s="45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4" t="s">
        <v>34</v>
      </c>
      <c r="B33" s="445"/>
      <c r="C33" s="446"/>
      <c r="D33" s="331">
        <f>SUM(B26:C32)</f>
        <v>0</v>
      </c>
    </row>
    <row r="34" spans="1:6" x14ac:dyDescent="0.3">
      <c r="A34" s="444" t="s">
        <v>251</v>
      </c>
      <c r="B34" s="445"/>
      <c r="C34" s="44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9" t="s">
        <v>180</v>
      </c>
      <c r="B36" s="450"/>
      <c r="C36" s="450"/>
      <c r="D36" s="450"/>
      <c r="E36" s="450"/>
      <c r="F36" s="45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4" t="s">
        <v>34</v>
      </c>
      <c r="B42" s="445"/>
      <c r="C42" s="446"/>
      <c r="D42" s="331">
        <f>SUM(B37:C41)</f>
        <v>0</v>
      </c>
    </row>
    <row r="43" spans="1:6" x14ac:dyDescent="0.3">
      <c r="A43" s="444" t="s">
        <v>251</v>
      </c>
      <c r="B43" s="445"/>
      <c r="C43" s="44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4" t="s">
        <v>34</v>
      </c>
      <c r="B52" s="445"/>
      <c r="C52" s="446"/>
      <c r="D52" s="331">
        <f>SUM(B46:C51)</f>
        <v>0</v>
      </c>
    </row>
    <row r="53" spans="1:6" x14ac:dyDescent="0.3">
      <c r="A53" s="444" t="s">
        <v>251</v>
      </c>
      <c r="B53" s="445"/>
      <c r="C53" s="44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9" t="s">
        <v>8</v>
      </c>
      <c r="B55" s="450"/>
      <c r="C55" s="450"/>
      <c r="D55" s="450"/>
      <c r="E55" s="450"/>
      <c r="F55" s="45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4" t="s">
        <v>34</v>
      </c>
      <c r="B63" s="445"/>
      <c r="C63" s="446"/>
      <c r="D63" s="331">
        <f>SUM(B56:C62)</f>
        <v>0</v>
      </c>
    </row>
    <row r="64" spans="1:6" x14ac:dyDescent="0.3">
      <c r="A64" s="444" t="s">
        <v>251</v>
      </c>
      <c r="B64" s="445"/>
      <c r="C64" s="44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9" t="s">
        <v>111</v>
      </c>
      <c r="B66" s="450"/>
      <c r="C66" s="450"/>
      <c r="D66" s="450"/>
      <c r="E66" s="450"/>
      <c r="F66" s="45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4" t="s">
        <v>34</v>
      </c>
      <c r="B84" s="445"/>
      <c r="C84" s="446"/>
      <c r="D84" s="331">
        <f>SUM(B67:C83)</f>
        <v>0</v>
      </c>
    </row>
    <row r="85" spans="1:6" x14ac:dyDescent="0.3">
      <c r="A85" s="444" t="s">
        <v>251</v>
      </c>
      <c r="B85" s="445"/>
      <c r="C85" s="44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9" t="s">
        <v>172</v>
      </c>
      <c r="B87" s="450"/>
      <c r="C87" s="450"/>
      <c r="D87" s="450"/>
      <c r="E87" s="450"/>
      <c r="F87" s="45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4" t="s">
        <v>34</v>
      </c>
      <c r="B102" s="445"/>
      <c r="C102" s="446"/>
      <c r="D102" s="331">
        <f>SUM(B88:C101)</f>
        <v>0</v>
      </c>
    </row>
    <row r="103" spans="1:6" x14ac:dyDescent="0.3">
      <c r="A103" s="444" t="s">
        <v>251</v>
      </c>
      <c r="B103" s="445"/>
      <c r="C103" s="44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9" t="s">
        <v>173</v>
      </c>
      <c r="B106" s="450"/>
      <c r="C106" s="450"/>
      <c r="D106" s="450"/>
      <c r="E106" s="450"/>
      <c r="F106" s="45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4" t="s">
        <v>34</v>
      </c>
      <c r="B118" s="445"/>
      <c r="C118" s="446"/>
      <c r="D118" s="331">
        <f>SUM(B107:C117)</f>
        <v>0</v>
      </c>
    </row>
    <row r="119" spans="1:6" x14ac:dyDescent="0.3">
      <c r="A119" s="444" t="s">
        <v>251</v>
      </c>
      <c r="B119" s="445"/>
      <c r="C119" s="44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9" t="s">
        <v>156</v>
      </c>
      <c r="B121" s="450"/>
      <c r="C121" s="450"/>
      <c r="D121" s="450"/>
      <c r="E121" s="450"/>
      <c r="F121" s="45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4" t="s">
        <v>34</v>
      </c>
      <c r="B133" s="445"/>
      <c r="C133" s="446"/>
      <c r="D133" s="331">
        <f>SUM(B122:C132)</f>
        <v>0</v>
      </c>
    </row>
    <row r="134" spans="1:6" x14ac:dyDescent="0.3">
      <c r="A134" s="444" t="s">
        <v>251</v>
      </c>
      <c r="B134" s="445"/>
      <c r="C134" s="44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9" t="s">
        <v>61</v>
      </c>
      <c r="B136" s="450"/>
      <c r="C136" s="450"/>
      <c r="D136" s="450"/>
      <c r="E136" s="450"/>
      <c r="F136" s="45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4" t="s">
        <v>34</v>
      </c>
      <c r="B149" s="445"/>
      <c r="C149" s="446"/>
      <c r="D149" s="331">
        <f>SUM(B137:C148)</f>
        <v>0</v>
      </c>
    </row>
    <row r="150" spans="1:6" x14ac:dyDescent="0.3">
      <c r="A150" s="444" t="s">
        <v>251</v>
      </c>
      <c r="B150" s="445"/>
      <c r="C150" s="44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9" t="s">
        <v>178</v>
      </c>
      <c r="B152" s="450"/>
      <c r="C152" s="450"/>
      <c r="D152" s="450"/>
      <c r="E152" s="450"/>
      <c r="F152" s="45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4" t="s">
        <v>34</v>
      </c>
      <c r="B161" s="453"/>
      <c r="C161" s="454"/>
      <c r="D161" s="334">
        <f>SUM(B153:C160)</f>
        <v>0</v>
      </c>
    </row>
    <row r="162" spans="1:6" x14ac:dyDescent="0.3">
      <c r="A162" s="444" t="s">
        <v>251</v>
      </c>
      <c r="B162" s="445"/>
      <c r="C162" s="44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9" t="s">
        <v>64</v>
      </c>
      <c r="B164" s="450"/>
      <c r="C164" s="450"/>
      <c r="D164" s="450"/>
      <c r="E164" s="450"/>
      <c r="F164" s="45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4" t="s">
        <v>34</v>
      </c>
      <c r="B169" s="445"/>
      <c r="C169" s="446"/>
      <c r="D169" s="331">
        <f>SUM(B165:C168)</f>
        <v>0</v>
      </c>
    </row>
    <row r="170" spans="1:6" x14ac:dyDescent="0.3">
      <c r="A170" s="444" t="s">
        <v>251</v>
      </c>
      <c r="B170" s="445"/>
      <c r="C170" s="44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7" t="s">
        <v>15</v>
      </c>
      <c r="B172" s="448"/>
      <c r="C172" s="448"/>
      <c r="D172" s="448"/>
      <c r="E172" s="448"/>
      <c r="F172" s="44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4" t="s">
        <v>34</v>
      </c>
      <c r="B177" s="445"/>
      <c r="C177" s="446"/>
      <c r="D177" s="331">
        <f>SUM(B173:C176)</f>
        <v>0</v>
      </c>
    </row>
    <row r="178" spans="1:7" x14ac:dyDescent="0.3">
      <c r="A178" s="444" t="s">
        <v>251</v>
      </c>
      <c r="B178" s="445"/>
      <c r="C178" s="44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9" t="s">
        <v>65</v>
      </c>
      <c r="B180" s="450"/>
      <c r="C180" s="450"/>
      <c r="D180" s="450"/>
      <c r="E180" s="450"/>
      <c r="F180" s="45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4" t="s">
        <v>34</v>
      </c>
      <c r="B186" s="445"/>
      <c r="C186" s="446"/>
      <c r="D186" s="331">
        <f>SUM(B181:C185)</f>
        <v>0</v>
      </c>
    </row>
    <row r="187" spans="1:7" x14ac:dyDescent="0.3">
      <c r="A187" s="444" t="s">
        <v>251</v>
      </c>
      <c r="B187" s="445"/>
      <c r="C187" s="44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9" t="s">
        <v>177</v>
      </c>
      <c r="B189" s="450"/>
      <c r="C189" s="450"/>
      <c r="D189" s="450"/>
      <c r="E189" s="450"/>
      <c r="F189" s="45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4" t="s">
        <v>34</v>
      </c>
      <c r="B194" s="445"/>
      <c r="C194" s="446"/>
      <c r="D194" s="335">
        <f>SUM(B190:C193)</f>
        <v>0</v>
      </c>
    </row>
    <row r="195" spans="1:6" x14ac:dyDescent="0.3">
      <c r="A195" s="444" t="s">
        <v>251</v>
      </c>
      <c r="B195" s="445"/>
      <c r="C195" s="44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0.69230769230769229</v>
      </c>
      <c r="E197" s="72">
        <f>COUNTIF('A3 Technique'!F17:F193,"ok")</f>
        <v>9</v>
      </c>
      <c r="F197" s="73">
        <f>COUNTA('A3 Technique'!F17:F193)</f>
        <v>13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2020-06-10T14:57:10Z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