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Silver mall\2019\11\"/>
    </mc:Choice>
  </mc:AlternateContent>
  <bookViews>
    <workbookView xWindow="0" yWindow="0" windowWidth="20490" windowHeight="77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0" i="39" l="1"/>
  <c r="C61" i="39"/>
  <c r="B10" i="39"/>
  <c r="B9" i="39"/>
  <c r="B8" i="39"/>
  <c r="B124" i="29" l="1"/>
  <c r="B106" i="29"/>
  <c r="B97" i="29"/>
  <c r="B88" i="29"/>
  <c r="B79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 s="1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D366" i="36"/>
  <c r="D299" i="36"/>
  <c r="D244" i="36"/>
  <c r="D129" i="36"/>
  <c r="D197" i="39" l="1"/>
  <c r="D161" i="39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<sst xmlns="http://schemas.openxmlformats.org/spreadsheetml/2006/main" count="5769" uniqueCount="565">
  <si>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</si>
  <si>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</si>
  <si>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</si>
  <si>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</si>
  <si>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</si>
  <si>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</si>
  <si>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</si>
  <si>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</si>
  <si>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</si>
  <si>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</si>
  <si>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</si>
  <si>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</si>
  <si>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</si>
  <si>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</si>
  <si>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</si>
  <si>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</si>
  <si>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</si>
  <si>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</si>
  <si>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</si>
  <si>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</si>
  <si>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</si>
  <si>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</si>
  <si>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</si>
  <si>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</si>
  <si>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</si>
  <si>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</si>
  <si>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</si>
  <si>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</si>
  <si>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</si>
  <si>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</si>
  <si>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</si>
  <si>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</si>
  <si>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</si>
  <si>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</si>
  <si>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</si>
  <si>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</si>
  <si>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</si>
  <si>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</si>
  <si>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</si>
  <si>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</si>
  <si>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</si>
  <si>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</si>
  <si>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</si>
  <si>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</si>
  <si>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</si>
  <si>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</si>
  <si>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</si>
  <si>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</si>
  <si>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</si>
  <si>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</si>
  <si>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</si>
  <si>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</si>
  <si>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</si>
  <si>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</si>
  <si>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</si>
  <si>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</si>
  <si>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</si>
  <si>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</si>
  <si>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</si>
  <si>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</si>
  <si>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</si>
  <si>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</si>
  <si>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</si>
  <si>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</si>
  <si>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</si>
  <si>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</si>
  <si>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</si>
  <si>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</si>
  <si>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</si>
  <si>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</si>
  <si>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</si>
  <si>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</si>
  <si>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</si>
  <si>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</si>
  <si>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</si>
  <si>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</si>
  <si>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</si>
  <si>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</si>
  <si>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</si>
  <si>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</si>
  <si>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</si>
  <si>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</si>
  <si>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</si>
  <si>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</si>
  <si>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</si>
  <si>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</si>
  <si>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</si>
  <si>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</si>
  <si>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</si>
  <si>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</si>
  <si>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</si>
  <si>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</si>
  <si>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</si>
  <si>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</si>
  <si>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</si>
  <si>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</si>
  <si>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</si>
  <si>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</si>
  <si>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</si>
  <si>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</si>
  <si>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</si>
  <si>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</si>
  <si>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</si>
  <si>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</si>
  <si>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</si>
  <si>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</si>
  <si>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</si>
  <si>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</si>
  <si>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</si>
  <si>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</si>
  <si>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</si>
  <si>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</si>
  <si>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</si>
  <si>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</si>
  <si>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</si>
  <si>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</si>
  <si>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</si>
  <si>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</si>
  <si>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</si>
  <si>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</si>
  <si>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</si>
  <si>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</si>
  <si>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</si>
  <si>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</si>
  <si>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</si>
  <si>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</si>
  <si>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</si>
  <si>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</si>
  <si>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</si>
  <si>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</si>
  <si>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</si>
  <si>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</si>
  <si>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</si>
  <si>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</si>
  <si>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</si>
  <si>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</si>
  <si>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</si>
  <si>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</si>
  <si>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</si>
  <si>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</si>
  <si>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</si>
  <si>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</si>
  <si>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</si>
  <si>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</si>
  <si>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</si>
  <si>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</si>
  <si>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</si>
  <si>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</si>
  <si>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</si>
  <si>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</si>
  <si>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</si>
  <si>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</si>
  <si>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</si>
  <si>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</si>
  <si>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</si>
  <si>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</si>
  <si>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</si>
  <si>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</si>
  <si>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</si>
  <si>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</si>
  <si>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</si>
  <si>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</si>
  <si>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</si>
  <si>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</si>
  <si>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</si>
  <si>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</si>
  <si>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</si>
  <si>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</si>
  <si>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</si>
  <si>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</si>
  <si>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</si>
  <si>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</si>
  <si>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</si>
  <si>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</si>
  <si>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</si>
  <si>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</si>
  <si>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</si>
  <si>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</si>
  <si>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</si>
  <si>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</si>
  <si>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</si>
  <si>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</si>
  <si>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</si>
  <si>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</si>
  <si>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</si>
  <si>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</si>
  <si>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</si>
  <si>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</si>
  <si>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</si>
  <si>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</si>
  <si>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</si>
  <si>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</si>
  <si>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</si>
  <si>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</si>
  <si>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</si>
  <si>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</si>
  <si>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</si>
  <si>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</si>
  <si>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</si>
  <si>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</si>
  <si>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</si>
  <si>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</si>
  <si>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</si>
  <si>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</si>
  <si>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</si>
  <si>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</si>
  <si>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</si>
  <si>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</si>
  <si>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</si>
  <si>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</si>
  <si>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</si>
  <si>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</si>
  <si>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</si>
  <si>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</si>
  <si>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</si>
  <si>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</si>
  <si>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</si>
  <si>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</si>
  <si>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</si>
  <si>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</si>
  <si>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</si>
  <si>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</si>
  <si>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</si>
  <si>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</si>
  <si>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</si>
  <si>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</si>
  <si>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</si>
  <si>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</si>
  <si>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</si>
  <si>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</si>
  <si>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</si>
  <si>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</si>
  <si>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</si>
  <si>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</si>
  <si>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</si>
  <si>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</si>
  <si>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</si>
  <si>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</si>
  <si>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</si>
  <si>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</si>
  <si>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</si>
  <si>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</si>
  <si>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</si>
  <si>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</si>
  <si>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</si>
  <si>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</si>
  <si>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</si>
  <si>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</si>
  <si>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</si>
  <si>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</si>
  <si>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</si>
  <si>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</si>
  <si>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</si>
  <si>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</si>
  <si>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</si>
  <si>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</si>
  <si>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</si>
  <si>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</si>
  <si>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</si>
  <si>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</si>
  <si>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</si>
  <si>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</si>
  <si>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</si>
  <si>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</si>
  <si>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</si>
  <si>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</si>
  <si>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</si>
  <si>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</si>
  <si>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</si>
  <si>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</si>
  <si>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</si>
  <si>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</si>
  <si>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</si>
  <si>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</si>
  <si>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</si>
  <si>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</si>
  <si>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</si>
  <si>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</si>
  <si>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</si>
  <si>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</si>
  <si>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</si>
  <si>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</si>
  <si>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</si>
  <si>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</si>
  <si>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</si>
  <si>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</si>
  <si>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</si>
  <si>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</si>
  <si>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</si>
  <si>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</si>
  <si>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</si>
  <si>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</si>
  <si>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</si>
  <si>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</si>
  <si>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</si>
  <si>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</si>
  <si>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</si>
  <si>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</si>
  <si>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</si>
  <si>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</si>
  <si>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</si>
  <si>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</si>
  <si>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</si>
  <si>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</si>
  <si>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</si>
  <si>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</si>
  <si>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</si>
  <si>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</si>
  <si>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</si>
  <si>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</si>
  <si>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</si>
  <si>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</si>
  <si>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</si>
  <si>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</si>
  <si>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</si>
  <si>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</si>
  <si>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</si>
  <si>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</si>
  <si>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</si>
  <si>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</si>
  <si>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</si>
  <si>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</si>
  <si>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</si>
  <si>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</si>
  <si>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</si>
  <si>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</si>
  <si>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</si>
  <si>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</si>
  <si>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</si>
  <si>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</si>
  <si>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</si>
  <si>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</si>
  <si>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</si>
  <si>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</si>
  <si>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</si>
  <si>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</si>
  <si>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</si>
  <si>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</si>
  <si>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</si>
  <si>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</si>
  <si>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</si>
  <si>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</si>
  <si>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</si>
  <si>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</si>
  <si>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</si>
  <si>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</si>
  <si>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</si>
  <si>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</si>
  <si>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</si>
  <si>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</si>
  <si>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</si>
  <si>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</si>
  <si>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</si>
  <si>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</si>
  <si>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</si>
  <si>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</si>
  <si>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</si>
  <si>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</si>
  <si>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</si>
  <si>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</si>
  <si>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</si>
  <si>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</si>
  <si>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</si>
  <si>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</si>
  <si>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</si>
  <si>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</si>
  <si>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</si>
  <si>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</si>
  <si>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</si>
  <si>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</si>
  <si>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</si>
  <si>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</si>
  <si>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</si>
  <si>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</si>
  <si>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</si>
  <si>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</si>
  <si>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</si>
  <si>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</si>
  <si>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</si>
  <si>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</si>
  <si>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</si>
  <si>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</si>
  <si>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</si>
  <si>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</si>
  <si>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</si>
  <si>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</si>
  <si>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</si>
  <si>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</si>
  <si>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</si>
  <si>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</si>
  <si>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</si>
  <si>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</si>
  <si>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</si>
  <si>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</si>
  <si>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</si>
  <si>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</si>
  <si>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</si>
  <si>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</si>
  <si>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</si>
  <si>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</si>
  <si>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</si>
  <si>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</si>
  <si>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</si>
  <si>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</si>
  <si>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</si>
  <si>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</si>
  <si>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</si>
  <si>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</si>
  <si>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</si>
  <si>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</si>
  <si>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</si>
  <si>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</si>
  <si>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</si>
  <si>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</si>
  <si>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</si>
  <si>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</si>
  <si>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</si>
  <si>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</si>
  <si>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</si>
  <si>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</si>
  <si>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</si>
  <si>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</si>
  <si>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</si>
  <si>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</si>
  <si>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</si>
  <si>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</si>
  <si>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</si>
  <si>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</si>
  <si>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</si>
  <si>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</si>
  <si>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</si>
  <si>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</si>
  <si>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</si>
  <si>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</si>
  <si>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</si>
  <si>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</si>
  <si>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</si>
  <si>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</si>
  <si>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</si>
  <si>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</si>
  <si>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</si>
  <si>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</si>
  <si>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</si>
  <si>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</si>
  <si>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</si>
  <si>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</si>
  <si>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</si>
  <si>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</si>
  <si>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</si>
  <si>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</si>
  <si>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</si>
  <si>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</si>
  <si>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</si>
  <si>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</si>
  <si>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</si>
  <si>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</si>
  <si>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</si>
  <si>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</si>
  <si>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</si>
  <si>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</si>
  <si>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</si>
  <si>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</si>
  <si>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</si>
  <si>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</si>
  <si>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</si>
  <si>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</si>
  <si>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</si>
  <si>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</si>
  <si>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</si>
  <si>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</si>
  <si>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</si>
  <si>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</si>
  <si>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</si>
  <si>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</si>
  <si>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</si>
  <si>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Silver Mall</t>
  </si>
  <si>
    <t>Absence de l'ancien rapport et de son plan d'action.</t>
  </si>
  <si>
    <t>Télécharger le dernier rapport et traiter son plan d'action.</t>
  </si>
  <si>
    <t>Absence de l'autocontrôle du nettoyage.</t>
  </si>
  <si>
    <t>Assurer l'enregistrement quotidien des autocontrôles du nettoyage.</t>
  </si>
  <si>
    <t>Absence de la feuille de contrôle à la réception pour le 09/06/19 (réception des produits El Mazraa).</t>
  </si>
  <si>
    <t>Veuillez assurer l'enregistrement des contrôles à la réception.</t>
  </si>
  <si>
    <t>Absence de savon liquide.</t>
  </si>
  <si>
    <t>Fournir du savon liquide.</t>
  </si>
  <si>
    <t>Veuillez avertir le fournisseur sur cet écart.</t>
  </si>
  <si>
    <t>Renforcer le nettoyage.</t>
  </si>
  <si>
    <t>Renforcer le triage.</t>
  </si>
  <si>
    <t>Veuillez étiqueter les produits préemballés.</t>
  </si>
  <si>
    <t>Manque de louche (voir photo).</t>
  </si>
  <si>
    <t>Mettre en place une louche pour chaque produit.</t>
  </si>
  <si>
    <t>La pâte d'ail exposée dans le ravier n'était pas protégée.</t>
  </si>
  <si>
    <t>Veuillez protéger cet articles.</t>
  </si>
  <si>
    <t>Les étagères de pâtes, semoules, farine et sucre n'étaient pas propres le jour de l'audit.</t>
  </si>
  <si>
    <t>Présence de 3 paquets du produit "Cal Nort" bouillon saveur crevette dont la DLC était dépassée depuis le 22/06/2018 et le 14/10/2018.</t>
  </si>
  <si>
    <t>Renforcer le contrôle des DLC des produits.</t>
  </si>
  <si>
    <t>Veuillez minimiser la durée d'attente des produits afin de garder un température &lt; 10°C.</t>
  </si>
  <si>
    <t>Renforcer le rangement.</t>
  </si>
  <si>
    <t>La température d'exposition des glaces et des produits surgelés n'était pas satisfaisante.
Meuble surgelés: T affichée: -18,8°C et T mesurée: -1,1°C
Meuble glaces: T affichée: -5,5°C et T mesurée: -5,6°C.
Tous les produits ont subit une décongélation.</t>
  </si>
  <si>
    <t>Veuillez assurer une température d'exposition pour ces produits de l'ordre de -18°C.</t>
  </si>
  <si>
    <t>Assurer l'enregistrement des températures à cœur de la chaine du froid.</t>
  </si>
  <si>
    <t>Assurer les analyses copro pour les employés des rayons PFT.</t>
  </si>
  <si>
    <t>Procéder au dégivrage.</t>
  </si>
  <si>
    <t>Meuble surgelés: T affichée: -18,8°C et T mesurée: -1,1°C
Meuble glaces: T affichée: -5,5°C et T mesurée: -5,6°C.</t>
  </si>
  <si>
    <t>La température des produits surgelés et des glaces varie entre -5°C et -1,1°C. Tous les produits ont subit une décongélation.</t>
  </si>
  <si>
    <t>Assurer la réparation des meubles.</t>
  </si>
  <si>
    <t>Veuillez maintenir une température de -18°C.</t>
  </si>
  <si>
    <t>Veuillez remplacer cet élément.</t>
  </si>
  <si>
    <t>Assurer la réparation.</t>
  </si>
  <si>
    <t>Absence de local poubelle.</t>
  </si>
  <si>
    <t>Aménager un espace pour un local poubelle.</t>
  </si>
  <si>
    <t>La pédale de la poubelle de la salle de pause était rompue.</t>
  </si>
  <si>
    <t>Le rangement des pots de glaces n'était pas satisfaisant.</t>
  </si>
  <si>
    <t>Le suivi et l'enregistrement des températures à cœur de la chaine du froid n'étaient pas réalisés.</t>
  </si>
  <si>
    <t>Veuillez remplacer les lampes non fonctionnelles et mettre en place la protection.</t>
  </si>
  <si>
    <t>Distributeur savon démonté au niveau du laboratoire boul/pât.</t>
  </si>
  <si>
    <t>Assurer la réparation ou remplacer la poubelle.</t>
  </si>
  <si>
    <t>M Souheil DRAOUI</t>
  </si>
  <si>
    <t>Directeur magasin M Tarek KTAT</t>
  </si>
  <si>
    <t>Le poids de certains pains n'était pas correct.
Pain au son: 188g
Pain aux céréales: 186g</t>
  </si>
  <si>
    <t>Certaines caisses exposées n'étaient pas propres.</t>
  </si>
  <si>
    <t>La fraicheur des pêches n'était pas satisfaisante (voir photo). Les pêches étaient réceptionnées le jour de l'audit.</t>
  </si>
  <si>
    <t>Les dattes préemballées étaient dépourvues d'étiquetage.</t>
  </si>
  <si>
    <t>Présence de 5 pots de fromage triangle "Fromy 24 portions" périmés depuis le 02/05/19 et le 15/05/19.</t>
  </si>
  <si>
    <t>Présence de 5 cake "TOM MUFFIN'S" périmés depuis le 04/06/19.</t>
  </si>
  <si>
    <t>Rupture de la chaine du froid pour les yaourts en attentes d'exposition (durée d'attente dépassant les 30 minutes).
La température à la surface mesurée sur ces produits varie entre 12°C et 15°C (voir photo).</t>
  </si>
  <si>
    <t>Absence des résultats des analyses.</t>
  </si>
  <si>
    <t>La procédure de destruction n'était pas affichée</t>
  </si>
  <si>
    <t>Afficher la procédure</t>
  </si>
  <si>
    <t>Présence de nourriture dans les casiers des hommes.</t>
  </si>
  <si>
    <t>Interdire ces pratiques</t>
  </si>
  <si>
    <t>Présence de lampes non fonctionnelles et non protégées.</t>
  </si>
  <si>
    <t>Présence de givre dans les congélateurs horizontaux et le réfrigérateur destiné aux produits surgelés et glaces.</t>
  </si>
  <si>
    <t>Le DEIV installé dans le laboratoire boulangerie n'était pas fonctionnel le jour de l'audit.</t>
  </si>
  <si>
    <t>Présence de givre dans les congélateurs horizontaux des glaces et des produits surgelés.</t>
  </si>
  <si>
    <t>Le sol de la zone de réception était ébréché.</t>
  </si>
  <si>
    <t>Présence de givre dans les congélateurs horizontaux destinés aux produits surgelés et glaces.</t>
  </si>
  <si>
    <t>Congélateur horizontal surgelés: 
T affichée: -17°C et T mesurée: -6,9°C
Congélateur horizontal glaces: 
T affichée: -19,2°C et T mesurée: -7,3°C.</t>
  </si>
  <si>
    <t>La température des produits surgelés et des glaces varie entre -5°C et -8°C. Tous les produits ont subit une décongélation (glaces fondu).</t>
  </si>
  <si>
    <t>Le taux d'hygromètrie était de 61%.</t>
  </si>
  <si>
    <t>Le sèche mains électrique des sanitaires hommes n'était pas fonctionnel le jour de l'audit.</t>
  </si>
  <si>
    <t>Traiter la rouille.</t>
  </si>
  <si>
    <t>Assurer la vérification mensuelle du thermomètre.</t>
  </si>
  <si>
    <t>Absence des feuilles de contrôle à la réception depuis le 26/10/19.</t>
  </si>
  <si>
    <t>Assurer l'enregistrement journalier des contrôles à la réception.</t>
  </si>
  <si>
    <t>Eliminer les produits altérés.</t>
  </si>
  <si>
    <t>Stockage simultané des produits de nettoyage avec les produits alimentaire.</t>
  </si>
  <si>
    <t>Assurer la séparation entre les différent catégories de produits.</t>
  </si>
  <si>
    <t>Les étagères de farine, pâte et semoules n'étaient pas propres le jour de l'audit.</t>
  </si>
  <si>
    <t>Armoire froide.</t>
  </si>
  <si>
    <t>Absence de thermomètre à sonde. Utilisation du thermomètre de la réception. Un email était envoyé.</t>
  </si>
  <si>
    <t>Fournir un thermomètre pour chaque rayon.</t>
  </si>
  <si>
    <t>Veuillez maintenir ces produits à une température de -18°C.</t>
  </si>
  <si>
    <t>Absence de l'autocontrôle du nettoyage pour les vestiaires et sanitaires hommes et femmes.</t>
  </si>
  <si>
    <t>Assurer l'enregistrement des autocontrôles du nettoyage.</t>
  </si>
  <si>
    <t>Les casiers des femmes et des hommes étaient rouillés.</t>
  </si>
  <si>
    <t>Congélateur horizontal surgelés: 
T affichée: -17°C et T mesurée: -6,9°C
Congélateur horizontal glaces: 
T affichée: -19,2°C et T mesurée: -7,3°C. Les glaces ont fondus (signe de décongélation des produits).</t>
  </si>
  <si>
    <t>Absence de la vérification mensuelle pour le thermomètre à sonde.</t>
  </si>
  <si>
    <t>Assurer les analyses corpo pour les employés des rayons PFT.</t>
  </si>
  <si>
    <t>Le DEIV placé dans le laboratoire boul/pât n'était pas fonctionnel.</t>
  </si>
  <si>
    <t>Procéder au réglage.</t>
  </si>
  <si>
    <t>Salle de pause et laboratoire boul/pât: Les pédales poubelles étaient rompues.</t>
  </si>
  <si>
    <t>Assurer la réparation ou le remplacement des poubelles.</t>
  </si>
  <si>
    <t>La fraicheur des pommes et des poires n'était pas satisfaisante.</t>
  </si>
  <si>
    <t>Les betteraves exposées étaient altérés.</t>
  </si>
  <si>
    <t>Demander au prestataire de lutte contre les nuisibles de fournir le plan de positionnement des portes appâts.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</si>
</sst>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0.8125</c:v>
                </c:pt>
                <c:pt idx="1">
                  <c:v>0.90625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2032848"/>
        <c:axId val="-802024688"/>
      </c:barChart>
      <c:catAx>
        <c:axId val="-80203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2024688"/>
        <c:crosses val="autoZero"/>
        <c:auto val="1"/>
        <c:lblAlgn val="ctr"/>
        <c:lblOffset val="100"/>
        <c:noMultiLvlLbl val="0"/>
      </c:catAx>
      <c:valAx>
        <c:axId val="-80202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203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0822112"/>
        <c:axId val="-800823744"/>
      </c:barChart>
      <c:catAx>
        <c:axId val="-80082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0823744"/>
        <c:crosses val="autoZero"/>
        <c:auto val="1"/>
        <c:lblAlgn val="ctr"/>
        <c:lblOffset val="100"/>
        <c:noMultiLvlLbl val="0"/>
      </c:catAx>
      <c:valAx>
        <c:axId val="-80082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082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0.61363636363636365</c:v>
                </c:pt>
                <c:pt idx="1">
                  <c:v>0.92500000000000004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0829184"/>
        <c:axId val="-800826464"/>
      </c:barChart>
      <c:catAx>
        <c:axId val="-80082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0826464"/>
        <c:crosses val="autoZero"/>
        <c:auto val="1"/>
        <c:lblAlgn val="ctr"/>
        <c:lblOffset val="100"/>
        <c:noMultiLvlLbl val="0"/>
      </c:catAx>
      <c:valAx>
        <c:axId val="-80082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082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0.39743589743589741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0821568"/>
        <c:axId val="-800818304"/>
      </c:barChart>
      <c:catAx>
        <c:axId val="-80082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0818304"/>
        <c:crosses val="autoZero"/>
        <c:auto val="1"/>
        <c:lblAlgn val="ctr"/>
        <c:lblOffset val="100"/>
        <c:noMultiLvlLbl val="0"/>
      </c:catAx>
      <c:valAx>
        <c:axId val="-80081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082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0.875</c:v>
                </c:pt>
                <c:pt idx="1">
                  <c:v>0.8666666666666667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0827008"/>
        <c:axId val="-800827552"/>
      </c:barChart>
      <c:catAx>
        <c:axId val="-80082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0827552"/>
        <c:crosses val="autoZero"/>
        <c:auto val="1"/>
        <c:lblAlgn val="ctr"/>
        <c:lblOffset val="100"/>
        <c:noMultiLvlLbl val="0"/>
      </c:catAx>
      <c:valAx>
        <c:axId val="-80082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0827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0822656"/>
        <c:axId val="-800829728"/>
      </c:barChart>
      <c:catAx>
        <c:axId val="-80082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0829728"/>
        <c:crosses val="autoZero"/>
        <c:auto val="1"/>
        <c:lblAlgn val="ctr"/>
        <c:lblOffset val="100"/>
        <c:noMultiLvlLbl val="0"/>
      </c:catAx>
      <c:valAx>
        <c:axId val="-800829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082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0.77192982456140347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99840112"/>
        <c:axId val="-799845008"/>
      </c:barChart>
      <c:catAx>
        <c:axId val="-79984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9845008"/>
        <c:crosses val="autoZero"/>
        <c:auto val="1"/>
        <c:lblAlgn val="ctr"/>
        <c:lblOffset val="100"/>
        <c:noMultiLvlLbl val="0"/>
      </c:catAx>
      <c:valAx>
        <c:axId val="-79984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9984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0.70134228187919467</c:v>
                </c:pt>
                <c:pt idx="1">
                  <c:v>0.87956204379562042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99844464"/>
        <c:axId val="-799836304"/>
      </c:barChart>
      <c:catAx>
        <c:axId val="-79984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9836304"/>
        <c:crosses val="autoZero"/>
        <c:auto val="1"/>
        <c:lblAlgn val="ctr"/>
        <c:lblOffset val="100"/>
        <c:noMultiLvlLbl val="0"/>
      </c:catAx>
      <c:valAx>
        <c:axId val="-799836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9984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0.73663605322029913</c:v>
                </c:pt>
                <c:pt idx="1">
                  <c:v>0.81478102189781021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799835216"/>
        <c:axId val="-799833040"/>
        <c:extLst xmlns:c16r2="http://schemas.microsoft.com/office/drawing/2015/06/chart"/>
      </c:barChart>
      <c:catAx>
        <c:axId val="-7998352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9833040"/>
        <c:crosses val="autoZero"/>
        <c:auto val="1"/>
        <c:lblAlgn val="ctr"/>
        <c:lblOffset val="100"/>
        <c:noMultiLvlLbl val="0"/>
      </c:catAx>
      <c:valAx>
        <c:axId val="-7998330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983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0.76323750000000001</c:v>
                </c:pt>
                <c:pt idx="1">
                  <c:v>0.58536106750392469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799841744"/>
        <c:axId val="-799834672"/>
        <c:extLst xmlns:c16r2="http://schemas.microsoft.com/office/drawing/2015/06/chart"/>
      </c:barChart>
      <c:catAx>
        <c:axId val="-79984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9834672"/>
        <c:crosses val="autoZero"/>
        <c:auto val="1"/>
        <c:lblAlgn val="ctr"/>
        <c:lblOffset val="100"/>
        <c:noMultiLvlLbl val="0"/>
      </c:catAx>
      <c:valAx>
        <c:axId val="-79983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984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2033936"/>
        <c:axId val="-802033392"/>
      </c:barChart>
      <c:catAx>
        <c:axId val="-80203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2033392"/>
        <c:crosses val="autoZero"/>
        <c:auto val="1"/>
        <c:lblAlgn val="ctr"/>
        <c:lblOffset val="100"/>
        <c:noMultiLvlLbl val="0"/>
      </c:catAx>
      <c:valAx>
        <c:axId val="-80203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203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0.8529411764705882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2031216"/>
        <c:axId val="-802030672"/>
      </c:barChart>
      <c:catAx>
        <c:axId val="-80203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2030672"/>
        <c:crosses val="autoZero"/>
        <c:auto val="1"/>
        <c:lblAlgn val="ctr"/>
        <c:lblOffset val="100"/>
        <c:noMultiLvlLbl val="0"/>
      </c:catAx>
      <c:valAx>
        <c:axId val="-802030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203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2024144"/>
        <c:axId val="-802023600"/>
      </c:barChart>
      <c:catAx>
        <c:axId val="-80202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2023600"/>
        <c:crosses val="autoZero"/>
        <c:auto val="1"/>
        <c:lblAlgn val="ctr"/>
        <c:lblOffset val="100"/>
        <c:noMultiLvlLbl val="0"/>
      </c:catAx>
      <c:valAx>
        <c:axId val="-80202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202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2025776"/>
        <c:axId val="-802029040"/>
      </c:barChart>
      <c:catAx>
        <c:axId val="-80202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2029040"/>
        <c:crosses val="autoZero"/>
        <c:auto val="1"/>
        <c:lblAlgn val="ctr"/>
        <c:lblOffset val="100"/>
        <c:noMultiLvlLbl val="0"/>
      </c:catAx>
      <c:valAx>
        <c:axId val="-802029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202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2027952"/>
        <c:axId val="-802023056"/>
      </c:barChart>
      <c:catAx>
        <c:axId val="-80202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2023056"/>
        <c:crosses val="autoZero"/>
        <c:auto val="1"/>
        <c:lblAlgn val="ctr"/>
        <c:lblOffset val="100"/>
        <c:noMultiLvlLbl val="0"/>
      </c:catAx>
      <c:valAx>
        <c:axId val="-802023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202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2020880"/>
        <c:axId val="-800823200"/>
      </c:barChart>
      <c:catAx>
        <c:axId val="-80202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0823200"/>
        <c:crosses val="autoZero"/>
        <c:auto val="1"/>
        <c:lblAlgn val="ctr"/>
        <c:lblOffset val="100"/>
        <c:noMultiLvlLbl val="0"/>
      </c:catAx>
      <c:valAx>
        <c:axId val="-80082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202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0.94444444444444442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0831360"/>
        <c:axId val="-800819392"/>
      </c:barChart>
      <c:catAx>
        <c:axId val="-80083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0819392"/>
        <c:crosses val="autoZero"/>
        <c:auto val="1"/>
        <c:lblAlgn val="ctr"/>
        <c:lblOffset val="100"/>
        <c:noMultiLvlLbl val="0"/>
      </c:catAx>
      <c:valAx>
        <c:axId val="-800819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083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0824832"/>
        <c:axId val="-800818848"/>
      </c:barChart>
      <c:catAx>
        <c:axId val="-80082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0818848"/>
        <c:crosses val="autoZero"/>
        <c:auto val="1"/>
        <c:lblAlgn val="ctr"/>
        <c:lblOffset val="100"/>
        <c:noMultiLvlLbl val="0"/>
      </c:catAx>
      <c:valAx>
        <c:axId val="-80081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082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1" zoomScaleSheetLayoutView="100" workbookViewId="0">
      <selection activeCell="D33" sqref="D33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475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Silver Mall</v>
      </c>
    </row>
    <row r="24" spans="1:11" ht="33" customHeight="1" x14ac:dyDescent="0.25">
      <c r="A24" s="277" t="s">
        <v>280</v>
      </c>
      <c r="B24" s="340">
        <f>AVERAGE('A1 Exploitation'!D730,'A1 Technique'!D199)</f>
        <v>0.73663605322029913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>
        <f>AVERAGE('A2 Exploitation'!D730,'A2 Technique'!D199)</f>
        <v>0.81478102189781021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Silver Mall</v>
      </c>
    </row>
    <row r="34" spans="1:10" ht="33" customHeight="1" x14ac:dyDescent="0.25">
      <c r="A34" s="277" t="s">
        <v>280</v>
      </c>
      <c r="B34" s="340">
        <f>'A1 Exploitation'!D730</f>
        <v>0.70134228187919467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>
        <f>'A2 Exploitation'!D730</f>
        <v>0.87956204379562042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Silver Mall</v>
      </c>
    </row>
    <row r="43" spans="1:10" ht="33" customHeight="1" x14ac:dyDescent="0.25">
      <c r="A43" s="277" t="s">
        <v>280</v>
      </c>
      <c r="B43" s="340">
        <f>AVERAGE('A1 Exploitation'!D728, 'A1 Technique'!D197)</f>
        <v>0.76323750000000001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>
        <f>AVERAGE('A2 Exploitation'!D728, 'A2 Technique'!D197)</f>
        <v>0.58536106750392469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Silver Mall</v>
      </c>
    </row>
    <row r="52" spans="1:10" ht="33" customHeight="1" x14ac:dyDescent="0.25">
      <c r="A52" s="277" t="s">
        <v>280</v>
      </c>
      <c r="B52" s="343">
        <f>'A1 Exploitation'!D48</f>
        <v>0.8125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>
        <f>'A2 Exploitation'!D48</f>
        <v>0.90625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Silver Mall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Silver Mall</v>
      </c>
    </row>
    <row r="70" spans="1:10" ht="33" customHeight="1" x14ac:dyDescent="0.25">
      <c r="A70" s="277" t="s">
        <v>280</v>
      </c>
      <c r="B70" s="340">
        <f>'A1 Exploitation'!D187</f>
        <v>0.8529411764705882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>
        <f>'A2 Exploitation'!D187</f>
        <v>1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Silver Mall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Silver Mall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Silver Mall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Silver Mall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Silver Mall</v>
      </c>
    </row>
    <row r="115" spans="1:10" ht="33" customHeight="1" x14ac:dyDescent="0.25">
      <c r="A115" s="277" t="s">
        <v>280</v>
      </c>
      <c r="B115" s="340">
        <f>'A1 Exploitation'!D476</f>
        <v>0.9107142857142857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>
        <f>'A2 Exploitation'!D476</f>
        <v>0.94444444444444442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Silver Mall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Silver Mall</v>
      </c>
    </row>
    <row r="133" spans="1:10" ht="33" customHeight="1" x14ac:dyDescent="0.25">
      <c r="A133" s="277" t="s">
        <v>280</v>
      </c>
      <c r="B133" s="340">
        <f>'A1 Exploitation'!D570</f>
        <v>0.5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 t="e">
        <f>'A2 Exploitation'!D570</f>
        <v>#DIV/0!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Silver Mall</v>
      </c>
    </row>
    <row r="142" spans="1:10" ht="33" customHeight="1" x14ac:dyDescent="0.25">
      <c r="A142" s="277" t="s">
        <v>280</v>
      </c>
      <c r="B142" s="340">
        <f>'A1 Exploitation'!D610</f>
        <v>0.61363636363636365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>
        <f>'A2 Exploitation'!D610</f>
        <v>0.92500000000000004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Silver Mall</v>
      </c>
    </row>
    <row r="151" spans="1:10" ht="33" customHeight="1" x14ac:dyDescent="0.25">
      <c r="A151" s="277" t="s">
        <v>280</v>
      </c>
      <c r="B151" s="340">
        <f>'A1 Exploitation'!D673</f>
        <v>0.39743589743589741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>
        <f>'A2 Exploitation'!D673</f>
        <v>0.75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Silver Mall</v>
      </c>
    </row>
    <row r="161" spans="1:10" ht="33" customHeight="1" x14ac:dyDescent="0.25">
      <c r="A161" s="277" t="s">
        <v>280</v>
      </c>
      <c r="B161" s="340">
        <f>'A1 Exploitation'!D702</f>
        <v>0.875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>
        <f>'A2 Exploitation'!D702</f>
        <v>0.8666666666666667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Silver Mall</v>
      </c>
    </row>
    <row r="170" spans="1:10" ht="33" customHeight="1" x14ac:dyDescent="0.25">
      <c r="A170" s="277" t="s">
        <v>280</v>
      </c>
      <c r="B170" s="340">
        <f>'A1 Exploitation'!D726</f>
        <v>0.9285714285714286</v>
      </c>
      <c r="C170" s="340"/>
    </row>
    <row r="171" spans="1:10" ht="33" customHeight="1" x14ac:dyDescent="0.25">
      <c r="A171" s="276" t="s">
        <v>281</v>
      </c>
      <c r="B171" s="340">
        <f>'A2 Exploitation'!D726</f>
        <v>0.875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Silver Mall</v>
      </c>
    </row>
    <row r="179" spans="1:10" ht="33" customHeight="1" x14ac:dyDescent="0.25">
      <c r="A179" s="277" t="s">
        <v>280</v>
      </c>
      <c r="B179" s="340">
        <f>'A1 Technique'!D199</f>
        <v>0.77192982456140347</v>
      </c>
      <c r="C179" s="340"/>
    </row>
    <row r="180" spans="1:10" ht="33" customHeight="1" x14ac:dyDescent="0.25">
      <c r="A180" s="276" t="s">
        <v>281</v>
      </c>
      <c r="B180" s="340">
        <f>'A2 Technique'!D199</f>
        <v>0.75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8" zoomScale="70" zoomScaleNormal="100" zoomScaleSheetLayoutView="70" workbookViewId="0">
      <selection activeCell="F711" sqref="F71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Silver Mall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516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517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43634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0.70134228187919467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84" x14ac:dyDescent="0.4">
      <c r="A35" s="97" t="s">
        <v>400</v>
      </c>
      <c r="B35" s="89">
        <v>1</v>
      </c>
      <c r="C35" s="98" t="str">
        <f>IF(B35=0, -5, "0")</f>
        <v>0</v>
      </c>
      <c r="D35" s="90" t="s">
        <v>480</v>
      </c>
      <c r="E35" s="90" t="s">
        <v>481</v>
      </c>
      <c r="F35" s="90" t="s">
        <v>298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88.5" customHeight="1" x14ac:dyDescent="0.4">
      <c r="A40" s="88" t="s">
        <v>302</v>
      </c>
      <c r="B40" s="89">
        <v>0</v>
      </c>
      <c r="C40" s="89"/>
      <c r="D40" s="130" t="s">
        <v>476</v>
      </c>
      <c r="E40" s="90" t="s">
        <v>477</v>
      </c>
      <c r="F40" s="90" t="s">
        <v>297</v>
      </c>
      <c r="G40" s="83"/>
    </row>
    <row r="41" spans="1:7" ht="114" customHeight="1" x14ac:dyDescent="0.4">
      <c r="A41" s="88" t="s">
        <v>312</v>
      </c>
      <c r="B41" s="89">
        <v>0</v>
      </c>
      <c r="C41" s="89"/>
      <c r="D41" s="130" t="s">
        <v>478</v>
      </c>
      <c r="E41" s="90" t="s">
        <v>479</v>
      </c>
      <c r="F41" s="90" t="s">
        <v>298</v>
      </c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0.75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0.8125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43634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89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89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89"/>
      <c r="D76" s="42"/>
      <c r="E76" s="42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84" x14ac:dyDescent="0.4">
      <c r="A154" s="92" t="s">
        <v>337</v>
      </c>
      <c r="B154" s="211">
        <v>1</v>
      </c>
      <c r="C154" s="92"/>
      <c r="D154" s="92" t="s">
        <v>518</v>
      </c>
      <c r="E154" s="92" t="s">
        <v>484</v>
      </c>
      <c r="F154" s="178" t="s">
        <v>297</v>
      </c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42" x14ac:dyDescent="0.4">
      <c r="A162" s="88" t="s">
        <v>402</v>
      </c>
      <c r="B162" s="211">
        <v>1</v>
      </c>
      <c r="C162" s="141"/>
      <c r="D162" s="111" t="s">
        <v>482</v>
      </c>
      <c r="E162" s="90" t="s">
        <v>483</v>
      </c>
      <c r="F162" s="178" t="s">
        <v>297</v>
      </c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84" x14ac:dyDescent="0.4">
      <c r="A182" s="92" t="s">
        <v>392</v>
      </c>
      <c r="B182" s="89">
        <v>0</v>
      </c>
      <c r="C182" s="92"/>
      <c r="D182" s="92" t="s">
        <v>476</v>
      </c>
      <c r="E182" s="92" t="s">
        <v>477</v>
      </c>
      <c r="F182" s="178" t="s">
        <v>297</v>
      </c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1</v>
      </c>
      <c r="C185" s="88"/>
      <c r="D185" s="271">
        <v>0.5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29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0.8529411764705882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43634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43634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43634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43634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43634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42" x14ac:dyDescent="0.4">
      <c r="A450" s="88" t="s">
        <v>274</v>
      </c>
      <c r="B450" s="89">
        <v>1</v>
      </c>
      <c r="C450" s="89"/>
      <c r="D450" s="90" t="s">
        <v>519</v>
      </c>
      <c r="E450" s="90" t="s">
        <v>485</v>
      </c>
      <c r="F450" s="90" t="s">
        <v>297</v>
      </c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6" customHeight="1" x14ac:dyDescent="0.4">
      <c r="A452" s="149" t="s">
        <v>360</v>
      </c>
      <c r="B452" s="89">
        <v>1</v>
      </c>
      <c r="C452" s="99" t="str">
        <f>IF(B452=0, -5, "0")</f>
        <v>0</v>
      </c>
      <c r="D452" s="90" t="s">
        <v>520</v>
      </c>
      <c r="E452" s="91" t="s">
        <v>486</v>
      </c>
      <c r="F452" s="90" t="s">
        <v>298</v>
      </c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63" x14ac:dyDescent="0.4">
      <c r="A454" s="88" t="s">
        <v>85</v>
      </c>
      <c r="B454" s="89">
        <v>1</v>
      </c>
      <c r="C454" s="89"/>
      <c r="D454" s="107" t="s">
        <v>521</v>
      </c>
      <c r="E454" s="90" t="s">
        <v>487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84" x14ac:dyDescent="0.4">
      <c r="A466" s="92" t="s">
        <v>302</v>
      </c>
      <c r="B466" s="89">
        <v>0</v>
      </c>
      <c r="C466" s="151"/>
      <c r="D466" s="130" t="s">
        <v>476</v>
      </c>
      <c r="E466" s="90" t="s">
        <v>477</v>
      </c>
      <c r="F466" s="90" t="s">
        <v>297</v>
      </c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9.25" customHeight="1" x14ac:dyDescent="0.4">
      <c r="A468" s="128" t="s">
        <v>317</v>
      </c>
      <c r="B468" s="89">
        <v>2</v>
      </c>
      <c r="C468" s="89"/>
      <c r="D468" s="90"/>
      <c r="E468" s="90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0.875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0.9107142857142857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43634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43634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63" x14ac:dyDescent="0.4">
      <c r="A547" s="88" t="s">
        <v>204</v>
      </c>
      <c r="B547" s="89">
        <v>1</v>
      </c>
      <c r="C547" s="89"/>
      <c r="D547" s="178" t="s">
        <v>488</v>
      </c>
      <c r="E547" s="131" t="s">
        <v>489</v>
      </c>
      <c r="F547" s="90"/>
      <c r="G547" s="83"/>
    </row>
    <row r="548" spans="1:7" ht="42" x14ac:dyDescent="0.4">
      <c r="A548" s="88" t="s">
        <v>293</v>
      </c>
      <c r="B548" s="89">
        <v>1</v>
      </c>
      <c r="C548" s="89"/>
      <c r="D548" s="111" t="s">
        <v>490</v>
      </c>
      <c r="E548" s="90" t="s">
        <v>491</v>
      </c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0</v>
      </c>
      <c r="C565" s="89"/>
      <c r="D565" s="271">
        <v>0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4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>
        <f>D566/(COUNT(B558:C565,B546:C555)*2)</f>
        <v>0.5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0.5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43634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492</v>
      </c>
      <c r="E592" s="90" t="s">
        <v>485</v>
      </c>
      <c r="F592" s="90" t="s">
        <v>298</v>
      </c>
      <c r="G592" s="83"/>
    </row>
    <row r="593" spans="1:7" ht="90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493</v>
      </c>
      <c r="E593" s="90" t="s">
        <v>494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86.25" customHeight="1" x14ac:dyDescent="0.4">
      <c r="A601" s="88" t="s">
        <v>302</v>
      </c>
      <c r="B601" s="89">
        <v>0</v>
      </c>
      <c r="C601" s="89"/>
      <c r="D601" s="130" t="s">
        <v>476</v>
      </c>
      <c r="E601" s="90" t="s">
        <v>477</v>
      </c>
      <c r="F601" s="90" t="s">
        <v>297</v>
      </c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9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0.34615384615384615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0.61363636363636365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43634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0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16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1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90.7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522</v>
      </c>
      <c r="E632" s="90" t="s">
        <v>494</v>
      </c>
      <c r="F632" s="90" t="s">
        <v>297</v>
      </c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0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0.22222222222222221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63.75" x14ac:dyDescent="0.45">
      <c r="A644" s="155" t="s">
        <v>50</v>
      </c>
      <c r="B644" s="89">
        <v>0</v>
      </c>
      <c r="C644" s="99">
        <f>IF(B644=0, -10, IF(B644=1, -5, "0"))</f>
        <v>-10</v>
      </c>
      <c r="D644" s="135" t="s">
        <v>523</v>
      </c>
      <c r="E644" s="90" t="s">
        <v>494</v>
      </c>
      <c r="F644" s="90" t="s">
        <v>297</v>
      </c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147" x14ac:dyDescent="0.4">
      <c r="A648" s="170" t="s">
        <v>457</v>
      </c>
      <c r="B648" s="89">
        <v>1</v>
      </c>
      <c r="C648" s="99" t="str">
        <f>IF(B648=0, -10, "0")</f>
        <v>0</v>
      </c>
      <c r="D648" s="88" t="s">
        <v>524</v>
      </c>
      <c r="E648" s="90" t="s">
        <v>495</v>
      </c>
      <c r="F648" s="90" t="s">
        <v>297</v>
      </c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6.25E-2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42" x14ac:dyDescent="0.4">
      <c r="A654" s="109" t="s">
        <v>223</v>
      </c>
      <c r="B654" s="89">
        <v>1</v>
      </c>
      <c r="C654" s="89"/>
      <c r="D654" s="111" t="s">
        <v>511</v>
      </c>
      <c r="E654" s="90" t="s">
        <v>496</v>
      </c>
      <c r="F654" s="90" t="s">
        <v>297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89" x14ac:dyDescent="0.4">
      <c r="A659" s="170" t="s">
        <v>325</v>
      </c>
      <c r="B659" s="89">
        <v>0</v>
      </c>
      <c r="C659" s="99">
        <f>IF(B659=0, -10, "0")</f>
        <v>-10</v>
      </c>
      <c r="D659" s="205" t="s">
        <v>497</v>
      </c>
      <c r="E659" s="205" t="s">
        <v>498</v>
      </c>
      <c r="F659" s="90" t="s">
        <v>298</v>
      </c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84" x14ac:dyDescent="0.4">
      <c r="A663" s="88" t="s">
        <v>302</v>
      </c>
      <c r="B663" s="89">
        <v>0</v>
      </c>
      <c r="C663" s="89"/>
      <c r="D663" s="130" t="s">
        <v>476</v>
      </c>
      <c r="E663" s="90" t="s">
        <v>477</v>
      </c>
      <c r="F663" s="90" t="s">
        <v>297</v>
      </c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512</v>
      </c>
      <c r="E665" s="338" t="s">
        <v>499</v>
      </c>
      <c r="F665" s="90" t="s">
        <v>298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0.35714285714285715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31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0.39743589743589741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43634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0</v>
      </c>
      <c r="C683" s="89"/>
      <c r="D683" s="90" t="s">
        <v>525</v>
      </c>
      <c r="E683" s="90" t="s">
        <v>500</v>
      </c>
      <c r="F683" s="90" t="s">
        <v>298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42" x14ac:dyDescent="0.4">
      <c r="A697" s="177" t="s">
        <v>318</v>
      </c>
      <c r="B697" s="89">
        <v>1</v>
      </c>
      <c r="C697" s="99"/>
      <c r="D697" s="88" t="s">
        <v>526</v>
      </c>
      <c r="E697" s="90" t="s">
        <v>527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0.66700000000000004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43634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42" x14ac:dyDescent="0.4">
      <c r="A710" s="109" t="s">
        <v>220</v>
      </c>
      <c r="B710" s="185">
        <v>1</v>
      </c>
      <c r="C710" s="185"/>
      <c r="D710" s="135" t="s">
        <v>528</v>
      </c>
      <c r="E710" s="135" t="s">
        <v>529</v>
      </c>
      <c r="F710" s="135" t="s">
        <v>297</v>
      </c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35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0.875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0.9285714285714286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0.70837499999999998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0.70134228187919467</v>
      </c>
      <c r="E730" s="3"/>
      <c r="F730" s="3"/>
    </row>
  </sheetData>
  <sheetProtection algorithmName="SHA-512" hashValue="lznNOHtRDtFbYJIxvCyNguBuwitRjZ9FK26BHiLRq945OVWG8YpHS/Rz4sCIfnr85iq48C7I7+sYa3LgFZoeFQ==" saltValue="dOUbjp5LrfcLqvjCOPM4Yw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Normal="90" zoomScaleSheetLayoutView="100" workbookViewId="0">
      <selection activeCell="F193" sqref="F19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Silver Mall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Tarek KTAT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43634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0.77192982456140347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82.5" x14ac:dyDescent="0.3">
      <c r="A21" s="16" t="s">
        <v>460</v>
      </c>
      <c r="B21" s="42">
        <v>1</v>
      </c>
      <c r="C21" s="42"/>
      <c r="D21" s="43" t="s">
        <v>530</v>
      </c>
      <c r="E21" s="43" t="s">
        <v>513</v>
      </c>
      <c r="F21" s="42" t="s">
        <v>298</v>
      </c>
    </row>
    <row r="22" spans="1:7" x14ac:dyDescent="0.3">
      <c r="A22" s="454" t="s">
        <v>34</v>
      </c>
      <c r="B22" s="450"/>
      <c r="C22" s="451"/>
      <c r="D22" s="334">
        <f>SUM(B17:C21)</f>
        <v>9</v>
      </c>
    </row>
    <row r="23" spans="1:7" x14ac:dyDescent="0.3">
      <c r="A23" s="441" t="s">
        <v>251</v>
      </c>
      <c r="B23" s="442"/>
      <c r="C23" s="443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 t="s">
        <v>297</v>
      </c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14</v>
      </c>
    </row>
    <row r="34" spans="1:6" x14ac:dyDescent="0.3">
      <c r="A34" s="441" t="s">
        <v>251</v>
      </c>
      <c r="B34" s="442"/>
      <c r="C34" s="44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6</v>
      </c>
    </row>
    <row r="43" spans="1:6" x14ac:dyDescent="0.3">
      <c r="A43" s="441" t="s">
        <v>251</v>
      </c>
      <c r="B43" s="442"/>
      <c r="C43" s="443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 t="s">
        <v>297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49.5" customHeight="1" x14ac:dyDescent="0.3">
      <c r="A59" s="5" t="s">
        <v>79</v>
      </c>
      <c r="B59" s="42">
        <v>1</v>
      </c>
      <c r="C59" s="42"/>
      <c r="D59" s="43" t="s">
        <v>531</v>
      </c>
      <c r="E59" s="42" t="s">
        <v>501</v>
      </c>
      <c r="F59" s="42" t="s">
        <v>298</v>
      </c>
    </row>
    <row r="60" spans="1:6" ht="70.5" customHeight="1" x14ac:dyDescent="0.35">
      <c r="A60" s="15" t="s">
        <v>182</v>
      </c>
      <c r="B60" s="42">
        <v>0</v>
      </c>
      <c r="C60" s="4">
        <f>IF(B60=0, -5, "0")</f>
        <v>-5</v>
      </c>
      <c r="D60" s="43" t="s">
        <v>502</v>
      </c>
      <c r="E60" s="43" t="s">
        <v>504</v>
      </c>
      <c r="F60" s="42" t="s">
        <v>298</v>
      </c>
    </row>
    <row r="61" spans="1:6" ht="66.75" x14ac:dyDescent="0.35">
      <c r="A61" s="14" t="s">
        <v>253</v>
      </c>
      <c r="B61" s="42">
        <v>0</v>
      </c>
      <c r="C61" s="4">
        <f>IF(B61=0, -5, "0")</f>
        <v>-5</v>
      </c>
      <c r="D61" s="43" t="s">
        <v>503</v>
      </c>
      <c r="E61" s="43" t="s">
        <v>505</v>
      </c>
      <c r="F61" s="42" t="s">
        <v>298</v>
      </c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-1</v>
      </c>
    </row>
    <row r="64" spans="1:6" x14ac:dyDescent="0.3">
      <c r="A64" s="441" t="s">
        <v>251</v>
      </c>
      <c r="B64" s="442"/>
      <c r="C64" s="443"/>
      <c r="D64" s="332">
        <f>D63/(COUNT(B56:C62)*2)</f>
        <v>-5.5555555555555552E-2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 t="s">
        <v>297</v>
      </c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8</v>
      </c>
    </row>
    <row r="85" spans="1:6" x14ac:dyDescent="0.3">
      <c r="A85" s="441" t="s">
        <v>251</v>
      </c>
      <c r="B85" s="442"/>
      <c r="C85" s="443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514</v>
      </c>
      <c r="E155" s="43" t="s">
        <v>506</v>
      </c>
      <c r="F155" s="42" t="s">
        <v>297</v>
      </c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15</v>
      </c>
    </row>
    <row r="162" spans="1:6" x14ac:dyDescent="0.3">
      <c r="A162" s="441" t="s">
        <v>251</v>
      </c>
      <c r="B162" s="442"/>
      <c r="C162" s="443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 t="s">
        <v>297</v>
      </c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8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ht="49.5" x14ac:dyDescent="0.3">
      <c r="A173" s="4" t="s">
        <v>152</v>
      </c>
      <c r="B173" s="42">
        <v>1</v>
      </c>
      <c r="C173" s="42"/>
      <c r="D173" s="43" t="s">
        <v>532</v>
      </c>
      <c r="E173" s="42" t="s">
        <v>507</v>
      </c>
      <c r="F173" s="42" t="s">
        <v>298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7</v>
      </c>
    </row>
    <row r="178" spans="1:7" x14ac:dyDescent="0.3">
      <c r="A178" s="441" t="s">
        <v>251</v>
      </c>
      <c r="B178" s="442"/>
      <c r="C178" s="443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ht="37.5" customHeight="1" x14ac:dyDescent="0.3">
      <c r="A181" s="16" t="s">
        <v>270</v>
      </c>
      <c r="B181" s="42">
        <v>0</v>
      </c>
      <c r="C181" s="42"/>
      <c r="D181" s="43" t="s">
        <v>508</v>
      </c>
      <c r="E181" s="58" t="s">
        <v>509</v>
      </c>
      <c r="F181" s="42" t="s">
        <v>298</v>
      </c>
    </row>
    <row r="182" spans="1:7" ht="49.5" x14ac:dyDescent="0.3">
      <c r="A182" s="16" t="s">
        <v>181</v>
      </c>
      <c r="B182" s="42">
        <v>1</v>
      </c>
      <c r="C182" s="42"/>
      <c r="D182" s="43" t="s">
        <v>510</v>
      </c>
      <c r="E182" s="58" t="s">
        <v>515</v>
      </c>
      <c r="F182" s="42" t="s">
        <v>298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7</v>
      </c>
    </row>
    <row r="187" spans="1:7" x14ac:dyDescent="0.3">
      <c r="A187" s="441" t="s">
        <v>251</v>
      </c>
      <c r="B187" s="442"/>
      <c r="C187" s="443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3"/>
      <c r="E190" s="43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43" t="s">
        <v>533</v>
      </c>
      <c r="E192" s="42" t="s">
        <v>501</v>
      </c>
      <c r="F192" s="42" t="s">
        <v>297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3</v>
      </c>
    </row>
    <row r="195" spans="1:6" x14ac:dyDescent="0.3">
      <c r="A195" s="441" t="s">
        <v>251</v>
      </c>
      <c r="B195" s="442"/>
      <c r="C195" s="443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0.81810000000000005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0.77192982456140347</v>
      </c>
    </row>
  </sheetData>
  <sheetProtection algorithmName="SHA-512" hashValue="li4aPpXPkBJgVUr4qbtTlTovYIutM5grvqFE2pPOUGedEmTdncRyyNbE5E6bq8fY8ARVc4PE+Ni+Dd6hnwIxgQ==" saltValue="HDP4/ENEq9YWH7TFYXzOs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Silver Mall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516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517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43773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0.87956204379562042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43773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84" x14ac:dyDescent="0.4">
      <c r="A33" s="88" t="s">
        <v>47</v>
      </c>
      <c r="B33" s="89">
        <v>1</v>
      </c>
      <c r="C33" s="89"/>
      <c r="D33" s="96" t="s">
        <v>556</v>
      </c>
      <c r="E33" s="90" t="s">
        <v>541</v>
      </c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05" x14ac:dyDescent="0.4">
      <c r="A35" s="97" t="s">
        <v>400</v>
      </c>
      <c r="B35" s="89">
        <v>1</v>
      </c>
      <c r="C35" s="98" t="str">
        <f>IF(B35=0, -5, "0")</f>
        <v>0</v>
      </c>
      <c r="D35" s="90" t="s">
        <v>542</v>
      </c>
      <c r="E35" s="90" t="s">
        <v>543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105" customHeight="1" x14ac:dyDescent="0.4">
      <c r="A41" s="88" t="s">
        <v>312</v>
      </c>
      <c r="B41" s="89">
        <v>2</v>
      </c>
      <c r="C41" s="89"/>
      <c r="D41" s="90"/>
      <c r="E41" s="90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0.33333333333333331</v>
      </c>
      <c r="E43" s="103">
        <f>COUNTIF('A1 Exploitation'!F21:F42,"ok")</f>
        <v>1</v>
      </c>
      <c r="F43" s="272">
        <f>COUNTA('A1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0.875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29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0.90625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43773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>
        <v>2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>
        <v>2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f>IF(D185=1, 2, IF(AND(D185&lt;1,D185&gt;0), 1, IF(D185=0,"0","NA")))</f>
        <v>2</v>
      </c>
      <c r="C185" s="88"/>
      <c r="D185" s="271">
        <f>IFERROR(E185/F185,"N.A")</f>
        <v>1</v>
      </c>
      <c r="E185" s="88">
        <f>COUNTIF('A1 Exploitation'!F141:F184,"ok")</f>
        <v>3</v>
      </c>
      <c r="F185" s="178">
        <f>COUNTA('A1 Exploitation'!F141:F184)</f>
        <v>3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30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1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43773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43773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43773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43773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43773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0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42" x14ac:dyDescent="0.4">
      <c r="A452" s="149" t="s">
        <v>360</v>
      </c>
      <c r="B452" s="89">
        <v>1</v>
      </c>
      <c r="C452" s="99" t="str">
        <f>IF(B452=0, -5, "0")</f>
        <v>0</v>
      </c>
      <c r="D452" s="90" t="s">
        <v>562</v>
      </c>
      <c r="E452" s="91" t="s">
        <v>486</v>
      </c>
      <c r="F452" s="90"/>
      <c r="G452" s="83"/>
    </row>
    <row r="453" spans="1:7" ht="42" x14ac:dyDescent="0.4">
      <c r="A453" s="149" t="s">
        <v>361</v>
      </c>
      <c r="B453" s="89">
        <v>1</v>
      </c>
      <c r="C453" s="116" t="str">
        <f>IF(B453=0, -5, "0")</f>
        <v>0</v>
      </c>
      <c r="D453" s="90" t="s">
        <v>563</v>
      </c>
      <c r="E453" s="90" t="s">
        <v>544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0.75</v>
      </c>
      <c r="E471" s="103">
        <f>COUNTIF('A1 Exploitation'!F437:F470,"ok")</f>
        <v>3</v>
      </c>
      <c r="F471" s="90">
        <f>COUNTA('A1 Exploitation'!F437:F470)</f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0.92105263157894735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0.94444444444444442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43773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43773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43773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105" x14ac:dyDescent="0.4">
      <c r="A580" s="88" t="s">
        <v>45</v>
      </c>
      <c r="B580" s="89">
        <v>1</v>
      </c>
      <c r="C580" s="89"/>
      <c r="D580" s="90" t="s">
        <v>545</v>
      </c>
      <c r="E580" s="90" t="s">
        <v>546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17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547</v>
      </c>
      <c r="E592" s="90" t="s">
        <v>485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0.66666666666666663</v>
      </c>
      <c r="E605" s="91">
        <f>COUNTIF('A1 Exploitation'!F579:F604,"ok")</f>
        <v>2</v>
      </c>
      <c r="F605" s="90">
        <f>COUNTA('A1 Exploitation'!F579:F604)</f>
        <v>3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D606/(COUNT(B592:C605)*2)</f>
        <v>0.90909090909090906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37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D609/(COUNT(B579:C587,B592:C597,B599:C605)*2)</f>
        <v>0.92500000000000004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43773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 t="s">
        <v>548</v>
      </c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549</v>
      </c>
      <c r="E624" s="90" t="s">
        <v>550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16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0.88888888888888884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47" x14ac:dyDescent="0.4">
      <c r="A659" s="170" t="s">
        <v>325</v>
      </c>
      <c r="B659" s="89">
        <v>0</v>
      </c>
      <c r="C659" s="99">
        <f>IF(B659=0, -10, "0")</f>
        <v>-10</v>
      </c>
      <c r="D659" s="205" t="s">
        <v>555</v>
      </c>
      <c r="E659" s="205" t="s">
        <v>551</v>
      </c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512</v>
      </c>
      <c r="E665" s="338" t="s">
        <v>499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0.7142857142857143</v>
      </c>
      <c r="E668" s="42">
        <f>COUNTIF('A1 Exploitation'!F618:F667,"ok")</f>
        <v>5</v>
      </c>
      <c r="F668" s="90">
        <f>COUNTA('A1 Exploitation'!F618:F667)</f>
        <v>7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8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0.33333333333333331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43773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0</v>
      </c>
      <c r="C683" s="89"/>
      <c r="D683" s="90" t="s">
        <v>525</v>
      </c>
      <c r="E683" s="90" t="s">
        <v>557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65.25" customHeight="1" x14ac:dyDescent="0.4">
      <c r="A691" s="163" t="s">
        <v>13</v>
      </c>
      <c r="B691" s="89">
        <v>2</v>
      </c>
      <c r="C691" s="185"/>
      <c r="D691" s="176" t="s">
        <v>564</v>
      </c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339" t="s">
        <v>554</v>
      </c>
      <c r="E699" s="91" t="s">
        <v>540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1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0.8666666666666667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43773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84" x14ac:dyDescent="0.4">
      <c r="A711" s="109" t="s">
        <v>316</v>
      </c>
      <c r="B711" s="185">
        <v>0</v>
      </c>
      <c r="C711" s="185"/>
      <c r="D711" s="135" t="s">
        <v>552</v>
      </c>
      <c r="E711" s="135" t="s">
        <v>553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0.70918367346938782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0.87956204379562042</v>
      </c>
      <c r="E730" s="3"/>
      <c r="F730" s="3"/>
    </row>
  </sheetData>
  <sheetProtection algorithmName="SHA-512" hashValue="U6C8ah574m/HetlvPlK0/Fu1NrhWMqljLvsxxAVpMetsvrQEieSL6AZsPc6yaFaORLhWs0n5p2QEM3bvFVmH7g==" saltValue="/N5aoLokT37w2YtT8Ks86Q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719:B721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681:B70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0" sqref="D2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Silver Mall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'A2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'A2 Exploitation'!B10:F10</f>
        <v>Directeur magasin M Tarek KTAT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'A2 Exploitation'!B11:F11</f>
        <v>43773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0.75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534</v>
      </c>
      <c r="E19" s="43" t="s">
        <v>507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82.5" x14ac:dyDescent="0.3">
      <c r="A21" s="16" t="s">
        <v>460</v>
      </c>
      <c r="B21" s="42">
        <v>1</v>
      </c>
      <c r="C21" s="42"/>
      <c r="D21" s="43" t="s">
        <v>530</v>
      </c>
      <c r="E21" s="43" t="s">
        <v>513</v>
      </c>
      <c r="F21" s="42"/>
    </row>
    <row r="22" spans="1:7" x14ac:dyDescent="0.3">
      <c r="A22" s="454" t="s">
        <v>34</v>
      </c>
      <c r="B22" s="450"/>
      <c r="C22" s="451"/>
      <c r="D22" s="334">
        <f>SUM(B17:C21)</f>
        <v>8</v>
      </c>
    </row>
    <row r="23" spans="1:7" x14ac:dyDescent="0.3">
      <c r="A23" s="441" t="s">
        <v>251</v>
      </c>
      <c r="B23" s="442"/>
      <c r="C23" s="443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14</v>
      </c>
    </row>
    <row r="34" spans="1:6" x14ac:dyDescent="0.3">
      <c r="A34" s="441" t="s">
        <v>251</v>
      </c>
      <c r="B34" s="442"/>
      <c r="C34" s="44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17.25" customHeight="1" x14ac:dyDescent="0.3">
      <c r="A48" s="4" t="s">
        <v>192</v>
      </c>
      <c r="B48" s="42">
        <v>2</v>
      </c>
      <c r="C48" s="42"/>
      <c r="D48" s="43"/>
      <c r="E48" s="43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538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49.5" x14ac:dyDescent="0.3">
      <c r="A59" s="5" t="s">
        <v>79</v>
      </c>
      <c r="B59" s="42">
        <v>1</v>
      </c>
      <c r="C59" s="42"/>
      <c r="D59" s="43" t="s">
        <v>535</v>
      </c>
      <c r="E59" s="42" t="s">
        <v>501</v>
      </c>
      <c r="F59" s="42"/>
    </row>
    <row r="60" spans="1:6" ht="83.25" x14ac:dyDescent="0.35">
      <c r="A60" s="15" t="s">
        <v>182</v>
      </c>
      <c r="B60" s="42">
        <v>0</v>
      </c>
      <c r="C60" s="4">
        <f>IF(B60=0, -5, "0")</f>
        <v>-5</v>
      </c>
      <c r="D60" s="43" t="s">
        <v>536</v>
      </c>
      <c r="E60" s="43" t="s">
        <v>504</v>
      </c>
      <c r="F60" s="42"/>
    </row>
    <row r="61" spans="1:6" ht="66.75" x14ac:dyDescent="0.35">
      <c r="A61" s="14" t="s">
        <v>253</v>
      </c>
      <c r="B61" s="42">
        <v>0</v>
      </c>
      <c r="C61" s="4">
        <f>IF(B61=0, -5, "0")</f>
        <v>-5</v>
      </c>
      <c r="D61" s="43" t="s">
        <v>537</v>
      </c>
      <c r="E61" s="43" t="s">
        <v>505</v>
      </c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-1</v>
      </c>
    </row>
    <row r="64" spans="1:6" x14ac:dyDescent="0.3">
      <c r="A64" s="441" t="s">
        <v>251</v>
      </c>
      <c r="B64" s="442"/>
      <c r="C64" s="443"/>
      <c r="D64" s="332">
        <f>D63/(COUNT(B56:C62)*2)</f>
        <v>-5.5555555555555552E-2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6</v>
      </c>
    </row>
    <row r="85" spans="1:6" x14ac:dyDescent="0.3">
      <c r="A85" s="441" t="s">
        <v>251</v>
      </c>
      <c r="B85" s="442"/>
      <c r="C85" s="443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539</v>
      </c>
      <c r="E156" s="42" t="s">
        <v>507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15</v>
      </c>
    </row>
    <row r="162" spans="1:6" x14ac:dyDescent="0.3">
      <c r="A162" s="441" t="s">
        <v>251</v>
      </c>
      <c r="B162" s="442"/>
      <c r="C162" s="443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8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ht="33" x14ac:dyDescent="0.3">
      <c r="A173" s="4" t="s">
        <v>152</v>
      </c>
      <c r="B173" s="42">
        <v>1</v>
      </c>
      <c r="C173" s="42"/>
      <c r="D173" s="43" t="s">
        <v>558</v>
      </c>
      <c r="E173" s="42" t="s">
        <v>559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7</v>
      </c>
    </row>
    <row r="178" spans="1:7" x14ac:dyDescent="0.3">
      <c r="A178" s="441" t="s">
        <v>251</v>
      </c>
      <c r="B178" s="442"/>
      <c r="C178" s="443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ht="49.5" x14ac:dyDescent="0.3">
      <c r="A181" s="16" t="s">
        <v>270</v>
      </c>
      <c r="B181" s="42">
        <v>0</v>
      </c>
      <c r="C181" s="42"/>
      <c r="D181" s="43" t="s">
        <v>508</v>
      </c>
      <c r="E181" s="58" t="s">
        <v>509</v>
      </c>
      <c r="F181" s="42"/>
    </row>
    <row r="182" spans="1:7" ht="51.75" customHeight="1" x14ac:dyDescent="0.3">
      <c r="A182" s="16" t="s">
        <v>181</v>
      </c>
      <c r="B182" s="42">
        <v>1</v>
      </c>
      <c r="C182" s="42"/>
      <c r="D182" s="43" t="s">
        <v>560</v>
      </c>
      <c r="E182" s="58" t="s">
        <v>561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7</v>
      </c>
    </row>
    <row r="187" spans="1:7" x14ac:dyDescent="0.3">
      <c r="A187" s="441" t="s">
        <v>251</v>
      </c>
      <c r="B187" s="442"/>
      <c r="C187" s="443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2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0.46153846153846156</v>
      </c>
      <c r="E197" s="72">
        <f>COUNTIF('A1 Technique'!F17:F193,"ok")</f>
        <v>6</v>
      </c>
      <c r="F197" s="73">
        <f>COUNTA('A1 Technique'!F17:F193)</f>
        <v>13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0.75</v>
      </c>
    </row>
  </sheetData>
  <sheetProtection algorithmName="SHA-512" hashValue="pzql9putvpzLCNT0ZyxVFgGqfBfjMGeNLTXbU3fhRPovm20nNwyeoCrg6S5yakEgB3H3x9qBAO00DsL/EMOWqg==" saltValue="JK9c42LxNZ0ctyIb7XvRt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90:F193 F181:F185">
      <formula1>$G$15:$G$17</formula1>
    </dataValidation>
    <dataValidation type="list" allowBlank="1" showInputMessage="1" showErrorMessage="1" sqref="B137:B148 B17:B21 B26:B32 B37:B41 B46:B51 B190:B193 B67:B83 B88:B101 B107:B117 B56:B62 B122:B132 B153:B160 B165:B168 B173:B176 B181:B185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C23" sqref="C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Silver Mall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Silver Mall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Tarek KTAT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43634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Silver Mall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Silver Mall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Tarek KTAT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43634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2019-11-05T19:20:53Z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