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Silver mall\2019\6\"/>
    </mc:Choice>
  </mc:AlternateContent>
  <bookViews>
    <workbookView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4" i="29" l="1"/>
  <c r="B106" i="29"/>
  <c r="B97" i="29"/>
  <c r="B88" i="29"/>
  <c r="B79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 s="1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D366" i="36"/>
  <c r="D299" i="36"/>
  <c r="D244" i="36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<sst xmlns="http://schemas.openxmlformats.org/spreadsheetml/2006/main" count="5865" uniqueCount="534">
  <si>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</si>
  <si>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</si>
  <si>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</si>
  <si>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</si>
  <si>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</si>
  <si>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</si>
  <si>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</si>
  <si>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</si>
  <si>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</si>
  <si>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</si>
  <si>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</si>
  <si>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</si>
  <si>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</si>
  <si>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</si>
  <si>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</si>
  <si>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</si>
  <si>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</si>
  <si>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</si>
  <si>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</si>
  <si>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</si>
  <si>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</si>
  <si>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</si>
  <si>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</si>
  <si>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</si>
  <si>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</si>
  <si>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</si>
  <si>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</si>
  <si>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</si>
  <si>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</si>
  <si>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</si>
  <si>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</si>
  <si>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</si>
  <si>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</si>
  <si>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</si>
  <si>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</si>
  <si>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</si>
  <si>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</si>
  <si>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</si>
  <si>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</si>
  <si>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</si>
  <si>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</si>
  <si>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</si>
  <si>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</si>
  <si>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</si>
  <si>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</si>
  <si>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</si>
  <si>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</si>
  <si>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</si>
  <si>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</si>
  <si>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</si>
  <si>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</si>
  <si>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</si>
  <si>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</si>
  <si>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</si>
  <si>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</si>
  <si>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</si>
  <si>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</si>
  <si>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</si>
  <si>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</si>
  <si>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</si>
  <si>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</si>
  <si>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</si>
  <si>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</si>
  <si>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</si>
  <si>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</si>
  <si>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</si>
  <si>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</si>
  <si>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</si>
  <si>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</si>
  <si>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</si>
  <si>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</si>
  <si>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</si>
  <si>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</si>
  <si>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</si>
  <si>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</si>
  <si>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</si>
  <si>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</si>
  <si>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</si>
  <si>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</si>
  <si>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</si>
  <si>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</si>
  <si>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</si>
  <si>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</si>
  <si>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</si>
  <si>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</si>
  <si>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</si>
  <si>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</si>
  <si>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</si>
  <si>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</si>
  <si>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</si>
  <si>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</si>
  <si>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</si>
  <si>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</si>
  <si>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</si>
  <si>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</si>
  <si>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</si>
  <si>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</si>
  <si>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</si>
  <si>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</si>
  <si>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</si>
  <si>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</si>
  <si>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</si>
  <si>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</si>
  <si>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</si>
  <si>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</si>
  <si>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</si>
  <si>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</si>
  <si>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</si>
  <si>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</si>
  <si>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</si>
  <si>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</si>
  <si>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</si>
  <si>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</si>
  <si>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</si>
  <si>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</si>
  <si>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</si>
  <si>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</si>
  <si>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</si>
  <si>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</si>
  <si>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</si>
  <si>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</si>
  <si>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</si>
  <si>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</si>
  <si>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</si>
  <si>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</si>
  <si>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</si>
  <si>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</si>
  <si>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</si>
  <si>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</si>
  <si>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</si>
  <si>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</si>
  <si>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</si>
  <si>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</si>
  <si>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</si>
  <si>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</si>
  <si>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</si>
  <si>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</si>
  <si>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</si>
  <si>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</si>
  <si>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</si>
  <si>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</si>
  <si>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</si>
  <si>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</si>
  <si>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</si>
  <si>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</si>
  <si>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</si>
  <si>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</si>
  <si>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</si>
  <si>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</si>
  <si>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</si>
  <si>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</si>
  <si>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</si>
  <si>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</si>
  <si>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</si>
  <si>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</si>
  <si>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</si>
  <si>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</si>
  <si>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</si>
  <si>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</si>
  <si>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</si>
  <si>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</si>
  <si>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</si>
  <si>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</si>
  <si>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</si>
  <si>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</si>
  <si>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</si>
  <si>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</si>
  <si>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</si>
  <si>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</si>
  <si>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</si>
  <si>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</si>
  <si>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</si>
  <si>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</si>
  <si>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</si>
  <si>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</si>
  <si>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</si>
  <si>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</si>
  <si>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</si>
  <si>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</si>
  <si>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</si>
  <si>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</si>
  <si>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</si>
  <si>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</si>
  <si>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</si>
  <si>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</si>
  <si>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</si>
  <si>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</si>
  <si>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</si>
  <si>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</si>
  <si>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</si>
  <si>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</si>
  <si>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</si>
  <si>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</si>
  <si>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</si>
  <si>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</si>
  <si>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</si>
  <si>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</si>
  <si>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</si>
  <si>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</si>
  <si>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</si>
  <si>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</si>
  <si>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</si>
  <si>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</si>
  <si>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</si>
  <si>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</si>
  <si>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</si>
  <si>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</si>
  <si>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</si>
  <si>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</si>
  <si>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</si>
  <si>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</si>
  <si>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</si>
  <si>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</si>
  <si>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</si>
  <si>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</si>
  <si>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</si>
  <si>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</si>
  <si>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</si>
  <si>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</si>
  <si>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</si>
  <si>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</si>
  <si>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</si>
  <si>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</si>
  <si>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</si>
  <si>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</si>
  <si>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</si>
  <si>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</si>
  <si>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</si>
  <si>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</si>
  <si>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</si>
  <si>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</si>
  <si>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</si>
  <si>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</si>
  <si>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</si>
  <si>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</si>
  <si>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</si>
  <si>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</si>
  <si>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</si>
  <si>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</si>
  <si>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</si>
  <si>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</si>
  <si>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</si>
  <si>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</si>
  <si>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</si>
  <si>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</si>
  <si>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</si>
  <si>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</si>
  <si>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</si>
  <si>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</si>
  <si>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</si>
  <si>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</si>
  <si>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</si>
  <si>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</si>
  <si>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</si>
  <si>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</si>
  <si>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</si>
  <si>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</si>
  <si>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</si>
  <si>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</si>
  <si>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</si>
  <si>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</si>
  <si>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</si>
  <si>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</si>
  <si>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</si>
  <si>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</si>
  <si>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</si>
  <si>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</si>
  <si>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</si>
  <si>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</si>
  <si>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</si>
  <si>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</si>
  <si>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</si>
  <si>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</si>
  <si>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</si>
  <si>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</si>
  <si>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</si>
  <si>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</si>
  <si>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</si>
  <si>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</si>
  <si>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</si>
  <si>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</si>
  <si>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</si>
  <si>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</si>
  <si>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</si>
  <si>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</si>
  <si>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</si>
  <si>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</si>
  <si>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</si>
  <si>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</si>
  <si>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</si>
  <si>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</si>
  <si>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</si>
  <si>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</si>
  <si>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</si>
  <si>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</si>
  <si>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</si>
  <si>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</si>
  <si>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</si>
  <si>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</si>
  <si>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</si>
  <si>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</si>
  <si>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</si>
  <si>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</si>
  <si>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</si>
  <si>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</si>
  <si>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</si>
  <si>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</si>
  <si>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</si>
  <si>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</si>
  <si>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</si>
  <si>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</si>
  <si>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</si>
  <si>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</si>
  <si>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</si>
  <si>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</si>
  <si>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</si>
  <si>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</si>
  <si>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</si>
  <si>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</si>
  <si>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</si>
  <si>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</si>
  <si>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</si>
  <si>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</si>
  <si>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</si>
  <si>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</si>
  <si>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</si>
  <si>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</si>
  <si>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</si>
  <si>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</si>
  <si>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</si>
  <si>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</si>
  <si>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</si>
  <si>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</si>
  <si>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</si>
  <si>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</si>
  <si>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</si>
  <si>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</si>
  <si>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</si>
  <si>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</si>
  <si>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</si>
  <si>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</si>
  <si>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</si>
  <si>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</si>
  <si>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</si>
  <si>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</si>
  <si>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</si>
  <si>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</si>
  <si>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</si>
  <si>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</si>
  <si>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</si>
  <si>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</si>
  <si>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</si>
  <si>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</si>
  <si>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</si>
  <si>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</si>
  <si>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</si>
  <si>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</si>
  <si>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</si>
  <si>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</si>
  <si>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</si>
  <si>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</si>
  <si>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</si>
  <si>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</si>
  <si>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</si>
  <si>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</si>
  <si>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</si>
  <si>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</si>
  <si>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</si>
  <si>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</si>
  <si>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</si>
  <si>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</si>
  <si>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</si>
  <si>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</si>
  <si>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</si>
  <si>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</si>
  <si>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</si>
  <si>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</si>
  <si>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</si>
  <si>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</si>
  <si>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</si>
  <si>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</si>
  <si>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</si>
  <si>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</si>
  <si>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</si>
  <si>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</si>
  <si>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</si>
  <si>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</si>
  <si>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</si>
  <si>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</si>
  <si>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</si>
  <si>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</si>
  <si>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</si>
  <si>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</si>
  <si>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</si>
  <si>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</si>
  <si>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</si>
  <si>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</si>
  <si>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</si>
  <si>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</si>
  <si>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</si>
  <si>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</si>
  <si>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</si>
  <si>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</si>
  <si>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</si>
  <si>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</si>
  <si>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</si>
  <si>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</si>
  <si>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</si>
  <si>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</si>
  <si>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</si>
  <si>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</si>
  <si>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</si>
  <si>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</si>
  <si>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</si>
  <si>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</si>
  <si>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</si>
  <si>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</si>
  <si>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</si>
  <si>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</si>
  <si>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</si>
  <si>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</si>
  <si>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</si>
  <si>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</si>
  <si>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</si>
  <si>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</si>
  <si>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</si>
  <si>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</si>
  <si>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</si>
  <si>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</si>
  <si>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</si>
  <si>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</si>
  <si>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</si>
  <si>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</si>
  <si>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</si>
  <si>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</si>
  <si>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</si>
  <si>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</si>
  <si>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</si>
  <si>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</si>
  <si>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</si>
  <si>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</si>
  <si>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</si>
  <si>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</si>
  <si>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</si>
  <si>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</si>
  <si>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</si>
  <si>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</si>
  <si>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</si>
  <si>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</si>
  <si>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</si>
  <si>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</si>
  <si>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</si>
  <si>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</si>
  <si>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</si>
  <si>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</si>
  <si>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</si>
  <si>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</si>
  <si>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</si>
  <si>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</si>
  <si>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</si>
  <si>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</si>
  <si>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</si>
  <si>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</si>
  <si>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</si>
  <si>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</si>
  <si>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</si>
  <si>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</si>
  <si>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</si>
  <si>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</si>
  <si>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</si>
  <si>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</si>
  <si>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</si>
  <si>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</si>
  <si>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</si>
  <si>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</si>
  <si>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Silver Mall</t>
  </si>
  <si>
    <t>Absence de l'ancien rapport et de son plan d'action.</t>
  </si>
  <si>
    <t>Télécharger le dernier rapport et traiter son plan d'action.</t>
  </si>
  <si>
    <t>Absence de l'autocontrôle du nettoyage.</t>
  </si>
  <si>
    <t>Assurer l'enregistrement quotidien des autocontrôles du nettoyage.</t>
  </si>
  <si>
    <t>Absence de la feuille de contrôle à la réception pour le 09/06/19 (réception des produits El Mazraa).</t>
  </si>
  <si>
    <t>Veuillez assurer l'enregistrement des contrôles à la réception.</t>
  </si>
  <si>
    <t>Absence de savon liquide.</t>
  </si>
  <si>
    <t>Fournir du savon liquide.</t>
  </si>
  <si>
    <t>Veuillez avertir le fournisseur sur cet écart.</t>
  </si>
  <si>
    <t>Renforcer le nettoyage.</t>
  </si>
  <si>
    <t>Renforcer le triage.</t>
  </si>
  <si>
    <t>Veuillez étiqueter les produits préemballés.</t>
  </si>
  <si>
    <t>Manque de louche (voir photo).</t>
  </si>
  <si>
    <t>Mettre en place une louche pour chaque produit.</t>
  </si>
  <si>
    <t>La pâte d'ail exposée dans le ravier n'était pas protégée.</t>
  </si>
  <si>
    <t>Veuillez protéger cet articles.</t>
  </si>
  <si>
    <t>Les étagères de pâtes, semoules, farine et sucre n'étaient pas propres le jour de l'audit.</t>
  </si>
  <si>
    <t>Présence de 3 paquets du produit "Cal Nort" bouillon saveur crevette dont la DLC était dépassée depuis le 22/06/2018 et le 14/10/2018.</t>
  </si>
  <si>
    <t>Renforcer le contrôle des DLC des produits.</t>
  </si>
  <si>
    <t>Veuillez minimiser la durée d'attente des produits afin de garder un température &lt; 10°C.</t>
  </si>
  <si>
    <t>Renforcer le rangement.</t>
  </si>
  <si>
    <t>La température d'exposition des glaces et des produits surgelés n'était pas satisfaisante.
Meuble surgelés: T affichée: -18,8°C et T mesurée: -1,1°C
Meuble glaces: T affichée: -5,5°C et T mesurée: -5,6°C.
Tous les produits ont subit une décongélation.</t>
  </si>
  <si>
    <t>Veuillez assurer une température d'exposition pour ces produits de l'ordre de -18°C.</t>
  </si>
  <si>
    <t>Assurer l'enregistrement des températures à cœur de la chaine du froid.</t>
  </si>
  <si>
    <t>Assurer les analyses copro pour les employés des rayons PFT.</t>
  </si>
  <si>
    <t>Procéder au dégivrage.</t>
  </si>
  <si>
    <t>Meuble surgelés: T affichée: -18,8°C et T mesurée: -1,1°C
Meuble glaces: T affichée: -5,5°C et T mesurée: -5,6°C.</t>
  </si>
  <si>
    <t>La température des produits surgelés et des glaces varie entre -5°C et -1,1°C. Tous les produits ont subit une décongélation.</t>
  </si>
  <si>
    <t>Assurer la réparation des meubles.</t>
  </si>
  <si>
    <t>Veuillez maintenir une température de -18°C.</t>
  </si>
  <si>
    <t>Veuillez remplacer cet élément.</t>
  </si>
  <si>
    <t>Assurer la réparation.</t>
  </si>
  <si>
    <t>Absence de local poubelle.</t>
  </si>
  <si>
    <t>Aménager un espace pour un local poubelle.</t>
  </si>
  <si>
    <t>La pédale de la poubelle de la salle de pause était rompue.</t>
  </si>
  <si>
    <t>Le rangement des pots de glaces n'était pas satisfaisant.</t>
  </si>
  <si>
    <t>Le suivi et l'enregistrement des températures à cœur de la chaine du froid n'étaient pas réalisés.</t>
  </si>
  <si>
    <t>Veuillez remplacer les lampes non fonctionnelles et mettre en place la protection.</t>
  </si>
  <si>
    <t>Distributeur savon démonté au niveau du laboratoire boul/pât.</t>
  </si>
  <si>
    <t>Assurer la réparation ou remplacer la poubelle.</t>
  </si>
  <si>
    <t>M Souheil DRAOUI</t>
  </si>
  <si>
    <t>Directeur magasin M Tarek KTAT</t>
  </si>
  <si>
    <t>Le poids de certains pains n'était pas correct.
Pain au son: 188g
Pain aux céréales: 186g</t>
  </si>
  <si>
    <t>Certaines caisses exposées n'étaient pas propres.</t>
  </si>
  <si>
    <t>La fraicheur des pêches n'était pas satisfaisante (voir photo). Les pêches étaient réceptionnées le jour de l'audit.</t>
  </si>
  <si>
    <t>Les dattes préemballées étaient dépourvues d'étiquetage.</t>
  </si>
  <si>
    <t>Présence de 5 pots de fromage triangle "Fromy 24 portions" périmés depuis le 02/05/19 et le 15/05/19.</t>
  </si>
  <si>
    <t>Présence de 5 cake "TOM MUFFIN'S" périmés depuis le 04/06/19.</t>
  </si>
  <si>
    <t>Rupture de la chaine du froid pour les yaourts en attentes d'exposition (durée d'attente dépassant les 30 minutes).
La température à la surface mesurée sur ces produits varie entre 12°C et 15°C (voir photo).</t>
  </si>
  <si>
    <t>Absence des résultats des analyses.</t>
  </si>
  <si>
    <t>La procédure de destruction n'était pas affichée</t>
  </si>
  <si>
    <t>Afficher la procédure</t>
  </si>
  <si>
    <t>Présence de nourriture dans les casiers des hommes.</t>
  </si>
  <si>
    <t>Interdire ces pratiques</t>
  </si>
  <si>
    <t>Présence de lampes non fonctionnelles et non protégées.</t>
  </si>
  <si>
    <t>Présence de givre dans les congélateurs horizontaux et le réfrigérateur destiné aux produits surgelés et glaces.</t>
  </si>
  <si>
    <t>Le DEIV installé dans le laboratoire boulangerie n'était pas fonctionnel le jour de l'audit.</t>
  </si>
  <si>
    <t>Présence de givre dans les congélateurs horizontaux des glaces et des produits surgelés.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</si>
</sst>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1521968"/>
        <c:axId val="-1031525776"/>
      </c:barChart>
      <c:catAx>
        <c:axId val="-103152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1525776"/>
        <c:crosses val="autoZero"/>
        <c:auto val="1"/>
        <c:lblAlgn val="ctr"/>
        <c:lblOffset val="100"/>
        <c:noMultiLvlLbl val="0"/>
      </c:catAx>
      <c:valAx>
        <c:axId val="-103152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152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3768320"/>
        <c:axId val="-873767232"/>
      </c:barChart>
      <c:catAx>
        <c:axId val="-87376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3767232"/>
        <c:crosses val="autoZero"/>
        <c:auto val="1"/>
        <c:lblAlgn val="ctr"/>
        <c:lblOffset val="100"/>
        <c:noMultiLvlLbl val="0"/>
      </c:catAx>
      <c:valAx>
        <c:axId val="-87376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376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0.61363636363636365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2920144"/>
        <c:axId val="-872923408"/>
      </c:barChart>
      <c:catAx>
        <c:axId val="-87292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2923408"/>
        <c:crosses val="autoZero"/>
        <c:auto val="1"/>
        <c:lblAlgn val="ctr"/>
        <c:lblOffset val="100"/>
        <c:noMultiLvlLbl val="0"/>
      </c:catAx>
      <c:valAx>
        <c:axId val="-872923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292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0.39743589743589741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2931024"/>
        <c:axId val="-872918512"/>
      </c:barChart>
      <c:catAx>
        <c:axId val="-87293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2918512"/>
        <c:crosses val="autoZero"/>
        <c:auto val="1"/>
        <c:lblAlgn val="ctr"/>
        <c:lblOffset val="100"/>
        <c:noMultiLvlLbl val="0"/>
      </c:catAx>
      <c:valAx>
        <c:axId val="-872918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2931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2921776"/>
        <c:axId val="-872932112"/>
      </c:barChart>
      <c:catAx>
        <c:axId val="-87292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2932112"/>
        <c:crosses val="autoZero"/>
        <c:auto val="1"/>
        <c:lblAlgn val="ctr"/>
        <c:lblOffset val="100"/>
        <c:noMultiLvlLbl val="0"/>
      </c:catAx>
      <c:valAx>
        <c:axId val="-872932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292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2920688"/>
        <c:axId val="-872926128"/>
      </c:barChart>
      <c:catAx>
        <c:axId val="-87292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2926128"/>
        <c:crosses val="autoZero"/>
        <c:auto val="1"/>
        <c:lblAlgn val="ctr"/>
        <c:lblOffset val="100"/>
        <c:noMultiLvlLbl val="0"/>
      </c:catAx>
      <c:valAx>
        <c:axId val="-87292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292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0.77192982456140347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2925040"/>
        <c:axId val="-872926672"/>
      </c:barChart>
      <c:catAx>
        <c:axId val="-87292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2926672"/>
        <c:crosses val="autoZero"/>
        <c:auto val="1"/>
        <c:lblAlgn val="ctr"/>
        <c:lblOffset val="100"/>
        <c:noMultiLvlLbl val="0"/>
      </c:catAx>
      <c:valAx>
        <c:axId val="-87292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292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0.70134228187919467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2917968"/>
        <c:axId val="-872925584"/>
      </c:barChart>
      <c:catAx>
        <c:axId val="-87291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2925584"/>
        <c:crosses val="autoZero"/>
        <c:auto val="1"/>
        <c:lblAlgn val="ctr"/>
        <c:lblOffset val="100"/>
        <c:noMultiLvlLbl val="0"/>
      </c:catAx>
      <c:valAx>
        <c:axId val="-87292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291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0.73663605322029913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872929392"/>
        <c:axId val="-872928304"/>
        <c:extLst xmlns:c16r2="http://schemas.microsoft.com/office/drawing/2015/06/chart"/>
      </c:barChart>
      <c:catAx>
        <c:axId val="-8729293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2928304"/>
        <c:crosses val="autoZero"/>
        <c:auto val="1"/>
        <c:lblAlgn val="ctr"/>
        <c:lblOffset val="100"/>
        <c:noMultiLvlLbl val="0"/>
      </c:catAx>
      <c:valAx>
        <c:axId val="-8729283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292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0.76323750000000001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872922320"/>
        <c:axId val="-871954800"/>
        <c:extLst xmlns:c16r2="http://schemas.microsoft.com/office/drawing/2015/06/chart"/>
      </c:barChart>
      <c:catAx>
        <c:axId val="-87292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1954800"/>
        <c:crosses val="autoZero"/>
        <c:auto val="1"/>
        <c:lblAlgn val="ctr"/>
        <c:lblOffset val="100"/>
        <c:noMultiLvlLbl val="0"/>
      </c:catAx>
      <c:valAx>
        <c:axId val="-87195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292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1523600"/>
        <c:axId val="-1031516528"/>
      </c:barChart>
      <c:catAx>
        <c:axId val="-103152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1516528"/>
        <c:crosses val="autoZero"/>
        <c:auto val="1"/>
        <c:lblAlgn val="ctr"/>
        <c:lblOffset val="100"/>
        <c:noMultiLvlLbl val="0"/>
      </c:catAx>
      <c:valAx>
        <c:axId val="-103151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152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0.8529411764705882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1518160"/>
        <c:axId val="-1031514352"/>
      </c:barChart>
      <c:catAx>
        <c:axId val="-103151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1514352"/>
        <c:crosses val="autoZero"/>
        <c:auto val="1"/>
        <c:lblAlgn val="ctr"/>
        <c:lblOffset val="100"/>
        <c:noMultiLvlLbl val="0"/>
      </c:catAx>
      <c:valAx>
        <c:axId val="-103151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151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3760704"/>
        <c:axId val="-873765600"/>
      </c:barChart>
      <c:catAx>
        <c:axId val="-87376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3765600"/>
        <c:crosses val="autoZero"/>
        <c:auto val="1"/>
        <c:lblAlgn val="ctr"/>
        <c:lblOffset val="100"/>
        <c:noMultiLvlLbl val="0"/>
      </c:catAx>
      <c:valAx>
        <c:axId val="-873765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376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3769408"/>
        <c:axId val="-873759616"/>
      </c:barChart>
      <c:catAx>
        <c:axId val="-87376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3759616"/>
        <c:crosses val="autoZero"/>
        <c:auto val="1"/>
        <c:lblAlgn val="ctr"/>
        <c:lblOffset val="100"/>
        <c:noMultiLvlLbl val="0"/>
      </c:catAx>
      <c:valAx>
        <c:axId val="-87375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376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3758528"/>
        <c:axId val="-873757984"/>
      </c:barChart>
      <c:catAx>
        <c:axId val="-87375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3757984"/>
        <c:crosses val="autoZero"/>
        <c:auto val="1"/>
        <c:lblAlgn val="ctr"/>
        <c:lblOffset val="100"/>
        <c:noMultiLvlLbl val="0"/>
      </c:catAx>
      <c:valAx>
        <c:axId val="-873757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375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3761792"/>
        <c:axId val="-873764512"/>
      </c:barChart>
      <c:catAx>
        <c:axId val="-87376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3764512"/>
        <c:crosses val="autoZero"/>
        <c:auto val="1"/>
        <c:lblAlgn val="ctr"/>
        <c:lblOffset val="100"/>
        <c:noMultiLvlLbl val="0"/>
      </c:catAx>
      <c:valAx>
        <c:axId val="-87376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376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3770496"/>
        <c:axId val="-873761248"/>
      </c:barChart>
      <c:catAx>
        <c:axId val="-87377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3761248"/>
        <c:crosses val="autoZero"/>
        <c:auto val="1"/>
        <c:lblAlgn val="ctr"/>
        <c:lblOffset val="100"/>
        <c:noMultiLvlLbl val="0"/>
      </c:catAx>
      <c:valAx>
        <c:axId val="-87376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377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3772672"/>
        <c:axId val="-873772128"/>
      </c:barChart>
      <c:catAx>
        <c:axId val="-87377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3772128"/>
        <c:crosses val="autoZero"/>
        <c:auto val="1"/>
        <c:lblAlgn val="ctr"/>
        <c:lblOffset val="100"/>
        <c:noMultiLvlLbl val="0"/>
      </c:catAx>
      <c:valAx>
        <c:axId val="-87377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377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8" zoomScaleSheetLayoutView="100" workbookViewId="0">
      <selection activeCell="J25" sqref="J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4" t="s">
        <v>474</v>
      </c>
      <c r="B18" s="344"/>
      <c r="C18" s="344"/>
      <c r="D18" s="345" t="s">
        <v>475</v>
      </c>
      <c r="E18" s="345"/>
      <c r="F18" s="345"/>
      <c r="G18" s="345"/>
      <c r="H18" s="345"/>
      <c r="I18" s="345"/>
      <c r="J18" s="345"/>
      <c r="K18" s="345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6" t="s">
        <v>277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0" t="s">
        <v>279</v>
      </c>
      <c r="C23" s="340"/>
      <c r="D23" s="31"/>
      <c r="E23" s="31"/>
      <c r="F23" s="31"/>
      <c r="G23" s="31"/>
      <c r="H23" s="31"/>
      <c r="I23" s="31"/>
      <c r="J23" t="str">
        <f>D18</f>
        <v>Silver Mall</v>
      </c>
    </row>
    <row r="24" spans="1:11" ht="33" customHeight="1" x14ac:dyDescent="0.25">
      <c r="A24" s="277" t="s">
        <v>280</v>
      </c>
      <c r="B24" s="339">
        <f>AVERAGE('A1 Exploitation'!D730,'A1 Technique'!D199)</f>
        <v>0.73663605322029913</v>
      </c>
      <c r="C24" s="339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9" t="e">
        <f>AVERAGE('A2 Exploitation'!D730,'A2 Technique'!D199)</f>
        <v>#DIV/0!</v>
      </c>
      <c r="C25" s="339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9" t="e">
        <f>AVERAGE('A3 Exploitation'!D730,'A3 Technique'!D199)</f>
        <v>#DIV/0!</v>
      </c>
      <c r="C26" s="339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9" t="e">
        <f>AVERAGE('A4 Exploitation'!D730,'A4 Technique'!D199)</f>
        <v>#DIV/0!</v>
      </c>
      <c r="C27" s="339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9"/>
      <c r="C28" s="339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9"/>
      <c r="C29" s="339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0" t="s">
        <v>286</v>
      </c>
      <c r="C33" s="340"/>
      <c r="D33" s="31"/>
      <c r="E33" s="31"/>
      <c r="F33" s="31"/>
      <c r="G33" s="31"/>
      <c r="H33" s="31"/>
      <c r="I33" s="31"/>
      <c r="J33" t="str">
        <f>D18</f>
        <v>Silver Mall</v>
      </c>
    </row>
    <row r="34" spans="1:10" ht="33" customHeight="1" x14ac:dyDescent="0.25">
      <c r="A34" s="277" t="s">
        <v>280</v>
      </c>
      <c r="B34" s="339">
        <f>'A1 Exploitation'!D730</f>
        <v>0.70134228187919467</v>
      </c>
      <c r="C34" s="339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9" t="e">
        <f>'A2 Exploitation'!D730</f>
        <v>#DIV/0!</v>
      </c>
      <c r="C35" s="339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9" t="e">
        <f>'A3 Exploitation'!D730</f>
        <v>#DIV/0!</v>
      </c>
      <c r="C36" s="339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9" t="e">
        <f>'A4 Exploitation'!D730</f>
        <v>#DIV/0!</v>
      </c>
      <c r="C37" s="339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9"/>
      <c r="C38" s="339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9"/>
      <c r="C39" s="339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3" t="s">
        <v>287</v>
      </c>
      <c r="C42" s="343"/>
      <c r="D42" s="31"/>
      <c r="E42" s="31"/>
      <c r="F42" s="31"/>
      <c r="G42" s="31"/>
      <c r="H42" s="31"/>
      <c r="I42" s="31"/>
      <c r="J42" t="str">
        <f>D18</f>
        <v>Silver Mall</v>
      </c>
    </row>
    <row r="43" spans="1:10" ht="33" customHeight="1" x14ac:dyDescent="0.25">
      <c r="A43" s="277" t="s">
        <v>280</v>
      </c>
      <c r="B43" s="339">
        <f>AVERAGE('A1 Exploitation'!D728, 'A1 Technique'!D197)</f>
        <v>0.76323750000000001</v>
      </c>
      <c r="C43" s="339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9" t="e">
        <f>AVERAGE('A2 Exploitation'!D728, 'A2 Technique'!D197)</f>
        <v>#DIV/0!</v>
      </c>
      <c r="C44" s="339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9" t="e">
        <f>AVERAGE('A3 Exploitation'!D728, 'A3 Technique'!D197)</f>
        <v>#DIV/0!</v>
      </c>
      <c r="C45" s="339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9" t="e">
        <f>AVERAGE('A4 Exploitation'!D728, 'A4 Technique'!D197)</f>
        <v>#DIV/0!</v>
      </c>
      <c r="C46" s="339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9"/>
      <c r="C47" s="339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9"/>
      <c r="C48" s="339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0" t="s">
        <v>288</v>
      </c>
      <c r="C51" s="340"/>
      <c r="D51" s="31"/>
      <c r="E51" s="31"/>
      <c r="F51" s="31"/>
      <c r="G51" s="31"/>
      <c r="H51" s="31"/>
      <c r="I51" s="31"/>
      <c r="J51" t="str">
        <f>D18</f>
        <v>Silver Mall</v>
      </c>
    </row>
    <row r="52" spans="1:10" ht="33" customHeight="1" x14ac:dyDescent="0.25">
      <c r="A52" s="277" t="s">
        <v>280</v>
      </c>
      <c r="B52" s="342">
        <f>'A1 Exploitation'!D48</f>
        <v>0.8125</v>
      </c>
      <c r="C52" s="342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2" t="e">
        <f>'A2 Exploitation'!D48</f>
        <v>#DIV/0!</v>
      </c>
      <c r="C53" s="342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2" t="e">
        <f>'A3 Exploitation'!D48</f>
        <v>#DIV/0!</v>
      </c>
      <c r="C54" s="342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2" t="e">
        <f>'A4 Exploitation'!D48</f>
        <v>#DIV/0!</v>
      </c>
      <c r="C55" s="342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2"/>
      <c r="C56" s="342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2"/>
      <c r="C57" s="342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0" t="s">
        <v>289</v>
      </c>
      <c r="C60" s="340"/>
      <c r="D60" s="31"/>
      <c r="E60" s="31"/>
      <c r="F60" s="31"/>
      <c r="G60" s="31"/>
      <c r="H60" s="31"/>
      <c r="I60" s="31"/>
      <c r="J60" t="str">
        <f>D18</f>
        <v>Silver Mall</v>
      </c>
    </row>
    <row r="61" spans="1:10" ht="33" customHeight="1" x14ac:dyDescent="0.25">
      <c r="A61" s="277" t="s">
        <v>280</v>
      </c>
      <c r="B61" s="339" t="e">
        <f>'A1 Exploitation'!D131</f>
        <v>#DIV/0!</v>
      </c>
      <c r="C61" s="339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9" t="e">
        <f>'A2 Exploitation'!D131</f>
        <v>#DIV/0!</v>
      </c>
      <c r="C62" s="339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9" t="e">
        <f>'A3 Exploitation'!D131</f>
        <v>#DIV/0!</v>
      </c>
      <c r="C63" s="339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9" t="e">
        <f>'A4 Exploitation'!D131</f>
        <v>#DIV/0!</v>
      </c>
      <c r="C64" s="339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9"/>
      <c r="C65" s="339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9"/>
      <c r="C66" s="339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0" t="s">
        <v>464</v>
      </c>
      <c r="C69" s="340"/>
      <c r="D69" s="31"/>
      <c r="E69" s="31"/>
      <c r="F69" s="31"/>
      <c r="G69" s="31"/>
      <c r="H69" s="31"/>
      <c r="I69" s="31"/>
      <c r="J69" t="str">
        <f>D18</f>
        <v>Silver Mall</v>
      </c>
    </row>
    <row r="70" spans="1:10" ht="33" customHeight="1" x14ac:dyDescent="0.25">
      <c r="A70" s="277" t="s">
        <v>280</v>
      </c>
      <c r="B70" s="339">
        <f>'A1 Exploitation'!D187</f>
        <v>0.8529411764705882</v>
      </c>
      <c r="C70" s="339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9" t="e">
        <f>'A2 Exploitation'!D187</f>
        <v>#DIV/0!</v>
      </c>
      <c r="C71" s="339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9" t="e">
        <f>'A3 Exploitation'!D187</f>
        <v>#DIV/0!</v>
      </c>
      <c r="C72" s="339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9" t="e">
        <f>'A4 Exploitation'!D187</f>
        <v>#DIV/0!</v>
      </c>
      <c r="C73" s="339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9"/>
      <c r="C74" s="339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9"/>
      <c r="C75" s="339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0" t="s">
        <v>465</v>
      </c>
      <c r="C78" s="340"/>
      <c r="D78" s="31"/>
      <c r="E78" s="31"/>
      <c r="F78" s="31"/>
      <c r="G78" s="31"/>
      <c r="H78" s="31"/>
      <c r="I78" s="31"/>
      <c r="J78" t="str">
        <f>D18</f>
        <v>Silver Mall</v>
      </c>
    </row>
    <row r="79" spans="1:10" ht="33" customHeight="1" x14ac:dyDescent="0.25">
      <c r="A79" s="277" t="s">
        <v>280</v>
      </c>
      <c r="B79" s="339" t="e">
        <f>'A1 Exploitation'!D249</f>
        <v>#DIV/0!</v>
      </c>
      <c r="C79" s="339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9" t="e">
        <f>'A2 Exploitation'!D249</f>
        <v>#DIV/0!</v>
      </c>
      <c r="C80" s="339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9" t="e">
        <f>'A3 Exploitation'!D249</f>
        <v>#DIV/0!</v>
      </c>
      <c r="C81" s="339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9" t="e">
        <f>'A4 Exploitation'!D249</f>
        <v>#DIV/0!</v>
      </c>
      <c r="C82" s="339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9"/>
      <c r="C83" s="339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9"/>
      <c r="C84" s="339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0" t="s">
        <v>466</v>
      </c>
      <c r="C87" s="340"/>
      <c r="D87" s="31"/>
      <c r="E87" s="31"/>
      <c r="F87" s="31"/>
      <c r="G87" s="31"/>
      <c r="H87" s="31"/>
      <c r="I87" s="31"/>
      <c r="J87" t="str">
        <f>D18</f>
        <v>Silver Mall</v>
      </c>
    </row>
    <row r="88" spans="1:10" ht="33" customHeight="1" x14ac:dyDescent="0.25">
      <c r="A88" s="277" t="s">
        <v>280</v>
      </c>
      <c r="B88" s="339" t="e">
        <f>'A1 Exploitation'!D304</f>
        <v>#DIV/0!</v>
      </c>
      <c r="C88" s="339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9" t="e">
        <f>'A2 Exploitation'!D304</f>
        <v>#DIV/0!</v>
      </c>
      <c r="C89" s="339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9" t="e">
        <f>'A3 Exploitation'!D304</f>
        <v>#DIV/0!</v>
      </c>
      <c r="C90" s="339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9" t="e">
        <f>'A4 Exploitation'!D304</f>
        <v>#DIV/0!</v>
      </c>
      <c r="C91" s="339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9"/>
      <c r="C92" s="339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9"/>
      <c r="C93" s="339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0" t="s">
        <v>467</v>
      </c>
      <c r="C96" s="340"/>
      <c r="D96" s="31"/>
      <c r="E96" s="31"/>
      <c r="F96" s="31"/>
      <c r="G96" s="31"/>
      <c r="H96" s="31"/>
      <c r="I96" s="31"/>
      <c r="J96" t="str">
        <f>D18</f>
        <v>Silver Mall</v>
      </c>
    </row>
    <row r="97" spans="1:10" ht="33" customHeight="1" x14ac:dyDescent="0.25">
      <c r="A97" s="277" t="s">
        <v>280</v>
      </c>
      <c r="B97" s="339" t="e">
        <f>'A1 Exploitation'!D371</f>
        <v>#DIV/0!</v>
      </c>
      <c r="C97" s="339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9" t="e">
        <f>'A2 Exploitation'!D371</f>
        <v>#DIV/0!</v>
      </c>
      <c r="C98" s="339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9" t="e">
        <f>'A3 Exploitation'!D371</f>
        <v>#DIV/0!</v>
      </c>
      <c r="C99" s="339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9" t="e">
        <f>'A4 Exploitation'!D371</f>
        <v>#DIV/0!</v>
      </c>
      <c r="C100" s="339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9"/>
      <c r="C101" s="339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9"/>
      <c r="C102" s="339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0" t="s">
        <v>468</v>
      </c>
      <c r="C105" s="340"/>
      <c r="D105" s="31"/>
      <c r="E105" s="31"/>
      <c r="F105" s="31"/>
      <c r="G105" s="31"/>
      <c r="H105" s="31"/>
      <c r="I105" s="31"/>
      <c r="J105" t="str">
        <f>D18</f>
        <v>Silver Mall</v>
      </c>
    </row>
    <row r="106" spans="1:10" ht="33" customHeight="1" x14ac:dyDescent="0.25">
      <c r="A106" s="277" t="s">
        <v>280</v>
      </c>
      <c r="B106" s="339" t="e">
        <f>'A1 Exploitation'!D429</f>
        <v>#DIV/0!</v>
      </c>
      <c r="C106" s="339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9" t="e">
        <f>'A2 Exploitation'!D429</f>
        <v>#DIV/0!</v>
      </c>
      <c r="C107" s="339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9" t="e">
        <f>'A3 Exploitation'!D429</f>
        <v>#DIV/0!</v>
      </c>
      <c r="C108" s="339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9" t="e">
        <f>'A4 Exploitation'!D429</f>
        <v>#DIV/0!</v>
      </c>
      <c r="C109" s="339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9"/>
      <c r="C110" s="339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9"/>
      <c r="C111" s="339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0" t="s">
        <v>469</v>
      </c>
      <c r="C114" s="340"/>
      <c r="D114" s="31"/>
      <c r="E114" s="31"/>
      <c r="F114" s="31"/>
      <c r="G114" s="31"/>
      <c r="H114" s="31"/>
      <c r="I114" s="31"/>
      <c r="J114" t="str">
        <f>D18</f>
        <v>Silver Mall</v>
      </c>
    </row>
    <row r="115" spans="1:10" ht="33" customHeight="1" x14ac:dyDescent="0.25">
      <c r="A115" s="277" t="s">
        <v>280</v>
      </c>
      <c r="B115" s="339">
        <f>'A1 Exploitation'!D476</f>
        <v>0.9107142857142857</v>
      </c>
      <c r="C115" s="339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9" t="e">
        <f>'A2 Exploitation'!D476</f>
        <v>#DIV/0!</v>
      </c>
      <c r="C116" s="339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9" t="e">
        <f>'A3 Exploitation'!D476</f>
        <v>#DIV/0!</v>
      </c>
      <c r="C117" s="339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9" t="e">
        <f>'A4 Exploitation'!D476</f>
        <v>#DIV/0!</v>
      </c>
      <c r="C118" s="339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9"/>
      <c r="C119" s="339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9"/>
      <c r="C120" s="339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0" t="s">
        <v>470</v>
      </c>
      <c r="C123" s="340"/>
      <c r="D123" s="31"/>
      <c r="E123" s="31"/>
      <c r="F123" s="31"/>
      <c r="G123" s="31"/>
      <c r="H123" s="31"/>
      <c r="I123" s="31"/>
      <c r="J123" t="str">
        <f>D18</f>
        <v>Silver Mall</v>
      </c>
    </row>
    <row r="124" spans="1:10" ht="33" customHeight="1" x14ac:dyDescent="0.25">
      <c r="A124" s="277" t="s">
        <v>280</v>
      </c>
      <c r="B124" s="339" t="e">
        <f>'A1 Exploitation'!D527</f>
        <v>#DIV/0!</v>
      </c>
      <c r="C124" s="339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9" t="e">
        <f>'A2 Exploitation'!D527</f>
        <v>#DIV/0!</v>
      </c>
      <c r="C125" s="339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9" t="e">
        <f>'A3 Exploitation'!D527</f>
        <v>#DIV/0!</v>
      </c>
      <c r="C126" s="339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9" t="e">
        <f>'A4 Exploitation'!D527</f>
        <v>#DIV/0!</v>
      </c>
      <c r="C127" s="339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9"/>
      <c r="C128" s="339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9"/>
      <c r="C129" s="339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0" t="s">
        <v>471</v>
      </c>
      <c r="C132" s="340"/>
      <c r="D132" s="31"/>
      <c r="E132" s="31"/>
      <c r="F132" s="31"/>
      <c r="G132" s="31"/>
      <c r="H132" s="31"/>
      <c r="I132" s="31"/>
      <c r="J132" t="str">
        <f>D18</f>
        <v>Silver Mall</v>
      </c>
    </row>
    <row r="133" spans="1:10" ht="33" customHeight="1" x14ac:dyDescent="0.25">
      <c r="A133" s="277" t="s">
        <v>280</v>
      </c>
      <c r="B133" s="339">
        <f>'A1 Exploitation'!D570</f>
        <v>0.5</v>
      </c>
      <c r="C133" s="339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9" t="e">
        <f>'A2 Exploitation'!D570</f>
        <v>#DIV/0!</v>
      </c>
      <c r="C134" s="339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9" t="e">
        <f>'A3 Exploitation'!D570</f>
        <v>#DIV/0!</v>
      </c>
      <c r="C135" s="339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9" t="e">
        <f>'A4 Exploitation'!D570</f>
        <v>#DIV/0!</v>
      </c>
      <c r="C136" s="339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9"/>
      <c r="C137" s="339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9"/>
      <c r="C138" s="339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0" t="s">
        <v>290</v>
      </c>
      <c r="C141" s="340"/>
      <c r="D141" s="31"/>
      <c r="E141" s="31"/>
      <c r="F141" s="31"/>
      <c r="G141" s="31"/>
      <c r="H141" s="31"/>
      <c r="I141" s="31"/>
      <c r="J141" t="str">
        <f>D18</f>
        <v>Silver Mall</v>
      </c>
    </row>
    <row r="142" spans="1:10" ht="33" customHeight="1" x14ac:dyDescent="0.25">
      <c r="A142" s="277" t="s">
        <v>280</v>
      </c>
      <c r="B142" s="339">
        <f>'A1 Exploitation'!D610</f>
        <v>0.61363636363636365</v>
      </c>
      <c r="C142" s="339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9" t="e">
        <f>'A2 Exploitation'!D610</f>
        <v>#DIV/0!</v>
      </c>
      <c r="C143" s="339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9" t="e">
        <f>'A3 Exploitation'!D610</f>
        <v>#DIV/0!</v>
      </c>
      <c r="C144" s="339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9" t="e">
        <f>'A4 Exploitation'!D610</f>
        <v>#DIV/0!</v>
      </c>
      <c r="C145" s="339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9"/>
      <c r="C146" s="339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9"/>
      <c r="C147" s="339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0" t="s">
        <v>291</v>
      </c>
      <c r="C150" s="340"/>
      <c r="D150" s="31"/>
      <c r="E150" s="31"/>
      <c r="F150" s="31"/>
      <c r="G150" s="31"/>
      <c r="H150" s="31"/>
      <c r="I150" s="31"/>
      <c r="J150" t="str">
        <f>D18</f>
        <v>Silver Mall</v>
      </c>
    </row>
    <row r="151" spans="1:10" ht="33" customHeight="1" x14ac:dyDescent="0.25">
      <c r="A151" s="277" t="s">
        <v>280</v>
      </c>
      <c r="B151" s="339">
        <f>'A1 Exploitation'!D673</f>
        <v>0.39743589743589741</v>
      </c>
      <c r="C151" s="339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9" t="e">
        <f>'A2 Exploitation'!D673</f>
        <v>#DIV/0!</v>
      </c>
      <c r="C152" s="339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9" t="e">
        <f>'A3 Exploitation'!D673</f>
        <v>#DIV/0!</v>
      </c>
      <c r="C153" s="339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9" t="e">
        <f>'A4 Exploitation'!D673</f>
        <v>#DIV/0!</v>
      </c>
      <c r="C154" s="339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9"/>
      <c r="C155" s="339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9"/>
      <c r="C156" s="339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1"/>
      <c r="C159" s="341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0" t="s">
        <v>472</v>
      </c>
      <c r="C160" s="340"/>
      <c r="D160" s="31"/>
      <c r="E160" s="31"/>
      <c r="F160" s="31"/>
      <c r="G160" s="31"/>
      <c r="H160" s="31"/>
      <c r="I160" s="31"/>
      <c r="J160" t="str">
        <f>D18</f>
        <v>Silver Mall</v>
      </c>
    </row>
    <row r="161" spans="1:10" ht="33" customHeight="1" x14ac:dyDescent="0.25">
      <c r="A161" s="277" t="s">
        <v>280</v>
      </c>
      <c r="B161" s="339">
        <f>'A1 Exploitation'!D702</f>
        <v>0.875</v>
      </c>
      <c r="C161" s="339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9" t="e">
        <f>'A2 Exploitation'!D702</f>
        <v>#DIV/0!</v>
      </c>
      <c r="C162" s="339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9" t="e">
        <f>'A3 Exploitation'!D702</f>
        <v>#DIV/0!</v>
      </c>
      <c r="C163" s="339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9" t="e">
        <f>'A4 Exploitation'!D702</f>
        <v>#DIV/0!</v>
      </c>
      <c r="C164" s="339"/>
    </row>
    <row r="165" spans="1:10" ht="33" customHeight="1" x14ac:dyDescent="0.25">
      <c r="A165" s="276" t="s">
        <v>284</v>
      </c>
      <c r="B165" s="339"/>
      <c r="C165" s="339"/>
    </row>
    <row r="166" spans="1:10" ht="18" x14ac:dyDescent="0.25">
      <c r="A166" s="276" t="s">
        <v>285</v>
      </c>
      <c r="B166" s="339"/>
      <c r="C166" s="339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0" t="s">
        <v>473</v>
      </c>
      <c r="C169" s="340"/>
      <c r="J169" t="str">
        <f>D18</f>
        <v>Silver Mall</v>
      </c>
    </row>
    <row r="170" spans="1:10" ht="33" customHeight="1" x14ac:dyDescent="0.25">
      <c r="A170" s="277" t="s">
        <v>280</v>
      </c>
      <c r="B170" s="339">
        <f>'A1 Exploitation'!D726</f>
        <v>0.9285714285714286</v>
      </c>
      <c r="C170" s="339"/>
    </row>
    <row r="171" spans="1:10" ht="33" customHeight="1" x14ac:dyDescent="0.25">
      <c r="A171" s="276" t="s">
        <v>281</v>
      </c>
      <c r="B171" s="339" t="e">
        <f>'A2 Exploitation'!D726</f>
        <v>#DIV/0!</v>
      </c>
      <c r="C171" s="339"/>
    </row>
    <row r="172" spans="1:10" ht="33" customHeight="1" x14ac:dyDescent="0.25">
      <c r="A172" s="277" t="s">
        <v>282</v>
      </c>
      <c r="B172" s="339" t="e">
        <f>'A3 Exploitation'!D726</f>
        <v>#DIV/0!</v>
      </c>
      <c r="C172" s="339"/>
    </row>
    <row r="173" spans="1:10" ht="33" customHeight="1" x14ac:dyDescent="0.25">
      <c r="A173" s="277" t="s">
        <v>283</v>
      </c>
      <c r="B173" s="339" t="e">
        <f>'A4 Exploitation'!D726</f>
        <v>#DIV/0!</v>
      </c>
      <c r="C173" s="339"/>
    </row>
    <row r="174" spans="1:10" ht="33" customHeight="1" x14ac:dyDescent="0.25">
      <c r="A174" s="276" t="s">
        <v>284</v>
      </c>
      <c r="B174" s="339"/>
      <c r="C174" s="339"/>
    </row>
    <row r="175" spans="1:10" ht="18" x14ac:dyDescent="0.25">
      <c r="A175" s="276" t="s">
        <v>285</v>
      </c>
      <c r="B175" s="339"/>
      <c r="C175" s="339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0" t="s">
        <v>292</v>
      </c>
      <c r="C178" s="340"/>
      <c r="J178" t="str">
        <f>D18</f>
        <v>Silver Mall</v>
      </c>
    </row>
    <row r="179" spans="1:10" ht="33" customHeight="1" x14ac:dyDescent="0.25">
      <c r="A179" s="277" t="s">
        <v>280</v>
      </c>
      <c r="B179" s="339">
        <f>'A1 Technique'!D199</f>
        <v>0.77192982456140347</v>
      </c>
      <c r="C179" s="339"/>
    </row>
    <row r="180" spans="1:10" ht="33" customHeight="1" x14ac:dyDescent="0.25">
      <c r="A180" s="276" t="s">
        <v>281</v>
      </c>
      <c r="B180" s="339" t="e">
        <f>'A2 Technique'!D199</f>
        <v>#DIV/0!</v>
      </c>
      <c r="C180" s="339"/>
    </row>
    <row r="181" spans="1:10" ht="33" customHeight="1" x14ac:dyDescent="0.25">
      <c r="A181" s="277" t="s">
        <v>282</v>
      </c>
      <c r="B181" s="339" t="e">
        <f>'A3 Technique'!D199</f>
        <v>#DIV/0!</v>
      </c>
      <c r="C181" s="339"/>
    </row>
    <row r="182" spans="1:10" ht="33" customHeight="1" x14ac:dyDescent="0.25">
      <c r="A182" s="277" t="s">
        <v>283</v>
      </c>
      <c r="B182" s="339" t="e">
        <f>'A4 Technique'!D199</f>
        <v>#DIV/0!</v>
      </c>
      <c r="C182" s="339"/>
    </row>
    <row r="183" spans="1:10" ht="33" customHeight="1" x14ac:dyDescent="0.25">
      <c r="A183" s="276" t="s">
        <v>284</v>
      </c>
      <c r="B183" s="339"/>
      <c r="C183" s="339"/>
    </row>
    <row r="184" spans="1:10" ht="18" x14ac:dyDescent="0.25">
      <c r="A184" s="276" t="s">
        <v>285</v>
      </c>
      <c r="B184" s="339"/>
      <c r="C184" s="33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712" zoomScale="70" zoomScaleNormal="100" zoomScaleSheetLayoutView="70" workbookViewId="0">
      <selection activeCell="E732" sqref="E73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Silver Mall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 t="s">
        <v>516</v>
      </c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 t="s">
        <v>517</v>
      </c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>
        <v>43634</v>
      </c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>
        <f>D730</f>
        <v>0.70134228187919467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84" x14ac:dyDescent="0.4">
      <c r="A35" s="97" t="s">
        <v>400</v>
      </c>
      <c r="B35" s="89">
        <v>1</v>
      </c>
      <c r="C35" s="98" t="str">
        <f>IF(B35=0, -5, "0")</f>
        <v>0</v>
      </c>
      <c r="D35" s="90" t="s">
        <v>480</v>
      </c>
      <c r="E35" s="90" t="s">
        <v>481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88.5" customHeight="1" x14ac:dyDescent="0.4">
      <c r="A40" s="88" t="s">
        <v>302</v>
      </c>
      <c r="B40" s="89">
        <v>0</v>
      </c>
      <c r="C40" s="89"/>
      <c r="D40" s="130" t="s">
        <v>476</v>
      </c>
      <c r="E40" s="90" t="s">
        <v>477</v>
      </c>
      <c r="F40" s="90"/>
      <c r="G40" s="83"/>
    </row>
    <row r="41" spans="1:7" ht="48" customHeight="1" x14ac:dyDescent="0.4">
      <c r="A41" s="88" t="s">
        <v>312</v>
      </c>
      <c r="B41" s="89">
        <v>0</v>
      </c>
      <c r="C41" s="89"/>
      <c r="D41" s="130" t="s">
        <v>478</v>
      </c>
      <c r="E41" s="90" t="s">
        <v>479</v>
      </c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0.75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0.8125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43634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89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89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89"/>
      <c r="D76" s="42"/>
      <c r="E76" s="42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42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84" x14ac:dyDescent="0.4">
      <c r="A154" s="92" t="s">
        <v>337</v>
      </c>
      <c r="B154" s="211">
        <v>1</v>
      </c>
      <c r="C154" s="92"/>
      <c r="D154" s="92" t="s">
        <v>518</v>
      </c>
      <c r="E154" s="92" t="s">
        <v>484</v>
      </c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42" x14ac:dyDescent="0.4">
      <c r="A162" s="88" t="s">
        <v>402</v>
      </c>
      <c r="B162" s="211">
        <v>1</v>
      </c>
      <c r="C162" s="141"/>
      <c r="D162" s="111" t="s">
        <v>482</v>
      </c>
      <c r="E162" s="90" t="s">
        <v>483</v>
      </c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84" x14ac:dyDescent="0.4">
      <c r="A182" s="92" t="s">
        <v>392</v>
      </c>
      <c r="B182" s="89">
        <v>0</v>
      </c>
      <c r="C182" s="92"/>
      <c r="D182" s="92" t="s">
        <v>476</v>
      </c>
      <c r="E182" s="92" t="s">
        <v>477</v>
      </c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1</v>
      </c>
      <c r="C185" s="88"/>
      <c r="D185" s="271">
        <v>0.5</v>
      </c>
      <c r="E185" s="88"/>
      <c r="F185" s="178"/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29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0.8529411764705882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43634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43634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43634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43634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43634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42" x14ac:dyDescent="0.4">
      <c r="A450" s="88" t="s">
        <v>274</v>
      </c>
      <c r="B450" s="89">
        <v>1</v>
      </c>
      <c r="C450" s="89"/>
      <c r="D450" s="90" t="s">
        <v>519</v>
      </c>
      <c r="E450" s="90" t="s">
        <v>485</v>
      </c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6" customHeight="1" x14ac:dyDescent="0.4">
      <c r="A452" s="149" t="s">
        <v>360</v>
      </c>
      <c r="B452" s="89">
        <v>1</v>
      </c>
      <c r="C452" s="99" t="str">
        <f>IF(B452=0, -5, "0")</f>
        <v>0</v>
      </c>
      <c r="D452" s="90" t="s">
        <v>520</v>
      </c>
      <c r="E452" s="91" t="s">
        <v>486</v>
      </c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63" x14ac:dyDescent="0.4">
      <c r="A454" s="88" t="s">
        <v>85</v>
      </c>
      <c r="B454" s="89">
        <v>1</v>
      </c>
      <c r="C454" s="89"/>
      <c r="D454" s="107" t="s">
        <v>521</v>
      </c>
      <c r="E454" s="90" t="s">
        <v>487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84" x14ac:dyDescent="0.4">
      <c r="A466" s="92" t="s">
        <v>302</v>
      </c>
      <c r="B466" s="89">
        <v>0</v>
      </c>
      <c r="C466" s="151"/>
      <c r="D466" s="130" t="s">
        <v>476</v>
      </c>
      <c r="E466" s="90" t="s">
        <v>477</v>
      </c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9.25" customHeight="1" x14ac:dyDescent="0.4">
      <c r="A468" s="128" t="s">
        <v>317</v>
      </c>
      <c r="B468" s="89">
        <v>2</v>
      </c>
      <c r="C468" s="89"/>
      <c r="D468" s="90"/>
      <c r="E468" s="90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0.875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0.9107142857142857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43634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43634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63" x14ac:dyDescent="0.4">
      <c r="A547" s="88" t="s">
        <v>204</v>
      </c>
      <c r="B547" s="89">
        <v>1</v>
      </c>
      <c r="C547" s="89"/>
      <c r="D547" s="178" t="s">
        <v>488</v>
      </c>
      <c r="E547" s="131" t="s">
        <v>489</v>
      </c>
      <c r="F547" s="90"/>
      <c r="G547" s="83"/>
    </row>
    <row r="548" spans="1:7" ht="42" x14ac:dyDescent="0.4">
      <c r="A548" s="88" t="s">
        <v>293</v>
      </c>
      <c r="B548" s="89">
        <v>1</v>
      </c>
      <c r="C548" s="89"/>
      <c r="D548" s="111" t="s">
        <v>490</v>
      </c>
      <c r="E548" s="90" t="s">
        <v>491</v>
      </c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0</v>
      </c>
      <c r="C565" s="89"/>
      <c r="D565" s="271">
        <v>0</v>
      </c>
      <c r="E565" s="91"/>
      <c r="F565" s="90"/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4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>
        <f>D566/(COUNT(B558:C565,B546:C555)*2)</f>
        <v>0.5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0.5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43634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18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492</v>
      </c>
      <c r="E592" s="90" t="s">
        <v>485</v>
      </c>
      <c r="F592" s="90"/>
      <c r="G592" s="83"/>
    </row>
    <row r="593" spans="1:7" ht="90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493</v>
      </c>
      <c r="E593" s="90" t="s">
        <v>494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86.25" customHeight="1" x14ac:dyDescent="0.4">
      <c r="A601" s="88" t="s">
        <v>302</v>
      </c>
      <c r="B601" s="89">
        <v>0</v>
      </c>
      <c r="C601" s="89"/>
      <c r="D601" s="130" t="s">
        <v>476</v>
      </c>
      <c r="E601" s="90" t="s">
        <v>477</v>
      </c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9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>
        <f>D606/(COUNT(B592:C597,B599:C605)*2)</f>
        <v>0.34615384615384615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>
        <f>D609/(COUNT(B579:C587,B592:C605)*2)</f>
        <v>0.61363636363636365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43634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0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16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>
        <f>D627/(COUNT(B618:C626)*2)</f>
        <v>1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90.7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522</v>
      </c>
      <c r="E632" s="90" t="s">
        <v>494</v>
      </c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0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0.22222222222222221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63.75" x14ac:dyDescent="0.45">
      <c r="A644" s="155" t="s">
        <v>50</v>
      </c>
      <c r="B644" s="89">
        <v>0</v>
      </c>
      <c r="C644" s="99">
        <f>IF(B644=0, -10, IF(B644=1, -5, "0"))</f>
        <v>-10</v>
      </c>
      <c r="D644" s="135" t="s">
        <v>523</v>
      </c>
      <c r="E644" s="90" t="s">
        <v>494</v>
      </c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147" x14ac:dyDescent="0.4">
      <c r="A648" s="170" t="s">
        <v>457</v>
      </c>
      <c r="B648" s="89">
        <v>1</v>
      </c>
      <c r="C648" s="99" t="str">
        <f>IF(B648=0, -10, "0")</f>
        <v>0</v>
      </c>
      <c r="D648" s="88" t="s">
        <v>524</v>
      </c>
      <c r="E648" s="90" t="s">
        <v>495</v>
      </c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1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6.25E-2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42" x14ac:dyDescent="0.4">
      <c r="A654" s="109" t="s">
        <v>223</v>
      </c>
      <c r="B654" s="89">
        <v>1</v>
      </c>
      <c r="C654" s="89"/>
      <c r="D654" s="111" t="s">
        <v>511</v>
      </c>
      <c r="E654" s="90" t="s">
        <v>496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89" x14ac:dyDescent="0.4">
      <c r="A659" s="170" t="s">
        <v>325</v>
      </c>
      <c r="B659" s="89">
        <v>0</v>
      </c>
      <c r="C659" s="99">
        <f>IF(B659=0, -10, "0")</f>
        <v>-10</v>
      </c>
      <c r="D659" s="205" t="s">
        <v>497</v>
      </c>
      <c r="E659" s="205" t="s">
        <v>498</v>
      </c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84" x14ac:dyDescent="0.4">
      <c r="A663" s="88" t="s">
        <v>302</v>
      </c>
      <c r="B663" s="89">
        <v>0</v>
      </c>
      <c r="C663" s="89"/>
      <c r="D663" s="130" t="s">
        <v>476</v>
      </c>
      <c r="E663" s="90" t="s">
        <v>477</v>
      </c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512</v>
      </c>
      <c r="E665" s="338" t="s">
        <v>499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0.35714285714285715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31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0.39743589743589741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43634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0</v>
      </c>
      <c r="C683" s="89"/>
      <c r="D683" s="90" t="s">
        <v>525</v>
      </c>
      <c r="E683" s="90" t="s">
        <v>500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42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42" x14ac:dyDescent="0.4">
      <c r="A697" s="177" t="s">
        <v>318</v>
      </c>
      <c r="B697" s="89">
        <v>1</v>
      </c>
      <c r="C697" s="99"/>
      <c r="D697" s="88" t="s">
        <v>526</v>
      </c>
      <c r="E697" s="90" t="s">
        <v>527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0.66700000000000004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43634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42" x14ac:dyDescent="0.4">
      <c r="A710" s="109" t="s">
        <v>220</v>
      </c>
      <c r="B710" s="185">
        <v>1</v>
      </c>
      <c r="C710" s="185"/>
      <c r="D710" s="135" t="s">
        <v>528</v>
      </c>
      <c r="E710" s="135" t="s">
        <v>529</v>
      </c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35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>
        <f>D715/(COUNT(B710:C714)*2)</f>
        <v>0.875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0.9285714285714286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0.70837499999999998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0.70134228187919467</v>
      </c>
      <c r="E730" s="3"/>
      <c r="F730" s="3"/>
    </row>
  </sheetData>
  <sheetProtection algorithmName="SHA-512" hashValue="lznNOHtRDtFbYJIxvCyNguBuwitRjZ9FK26BHiLRq945OVWG8YpHS/Rz4sCIfnr85iq48C7I7+sYa3LgFZoeFQ==" saltValue="dOUbjp5LrfcLqvjCOPM4Yw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7" zoomScaleNormal="90" zoomScaleSheetLayoutView="100" workbookViewId="0">
      <selection activeCell="A205" sqref="A20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Silver Mall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Souheil DRAOUI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magasin M Tarek KTAT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>
        <f>D199</f>
        <v>0.77192982456140347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82.5" x14ac:dyDescent="0.3">
      <c r="A21" s="16" t="s">
        <v>460</v>
      </c>
      <c r="B21" s="42">
        <v>1</v>
      </c>
      <c r="C21" s="42"/>
      <c r="D21" s="43" t="s">
        <v>530</v>
      </c>
      <c r="E21" s="43" t="s">
        <v>513</v>
      </c>
      <c r="F21" s="42"/>
    </row>
    <row r="22" spans="1:7" x14ac:dyDescent="0.3">
      <c r="A22" s="453" t="s">
        <v>34</v>
      </c>
      <c r="B22" s="449"/>
      <c r="C22" s="450"/>
      <c r="D22" s="334">
        <f>SUM(B17:C21)</f>
        <v>9</v>
      </c>
    </row>
    <row r="23" spans="1:7" x14ac:dyDescent="0.3">
      <c r="A23" s="440" t="s">
        <v>251</v>
      </c>
      <c r="B23" s="441"/>
      <c r="C23" s="442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14</v>
      </c>
    </row>
    <row r="34" spans="1:6" x14ac:dyDescent="0.3">
      <c r="A34" s="440" t="s">
        <v>251</v>
      </c>
      <c r="B34" s="441"/>
      <c r="C34" s="442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6</v>
      </c>
    </row>
    <row r="43" spans="1:6" x14ac:dyDescent="0.3">
      <c r="A43" s="440" t="s">
        <v>251</v>
      </c>
      <c r="B43" s="441"/>
      <c r="C43" s="442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12</v>
      </c>
    </row>
    <row r="53" spans="1:6" x14ac:dyDescent="0.3">
      <c r="A53" s="440" t="s">
        <v>251</v>
      </c>
      <c r="B53" s="441"/>
      <c r="C53" s="442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49.5" customHeight="1" x14ac:dyDescent="0.3">
      <c r="A59" s="5" t="s">
        <v>79</v>
      </c>
      <c r="B59" s="42">
        <v>1</v>
      </c>
      <c r="C59" s="42"/>
      <c r="D59" s="43" t="s">
        <v>531</v>
      </c>
      <c r="E59" s="42" t="s">
        <v>501</v>
      </c>
      <c r="F59" s="42"/>
    </row>
    <row r="60" spans="1:6" ht="70.5" customHeight="1" x14ac:dyDescent="0.35">
      <c r="A60" s="15" t="s">
        <v>182</v>
      </c>
      <c r="B60" s="42">
        <v>0</v>
      </c>
      <c r="C60" s="4">
        <f>IF(B60=0, -5, "0")</f>
        <v>-5</v>
      </c>
      <c r="D60" s="43" t="s">
        <v>502</v>
      </c>
      <c r="E60" s="43" t="s">
        <v>504</v>
      </c>
      <c r="F60" s="42"/>
    </row>
    <row r="61" spans="1:6" ht="66.75" x14ac:dyDescent="0.35">
      <c r="A61" s="14" t="s">
        <v>253</v>
      </c>
      <c r="B61" s="42">
        <v>0</v>
      </c>
      <c r="C61" s="4">
        <f>IF(B61=0, -5, "0")</f>
        <v>-5</v>
      </c>
      <c r="D61" s="43" t="s">
        <v>503</v>
      </c>
      <c r="E61" s="43" t="s">
        <v>505</v>
      </c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-1</v>
      </c>
    </row>
    <row r="64" spans="1:6" x14ac:dyDescent="0.3">
      <c r="A64" s="440" t="s">
        <v>251</v>
      </c>
      <c r="B64" s="441"/>
      <c r="C64" s="442"/>
      <c r="D64" s="332">
        <f>D63/(COUNT(B56:C62)*2)</f>
        <v>-5.5555555555555552E-2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8</v>
      </c>
    </row>
    <row r="85" spans="1:6" x14ac:dyDescent="0.3">
      <c r="A85" s="440" t="s">
        <v>251</v>
      </c>
      <c r="B85" s="441"/>
      <c r="C85" s="442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514</v>
      </c>
      <c r="E155" s="43" t="s">
        <v>506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15</v>
      </c>
    </row>
    <row r="162" spans="1:6" x14ac:dyDescent="0.3">
      <c r="A162" s="440" t="s">
        <v>251</v>
      </c>
      <c r="B162" s="441"/>
      <c r="C162" s="442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8</v>
      </c>
    </row>
    <row r="170" spans="1:6" x14ac:dyDescent="0.3">
      <c r="A170" s="440" t="s">
        <v>251</v>
      </c>
      <c r="B170" s="441"/>
      <c r="C170" s="442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ht="49.5" x14ac:dyDescent="0.3">
      <c r="A173" s="4" t="s">
        <v>152</v>
      </c>
      <c r="B173" s="42">
        <v>1</v>
      </c>
      <c r="C173" s="42"/>
      <c r="D173" s="43" t="s">
        <v>532</v>
      </c>
      <c r="E173" s="42" t="s">
        <v>507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7</v>
      </c>
    </row>
    <row r="178" spans="1:7" x14ac:dyDescent="0.3">
      <c r="A178" s="440" t="s">
        <v>251</v>
      </c>
      <c r="B178" s="441"/>
      <c r="C178" s="442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ht="37.5" customHeight="1" x14ac:dyDescent="0.3">
      <c r="A181" s="16" t="s">
        <v>270</v>
      </c>
      <c r="B181" s="42">
        <v>0</v>
      </c>
      <c r="C181" s="42"/>
      <c r="D181" s="43" t="s">
        <v>508</v>
      </c>
      <c r="E181" s="58" t="s">
        <v>509</v>
      </c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510</v>
      </c>
      <c r="E182" s="58" t="s">
        <v>515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7</v>
      </c>
    </row>
    <row r="187" spans="1:7" x14ac:dyDescent="0.3">
      <c r="A187" s="440" t="s">
        <v>251</v>
      </c>
      <c r="B187" s="441"/>
      <c r="C187" s="442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3"/>
      <c r="E190" s="43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43" t="s">
        <v>533</v>
      </c>
      <c r="E192" s="42" t="s">
        <v>501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3</v>
      </c>
    </row>
    <row r="195" spans="1:6" x14ac:dyDescent="0.3">
      <c r="A195" s="440" t="s">
        <v>251</v>
      </c>
      <c r="B195" s="441"/>
      <c r="C195" s="442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0.81810000000000005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0.77192982456140347</v>
      </c>
    </row>
  </sheetData>
  <sheetProtection algorithmName="SHA-512" hashValue="li4aPpXPkBJgVUr4qbtTlTovYIutM5grvqFE2pPOUGedEmTdncRyyNbE5E6bq8fY8ARVc4PE+Ni+Dd6hnwIxgQ==" saltValue="HDP4/ENEq9YWH7TFYXzOs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Silver Mall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Silver Mall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Souheil DRAOUI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magasin M Tarek KTAT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Silver Mall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Silver Mall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Souheil DRAOUI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magasin M Tarek KTAT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Silver Mall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Silver Mall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Souheil DRAOUI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magasin M Tarek KTAT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2019-10-22T09:57:34Z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