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Clients\uhd\Audit magasin\Audits par magasins\CE Sidi Salah\2020\"/>
    </mc:Choice>
  </mc:AlternateContent>
  <bookViews>
    <workbookView xWindow="0" yWindow="0" windowWidth="20490" windowHeight="7755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24" i="29" l="1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<sst xmlns="http://schemas.openxmlformats.org/spreadsheetml/2006/main" count="5839" uniqueCount="515">
  <si>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</si>
  <si>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</si>
  <si>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</si>
  <si>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</si>
  <si>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</si>
  <si>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</si>
  <si>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</si>
  <si>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</si>
  <si>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</si>
  <si>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</si>
  <si>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</si>
  <si>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</si>
  <si>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</si>
  <si>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</si>
  <si>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</si>
  <si>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</si>
  <si>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</si>
  <si>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</si>
  <si>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</si>
  <si>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</si>
  <si>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</si>
  <si>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</si>
  <si>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</si>
  <si>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</si>
  <si>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</si>
  <si>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</si>
  <si>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</si>
  <si>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</si>
  <si>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</si>
  <si>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</si>
  <si>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</si>
  <si>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</si>
  <si>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</si>
  <si>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</si>
  <si>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</si>
  <si>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</si>
  <si>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</si>
  <si>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</si>
  <si>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</si>
  <si>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</si>
  <si>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</si>
  <si>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</si>
  <si>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</si>
  <si>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</si>
  <si>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</si>
  <si>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</si>
  <si>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</si>
  <si>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</si>
  <si>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</si>
  <si>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</si>
  <si>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</si>
  <si>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</si>
  <si>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</si>
  <si>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</si>
  <si>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</si>
  <si>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</si>
  <si>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</si>
  <si>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</si>
  <si>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</si>
  <si>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</si>
  <si>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</si>
  <si>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</si>
  <si>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</si>
  <si>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</si>
  <si>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</si>
  <si>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</si>
  <si>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</si>
  <si>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</si>
  <si>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</si>
  <si>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</si>
  <si>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</si>
  <si>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</si>
  <si>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</si>
  <si>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</si>
  <si>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</si>
  <si>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</si>
  <si>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</si>
  <si>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</si>
  <si>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</si>
  <si>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</si>
  <si>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</si>
  <si>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</si>
  <si>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</si>
  <si>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</si>
  <si>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</si>
  <si>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</si>
  <si>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</si>
  <si>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</si>
  <si>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</si>
  <si>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</si>
  <si>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</si>
  <si>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</si>
  <si>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</si>
  <si>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</si>
  <si>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</si>
  <si>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</si>
  <si>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</si>
  <si>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</si>
  <si>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</si>
  <si>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</si>
  <si>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</si>
  <si>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</si>
  <si>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</si>
  <si>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</si>
  <si>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</si>
  <si>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</si>
  <si>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</si>
  <si>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</si>
  <si>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</si>
  <si>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</si>
  <si>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</si>
  <si>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</si>
  <si>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</si>
  <si>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</si>
  <si>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</si>
  <si>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</si>
  <si>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</si>
  <si>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</si>
  <si>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</si>
  <si>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</si>
  <si>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</si>
  <si>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</si>
  <si>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</si>
  <si>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</si>
  <si>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</si>
  <si>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</si>
  <si>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</si>
  <si>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</si>
  <si>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</si>
  <si>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</si>
  <si>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</si>
  <si>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</si>
  <si>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</si>
  <si>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</si>
  <si>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</si>
  <si>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</si>
  <si>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</si>
  <si>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</si>
  <si>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</si>
  <si>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</si>
  <si>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</si>
  <si>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</si>
  <si>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</si>
  <si>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</si>
  <si>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</si>
  <si>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</si>
  <si>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</si>
  <si>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</si>
  <si>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</si>
  <si>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</si>
  <si>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</si>
  <si>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</si>
  <si>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</si>
  <si>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</si>
  <si>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</si>
  <si>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</si>
  <si>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</si>
  <si>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</si>
  <si>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</si>
  <si>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</si>
  <si>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</si>
  <si>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</si>
  <si>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</si>
  <si>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</si>
  <si>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</si>
  <si>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</si>
  <si>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</si>
  <si>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</si>
  <si>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</si>
  <si>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</si>
  <si>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</si>
  <si>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</si>
  <si>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</si>
  <si>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</si>
  <si>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</si>
  <si>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</si>
  <si>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</si>
  <si>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</si>
  <si>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</si>
  <si>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</si>
  <si>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</si>
  <si>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</si>
  <si>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</si>
  <si>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</si>
  <si>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</si>
  <si>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</si>
  <si>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</si>
  <si>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</si>
  <si>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</si>
  <si>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</si>
  <si>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</si>
  <si>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</si>
  <si>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</si>
  <si>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</si>
  <si>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</si>
  <si>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</si>
  <si>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</si>
  <si>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</si>
  <si>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</si>
  <si>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</si>
  <si>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</si>
  <si>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</si>
  <si>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</si>
  <si>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</si>
  <si>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</si>
  <si>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</si>
  <si>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</si>
  <si>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</si>
  <si>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</si>
  <si>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</si>
  <si>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</si>
  <si>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</si>
  <si>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</si>
  <si>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</si>
  <si>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</si>
  <si>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</si>
  <si>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</si>
  <si>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</si>
  <si>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</si>
  <si>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</si>
  <si>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</si>
  <si>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</si>
  <si>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</si>
  <si>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</si>
  <si>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</si>
  <si>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</si>
  <si>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</si>
  <si>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</si>
  <si>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</si>
  <si>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</si>
  <si>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</si>
  <si>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</si>
  <si>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</si>
  <si>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</si>
  <si>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</si>
  <si>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</si>
  <si>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</si>
  <si>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</si>
  <si>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</si>
  <si>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</si>
  <si>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</si>
  <si>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</si>
  <si>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</si>
  <si>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</si>
  <si>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</si>
  <si>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</si>
  <si>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</si>
  <si>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</si>
  <si>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</si>
  <si>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</si>
  <si>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</si>
  <si>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</si>
  <si>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</si>
  <si>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</si>
  <si>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</si>
  <si>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</si>
  <si>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</si>
  <si>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</si>
  <si>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</si>
  <si>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</si>
  <si>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</si>
  <si>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</si>
  <si>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</si>
  <si>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</si>
  <si>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</si>
  <si>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</si>
  <si>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</si>
  <si>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</si>
  <si>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</si>
  <si>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</si>
  <si>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</si>
  <si>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</si>
  <si>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</si>
  <si>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</si>
  <si>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</si>
  <si>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</si>
  <si>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</si>
  <si>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</si>
  <si>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</si>
  <si>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</si>
  <si>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</si>
  <si>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</si>
  <si>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</si>
  <si>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</si>
  <si>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</si>
  <si>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</si>
  <si>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</si>
  <si>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</si>
  <si>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</si>
  <si>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</si>
  <si>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</si>
  <si>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</si>
  <si>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</si>
  <si>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</si>
  <si>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</si>
  <si>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</si>
  <si>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</si>
  <si>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</si>
  <si>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</si>
  <si>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</si>
  <si>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</si>
  <si>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</si>
  <si>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</si>
  <si>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</si>
  <si>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</si>
  <si>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</si>
  <si>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</si>
  <si>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</si>
  <si>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</si>
  <si>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</si>
  <si>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</si>
  <si>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</si>
  <si>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</si>
  <si>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</si>
  <si>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</si>
  <si>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</si>
  <si>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</si>
  <si>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</si>
  <si>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</si>
  <si>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</si>
  <si>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</si>
  <si>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</si>
  <si>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</si>
  <si>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</si>
  <si>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</si>
  <si>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</si>
  <si>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</si>
  <si>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</si>
  <si>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</si>
  <si>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</si>
  <si>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</si>
  <si>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</si>
  <si>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</si>
  <si>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</si>
  <si>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</si>
  <si>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</si>
  <si>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</si>
  <si>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</si>
  <si>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</si>
  <si>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</si>
  <si>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</si>
  <si>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</si>
  <si>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</si>
  <si>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</si>
  <si>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</si>
  <si>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</si>
  <si>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</si>
  <si>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</si>
  <si>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</si>
  <si>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</si>
  <si>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</si>
  <si>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</si>
  <si>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</si>
  <si>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</si>
  <si>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</si>
  <si>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</si>
  <si>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</si>
  <si>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</si>
  <si>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</si>
  <si>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</si>
  <si>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</si>
  <si>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</si>
  <si>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</si>
  <si>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</si>
  <si>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</si>
  <si>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</si>
  <si>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</si>
  <si>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</si>
  <si>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</si>
  <si>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</si>
  <si>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</si>
  <si>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</si>
  <si>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</si>
  <si>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</si>
  <si>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</si>
  <si>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</si>
  <si>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</si>
  <si>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</si>
  <si>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</si>
  <si>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</si>
  <si>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</si>
  <si>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</si>
  <si>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</si>
  <si>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</si>
  <si>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</si>
  <si>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</si>
  <si>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</si>
  <si>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</si>
  <si>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</si>
  <si>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</si>
  <si>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</si>
  <si>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</si>
  <si>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</si>
  <si>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</si>
  <si>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</si>
  <si>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</si>
  <si>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</si>
  <si>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</si>
  <si>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</si>
  <si>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</si>
  <si>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</si>
  <si>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</si>
  <si>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</si>
  <si>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</si>
  <si>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</si>
  <si>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</si>
  <si>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</si>
  <si>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</si>
  <si>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</si>
  <si>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</si>
  <si>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</si>
  <si>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</si>
  <si>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</si>
  <si>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</si>
  <si>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</si>
  <si>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</si>
  <si>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</si>
  <si>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</si>
  <si>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</si>
  <si>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</si>
  <si>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</si>
  <si>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</si>
  <si>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</si>
  <si>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</si>
  <si>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</si>
  <si>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</si>
  <si>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</si>
  <si>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</si>
  <si>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</si>
  <si>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</si>
  <si>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</si>
  <si>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</si>
  <si>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</si>
  <si>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</si>
  <si>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</si>
  <si>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</si>
  <si>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</si>
  <si>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</si>
  <si>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</si>
  <si>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</si>
  <si>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</si>
  <si>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</si>
  <si>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</si>
  <si>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</si>
  <si>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</si>
  <si>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</si>
  <si>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</si>
  <si>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</si>
  <si>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</si>
  <si>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</si>
  <si>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</si>
  <si>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</si>
  <si>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</si>
  <si>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</si>
  <si>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</si>
  <si>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</si>
  <si>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</si>
  <si>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</si>
  <si>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</si>
  <si>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</si>
  <si>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</si>
  <si>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</si>
  <si>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</si>
  <si>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</si>
  <si>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</si>
  <si>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</si>
  <si>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</si>
  <si>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</si>
  <si>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</si>
  <si>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</si>
  <si>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</si>
  <si>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</si>
  <si>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</si>
  <si>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</si>
  <si>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</si>
  <si>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 xml:space="preserve">POINT TRANSVERSE DIRECTEUR MAGASIN </t>
  </si>
  <si>
    <t>SIDI SALAH</t>
  </si>
  <si>
    <t>M Souheil DRAOUI</t>
  </si>
  <si>
    <t>Directeur magasin</t>
  </si>
  <si>
    <t>Absence de lingettes désinfectantes.</t>
  </si>
  <si>
    <t>Fournir le matériel de désinfection.</t>
  </si>
  <si>
    <t>Dernière vérification du thermomètre à sonde était réalisée en décembre 2019.</t>
  </si>
  <si>
    <t>Assurer la vérification mensuelle du thermomètre à sonde.</t>
  </si>
  <si>
    <t>Le plan d'action n'était pas réalisé suite au dernier audit.</t>
  </si>
  <si>
    <t>Nous avons constaté un manque de balisage pour certains produits exposés (exp: oranges, gingembres et citrons).</t>
  </si>
  <si>
    <t>Les oignons exposés présentaient des traces de moisissures (voir photo).</t>
  </si>
  <si>
    <t>Renforcer le triage.</t>
  </si>
  <si>
    <t>La poubelle n'était pas munie de sac.</t>
  </si>
  <si>
    <t>Mettre en place un sac.</t>
  </si>
  <si>
    <t>Utilisation du thermomètre de la réception.</t>
  </si>
  <si>
    <t>Fournir un thermomètre pour chaque rayon.</t>
  </si>
  <si>
    <t>Les linéaires de farines, sel, pâtes et semoules n'étaient pas propres le jour de l'audit.</t>
  </si>
  <si>
    <t>Assurer le nettoyage.</t>
  </si>
  <si>
    <t>Absence du suivi des autocontrôles du nettoyage.</t>
  </si>
  <si>
    <t>Assurer le suivi quotidien des autocontrôles du nettoyage.</t>
  </si>
  <si>
    <t>Fournir un thermomètre à sonde pour le rayon PLS.</t>
  </si>
  <si>
    <t>Un paquet de fromage triangle 16 portions "LANDOR" périmé depuis le 31/01/20.</t>
  </si>
  <si>
    <t>Renforcer le contrôle des DLC des produits exposés.</t>
  </si>
  <si>
    <t>Accentuer la vérification des DLC des produits.</t>
  </si>
  <si>
    <t>Absence du suivi des autocontrôles du nettoyage depuis le 22/12/19.</t>
  </si>
  <si>
    <t>Assurer l'enregistrement journalier des autocontrôles du nettoyage.</t>
  </si>
  <si>
    <t>Absence du savon liquide au niveau des sanitaires hommes et femmes.</t>
  </si>
  <si>
    <t>Fournir du savon liquide.</t>
  </si>
  <si>
    <t>Le taux d'hygromètrie est de 46% &lt; 65%, correct.</t>
  </si>
  <si>
    <t>La température du meuble froid d'exposition des produits surgelés et glaces était élevée.
T affichée: 7,7°C
T mesurée: varie entre 5,5°C et 6,4°C.</t>
  </si>
  <si>
    <t>Maintenir les produits à une température de -18°C.</t>
  </si>
  <si>
    <t>Remplacer les lampes non fonctionnelles.</t>
  </si>
  <si>
    <t>Absence de système de climatisation dans le local.</t>
  </si>
  <si>
    <t>Mettre en place un système de climatisation.</t>
  </si>
  <si>
    <t>Le plan d'action n'était pas traité.</t>
  </si>
  <si>
    <t>Réaliser le plan d'action suite à chaque audit.</t>
  </si>
  <si>
    <t>Présence de deux DEIV non fonctionnels au niveau du rayon FLEG (un mail à été envoyer en ce sens).</t>
  </si>
  <si>
    <t>Le plan d'action n'était pas dressé suite au dernier audit.</t>
  </si>
  <si>
    <t>Réaliser un plan d'action suite à chaque audit et l'afficher avec son rapport.</t>
  </si>
  <si>
    <t>Présence de 6 sacs de biscuits palmier "moulin d'or" périmés depuis le 29/01/20.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</si>
</sst>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33" fillId="0" borderId="1" xfId="0" applyFont="1" applyBorder="1" applyAlignment="1" applyProtection="1">
      <alignment horizontal="left"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wrapText="1"/>
      <protection hidden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0.88235294117647056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09997248"/>
        <c:axId val="-1009995072"/>
      </c:barChart>
      <c:catAx>
        <c:axId val="-100999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09995072"/>
        <c:crosses val="autoZero"/>
        <c:auto val="1"/>
        <c:lblAlgn val="ctr"/>
        <c:lblOffset val="100"/>
        <c:noMultiLvlLbl val="0"/>
      </c:catAx>
      <c:valAx>
        <c:axId val="-1009995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09997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0.97826086956521741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90376688"/>
        <c:axId val="-1090365808"/>
      </c:barChart>
      <c:catAx>
        <c:axId val="-109037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90365808"/>
        <c:crosses val="autoZero"/>
        <c:auto val="1"/>
        <c:lblAlgn val="ctr"/>
        <c:lblOffset val="100"/>
        <c:noMultiLvlLbl val="0"/>
      </c:catAx>
      <c:valAx>
        <c:axId val="-1090365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90376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0.90476190476190477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90362544"/>
        <c:axId val="-1090370704"/>
      </c:barChart>
      <c:catAx>
        <c:axId val="-109036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90370704"/>
        <c:crosses val="autoZero"/>
        <c:auto val="1"/>
        <c:lblAlgn val="ctr"/>
        <c:lblOffset val="100"/>
        <c:noMultiLvlLbl val="0"/>
      </c:catAx>
      <c:valAx>
        <c:axId val="-1090370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9036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0.60256410256410253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90371792"/>
        <c:axId val="-1090374512"/>
      </c:barChart>
      <c:catAx>
        <c:axId val="-1090371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90374512"/>
        <c:crosses val="autoZero"/>
        <c:auto val="1"/>
        <c:lblAlgn val="ctr"/>
        <c:lblOffset val="100"/>
        <c:noMultiLvlLbl val="0"/>
      </c:catAx>
      <c:valAx>
        <c:axId val="-1090374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90371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90370160"/>
        <c:axId val="-1017599728"/>
      </c:barChart>
      <c:catAx>
        <c:axId val="-1090370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599728"/>
        <c:crosses val="autoZero"/>
        <c:auto val="1"/>
        <c:lblAlgn val="ctr"/>
        <c:lblOffset val="100"/>
        <c:noMultiLvlLbl val="0"/>
      </c:catAx>
      <c:valAx>
        <c:axId val="-1017599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90370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7609520"/>
        <c:axId val="-1017604624"/>
      </c:barChart>
      <c:catAx>
        <c:axId val="-1017609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604624"/>
        <c:crosses val="autoZero"/>
        <c:auto val="1"/>
        <c:lblAlgn val="ctr"/>
        <c:lblOffset val="100"/>
        <c:noMultiLvlLbl val="0"/>
      </c:catAx>
      <c:valAx>
        <c:axId val="-1017604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7609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7608976"/>
        <c:axId val="-1017605712"/>
      </c:barChart>
      <c:catAx>
        <c:axId val="-101760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605712"/>
        <c:crosses val="autoZero"/>
        <c:auto val="1"/>
        <c:lblAlgn val="ctr"/>
        <c:lblOffset val="100"/>
        <c:noMultiLvlLbl val="0"/>
      </c:catAx>
      <c:valAx>
        <c:axId val="-1017605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7608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0.83881578947368418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7607888"/>
        <c:axId val="-1017603536"/>
      </c:barChart>
      <c:catAx>
        <c:axId val="-1017607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603536"/>
        <c:crosses val="autoZero"/>
        <c:auto val="1"/>
        <c:lblAlgn val="ctr"/>
        <c:lblOffset val="100"/>
        <c:noMultiLvlLbl val="0"/>
      </c:catAx>
      <c:valAx>
        <c:axId val="-1017603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7607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0.85690789473684204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017607344"/>
        <c:axId val="-1017611696"/>
        <c:extLst xmlns:c16r2="http://schemas.microsoft.com/office/drawing/2015/06/chart"/>
      </c:barChart>
      <c:catAx>
        <c:axId val="-10176073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611696"/>
        <c:crosses val="autoZero"/>
        <c:auto val="1"/>
        <c:lblAlgn val="ctr"/>
        <c:lblOffset val="100"/>
        <c:noMultiLvlLbl val="0"/>
      </c:catAx>
      <c:valAx>
        <c:axId val="-10176116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607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0.7579285714285714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017597552"/>
        <c:axId val="-1017601904"/>
        <c:extLst xmlns:c16r2="http://schemas.microsoft.com/office/drawing/2015/06/chart"/>
      </c:barChart>
      <c:catAx>
        <c:axId val="-1017597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601904"/>
        <c:crosses val="autoZero"/>
        <c:auto val="1"/>
        <c:lblAlgn val="ctr"/>
        <c:lblOffset val="100"/>
        <c:noMultiLvlLbl val="0"/>
      </c:catAx>
      <c:valAx>
        <c:axId val="-1017601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59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63418800"/>
        <c:axId val="-1263422608"/>
      </c:barChart>
      <c:catAx>
        <c:axId val="-126341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63422608"/>
        <c:crosses val="autoZero"/>
        <c:auto val="1"/>
        <c:lblAlgn val="ctr"/>
        <c:lblOffset val="100"/>
        <c:noMultiLvlLbl val="0"/>
      </c:catAx>
      <c:valAx>
        <c:axId val="-1263422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6341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63425328"/>
        <c:axId val="-1263420432"/>
      </c:barChart>
      <c:catAx>
        <c:axId val="-126342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63420432"/>
        <c:crosses val="autoZero"/>
        <c:auto val="1"/>
        <c:lblAlgn val="ctr"/>
        <c:lblOffset val="100"/>
        <c:noMultiLvlLbl val="0"/>
      </c:catAx>
      <c:valAx>
        <c:axId val="-126342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63425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63412272"/>
        <c:axId val="-1263426416"/>
      </c:barChart>
      <c:catAx>
        <c:axId val="-126341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63426416"/>
        <c:crosses val="autoZero"/>
        <c:auto val="1"/>
        <c:lblAlgn val="ctr"/>
        <c:lblOffset val="100"/>
        <c:noMultiLvlLbl val="0"/>
      </c:catAx>
      <c:valAx>
        <c:axId val="-1263426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63412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64178016"/>
        <c:axId val="-1264176928"/>
      </c:barChart>
      <c:catAx>
        <c:axId val="-1264178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64176928"/>
        <c:crosses val="autoZero"/>
        <c:auto val="1"/>
        <c:lblAlgn val="ctr"/>
        <c:lblOffset val="100"/>
        <c:noMultiLvlLbl val="0"/>
      </c:catAx>
      <c:valAx>
        <c:axId val="-1264176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64178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90377232"/>
        <c:axId val="-1090366896"/>
      </c:barChart>
      <c:catAx>
        <c:axId val="-109037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90366896"/>
        <c:crosses val="autoZero"/>
        <c:auto val="1"/>
        <c:lblAlgn val="ctr"/>
        <c:lblOffset val="100"/>
        <c:noMultiLvlLbl val="0"/>
      </c:catAx>
      <c:valAx>
        <c:axId val="-1090366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90377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90363632"/>
        <c:axId val="-1090373424"/>
      </c:barChart>
      <c:catAx>
        <c:axId val="-109036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90373424"/>
        <c:crosses val="autoZero"/>
        <c:auto val="1"/>
        <c:lblAlgn val="ctr"/>
        <c:lblOffset val="100"/>
        <c:noMultiLvlLbl val="0"/>
      </c:catAx>
      <c:valAx>
        <c:axId val="-1090373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90363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0.90740740740740744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90372880"/>
        <c:axId val="-1090368528"/>
      </c:barChart>
      <c:catAx>
        <c:axId val="-109037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90368528"/>
        <c:crosses val="autoZero"/>
        <c:auto val="1"/>
        <c:lblAlgn val="ctr"/>
        <c:lblOffset val="100"/>
        <c:noMultiLvlLbl val="0"/>
      </c:catAx>
      <c:valAx>
        <c:axId val="-1090368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90372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90367984"/>
        <c:axId val="-1090367440"/>
      </c:barChart>
      <c:catAx>
        <c:axId val="-109036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90367440"/>
        <c:crosses val="autoZero"/>
        <c:auto val="1"/>
        <c:lblAlgn val="ctr"/>
        <c:lblOffset val="100"/>
        <c:noMultiLvlLbl val="0"/>
      </c:catAx>
      <c:valAx>
        <c:axId val="-109036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90367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3" zoomScaleSheetLayoutView="100" workbookViewId="0">
      <selection activeCell="H20" sqref="H20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1" t="s">
        <v>474</v>
      </c>
      <c r="B18" s="341"/>
      <c r="C18" s="341"/>
      <c r="D18" s="342" t="s">
        <v>476</v>
      </c>
      <c r="E18" s="342"/>
      <c r="F18" s="342"/>
      <c r="G18" s="342"/>
      <c r="H18" s="342"/>
      <c r="I18" s="342"/>
      <c r="J18" s="342"/>
      <c r="K18" s="342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3" t="s">
        <v>277</v>
      </c>
      <c r="B21" s="343"/>
      <c r="C21" s="343"/>
      <c r="D21" s="343"/>
      <c r="E21" s="343"/>
      <c r="F21" s="343"/>
      <c r="G21" s="343"/>
      <c r="H21" s="343"/>
      <c r="I21" s="343"/>
      <c r="J21" s="343"/>
      <c r="K21" s="343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4" t="s">
        <v>279</v>
      </c>
      <c r="C23" s="344"/>
      <c r="D23" s="31"/>
      <c r="E23" s="31"/>
      <c r="F23" s="31"/>
      <c r="G23" s="31"/>
      <c r="H23" s="31"/>
      <c r="I23" s="31"/>
      <c r="J23" t="str">
        <f>D18</f>
        <v>SIDI SALAH</v>
      </c>
    </row>
    <row r="24" spans="1:11" ht="33" customHeight="1" x14ac:dyDescent="0.25">
      <c r="A24" s="277" t="s">
        <v>280</v>
      </c>
      <c r="B24" s="345">
        <f>AVERAGE('A1 Exploitation'!D730,'A1 Technique'!D199)</f>
        <v>0.85690789473684204</v>
      </c>
      <c r="C24" s="345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5" t="e">
        <f>AVERAGE('A2 Exploitation'!D730,'A2 Technique'!D199)</f>
        <v>#DIV/0!</v>
      </c>
      <c r="C25" s="345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5" t="e">
        <f>AVERAGE('A3 Exploitation'!D730,'A3 Technique'!D199)</f>
        <v>#DIV/0!</v>
      </c>
      <c r="C26" s="345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5" t="e">
        <f>AVERAGE('A4 Exploitation'!D730,'A4 Technique'!D199)</f>
        <v>#DIV/0!</v>
      </c>
      <c r="C27" s="345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5"/>
      <c r="C28" s="345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5"/>
      <c r="C29" s="345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4" t="s">
        <v>286</v>
      </c>
      <c r="C33" s="344"/>
      <c r="D33" s="31"/>
      <c r="E33" s="31"/>
      <c r="F33" s="31"/>
      <c r="G33" s="31"/>
      <c r="H33" s="31"/>
      <c r="I33" s="31"/>
      <c r="J33" t="str">
        <f>D18</f>
        <v>SIDI SALAH</v>
      </c>
    </row>
    <row r="34" spans="1:10" ht="33" customHeight="1" x14ac:dyDescent="0.25">
      <c r="A34" s="277" t="s">
        <v>280</v>
      </c>
      <c r="B34" s="345">
        <f>'A1 Exploitation'!D730</f>
        <v>0.83881578947368418</v>
      </c>
      <c r="C34" s="345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5" t="e">
        <f>'A2 Exploitation'!D730</f>
        <v>#DIV/0!</v>
      </c>
      <c r="C35" s="345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5" t="e">
        <f>'A3 Exploitation'!D730</f>
        <v>#DIV/0!</v>
      </c>
      <c r="C36" s="345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5" t="e">
        <f>'A4 Exploitation'!D730</f>
        <v>#DIV/0!</v>
      </c>
      <c r="C37" s="345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5"/>
      <c r="C38" s="345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5"/>
      <c r="C39" s="345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6" t="s">
        <v>287</v>
      </c>
      <c r="C42" s="346"/>
      <c r="D42" s="31"/>
      <c r="E42" s="31"/>
      <c r="F42" s="31"/>
      <c r="G42" s="31"/>
      <c r="H42" s="31"/>
      <c r="I42" s="31"/>
      <c r="J42" t="str">
        <f>D18</f>
        <v>SIDI SALAH</v>
      </c>
    </row>
    <row r="43" spans="1:10" ht="33" customHeight="1" x14ac:dyDescent="0.25">
      <c r="A43" s="277" t="s">
        <v>280</v>
      </c>
      <c r="B43" s="345">
        <f>AVERAGE('A1 Exploitation'!D728, 'A1 Technique'!D197)</f>
        <v>0.7579285714285714</v>
      </c>
      <c r="C43" s="345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5" t="e">
        <f>AVERAGE('A2 Exploitation'!D728, 'A2 Technique'!D197)</f>
        <v>#DIV/0!</v>
      </c>
      <c r="C44" s="345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5" t="e">
        <f>AVERAGE('A3 Exploitation'!D728, 'A3 Technique'!D197)</f>
        <v>#DIV/0!</v>
      </c>
      <c r="C45" s="345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5" t="e">
        <f>AVERAGE('A4 Exploitation'!D728, 'A4 Technique'!D197)</f>
        <v>#DIV/0!</v>
      </c>
      <c r="C46" s="345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5"/>
      <c r="C47" s="345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5"/>
      <c r="C48" s="345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4" t="s">
        <v>288</v>
      </c>
      <c r="C51" s="344"/>
      <c r="D51" s="31"/>
      <c r="E51" s="31"/>
      <c r="F51" s="31"/>
      <c r="G51" s="31"/>
      <c r="H51" s="31"/>
      <c r="I51" s="31"/>
      <c r="J51" t="str">
        <f>D18</f>
        <v>SIDI SALAH</v>
      </c>
    </row>
    <row r="52" spans="1:10" ht="33" customHeight="1" x14ac:dyDescent="0.25">
      <c r="A52" s="277" t="s">
        <v>280</v>
      </c>
      <c r="B52" s="347">
        <f>'A1 Exploitation'!D48</f>
        <v>0.88235294117647056</v>
      </c>
      <c r="C52" s="347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7" t="e">
        <f>'A2 Exploitation'!D48</f>
        <v>#DIV/0!</v>
      </c>
      <c r="C53" s="347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7" t="e">
        <f>'A3 Exploitation'!D48</f>
        <v>#DIV/0!</v>
      </c>
      <c r="C54" s="347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7" t="e">
        <f>'A4 Exploitation'!D48</f>
        <v>#DIV/0!</v>
      </c>
      <c r="C55" s="347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7"/>
      <c r="C56" s="347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7"/>
      <c r="C57" s="347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4" t="s">
        <v>289</v>
      </c>
      <c r="C60" s="344"/>
      <c r="D60" s="31"/>
      <c r="E60" s="31"/>
      <c r="F60" s="31"/>
      <c r="G60" s="31"/>
      <c r="H60" s="31"/>
      <c r="I60" s="31"/>
      <c r="J60" t="str">
        <f>D18</f>
        <v>SIDI SALAH</v>
      </c>
    </row>
    <row r="61" spans="1:10" ht="33" customHeight="1" x14ac:dyDescent="0.25">
      <c r="A61" s="277" t="s">
        <v>280</v>
      </c>
      <c r="B61" s="345" t="e">
        <f>'A1 Exploitation'!D131</f>
        <v>#DIV/0!</v>
      </c>
      <c r="C61" s="345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5" t="e">
        <f>'A2 Exploitation'!D131</f>
        <v>#DIV/0!</v>
      </c>
      <c r="C62" s="345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5" t="e">
        <f>'A3 Exploitation'!D131</f>
        <v>#DIV/0!</v>
      </c>
      <c r="C63" s="345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5" t="e">
        <f>'A4 Exploitation'!D131</f>
        <v>#DIV/0!</v>
      </c>
      <c r="C64" s="345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5"/>
      <c r="C65" s="345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5"/>
      <c r="C66" s="345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4" t="s">
        <v>464</v>
      </c>
      <c r="C69" s="344"/>
      <c r="D69" s="31"/>
      <c r="E69" s="31"/>
      <c r="F69" s="31"/>
      <c r="G69" s="31"/>
      <c r="H69" s="31"/>
      <c r="I69" s="31"/>
      <c r="J69" t="str">
        <f>D18</f>
        <v>SIDI SALAH</v>
      </c>
    </row>
    <row r="70" spans="1:10" ht="33" customHeight="1" x14ac:dyDescent="0.25">
      <c r="A70" s="277" t="s">
        <v>280</v>
      </c>
      <c r="B70" s="345" t="e">
        <f>'A1 Exploitation'!D187</f>
        <v>#DIV/0!</v>
      </c>
      <c r="C70" s="345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5" t="e">
        <f>'A2 Exploitation'!D187</f>
        <v>#DIV/0!</v>
      </c>
      <c r="C71" s="345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5" t="e">
        <f>'A3 Exploitation'!D187</f>
        <v>#DIV/0!</v>
      </c>
      <c r="C72" s="345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5" t="e">
        <f>'A4 Exploitation'!D187</f>
        <v>#DIV/0!</v>
      </c>
      <c r="C73" s="345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5"/>
      <c r="C74" s="345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5"/>
      <c r="C75" s="345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4" t="s">
        <v>465</v>
      </c>
      <c r="C78" s="344"/>
      <c r="D78" s="31"/>
      <c r="E78" s="31"/>
      <c r="F78" s="31"/>
      <c r="G78" s="31"/>
      <c r="H78" s="31"/>
      <c r="I78" s="31"/>
      <c r="J78" t="str">
        <f>D18</f>
        <v>SIDI SALAH</v>
      </c>
    </row>
    <row r="79" spans="1:10" ht="33" customHeight="1" x14ac:dyDescent="0.25">
      <c r="A79" s="277" t="s">
        <v>280</v>
      </c>
      <c r="B79" s="345" t="e">
        <f>'A1 Exploitation'!D249</f>
        <v>#DIV/0!</v>
      </c>
      <c r="C79" s="345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5" t="e">
        <f>'A2 Exploitation'!D249</f>
        <v>#DIV/0!</v>
      </c>
      <c r="C80" s="345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5" t="e">
        <f>'A3 Exploitation'!D249</f>
        <v>#DIV/0!</v>
      </c>
      <c r="C81" s="345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5" t="e">
        <f>'A4 Exploitation'!D249</f>
        <v>#DIV/0!</v>
      </c>
      <c r="C82" s="345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5"/>
      <c r="C83" s="345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5"/>
      <c r="C84" s="345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4" t="s">
        <v>466</v>
      </c>
      <c r="C87" s="344"/>
      <c r="D87" s="31"/>
      <c r="E87" s="31"/>
      <c r="F87" s="31"/>
      <c r="G87" s="31"/>
      <c r="H87" s="31"/>
      <c r="I87" s="31"/>
      <c r="J87" t="str">
        <f>D18</f>
        <v>SIDI SALAH</v>
      </c>
    </row>
    <row r="88" spans="1:10" ht="33" customHeight="1" x14ac:dyDescent="0.25">
      <c r="A88" s="277" t="s">
        <v>280</v>
      </c>
      <c r="B88" s="345" t="e">
        <f>'A1 Exploitation'!D304</f>
        <v>#DIV/0!</v>
      </c>
      <c r="C88" s="345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5" t="e">
        <f>'A2 Exploitation'!D304</f>
        <v>#DIV/0!</v>
      </c>
      <c r="C89" s="345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5" t="e">
        <f>'A3 Exploitation'!D304</f>
        <v>#DIV/0!</v>
      </c>
      <c r="C90" s="345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5" t="e">
        <f>'A4 Exploitation'!D304</f>
        <v>#DIV/0!</v>
      </c>
      <c r="C91" s="345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5"/>
      <c r="C92" s="345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5"/>
      <c r="C93" s="345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4" t="s">
        <v>467</v>
      </c>
      <c r="C96" s="344"/>
      <c r="D96" s="31"/>
      <c r="E96" s="31"/>
      <c r="F96" s="31"/>
      <c r="G96" s="31"/>
      <c r="H96" s="31"/>
      <c r="I96" s="31"/>
      <c r="J96" t="str">
        <f>D18</f>
        <v>SIDI SALAH</v>
      </c>
    </row>
    <row r="97" spans="1:10" ht="33" customHeight="1" x14ac:dyDescent="0.25">
      <c r="A97" s="277" t="s">
        <v>280</v>
      </c>
      <c r="B97" s="345" t="e">
        <f>'A1 Exploitation'!D371</f>
        <v>#DIV/0!</v>
      </c>
      <c r="C97" s="345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5" t="e">
        <f>'A2 Exploitation'!D371</f>
        <v>#DIV/0!</v>
      </c>
      <c r="C98" s="345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5" t="e">
        <f>'A3 Exploitation'!D371</f>
        <v>#DIV/0!</v>
      </c>
      <c r="C99" s="345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5" t="e">
        <f>'A4 Exploitation'!D371</f>
        <v>#DIV/0!</v>
      </c>
      <c r="C100" s="345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5"/>
      <c r="C101" s="345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5"/>
      <c r="C102" s="345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4" t="s">
        <v>468</v>
      </c>
      <c r="C105" s="344"/>
      <c r="D105" s="31"/>
      <c r="E105" s="31"/>
      <c r="F105" s="31"/>
      <c r="G105" s="31"/>
      <c r="H105" s="31"/>
      <c r="I105" s="31"/>
      <c r="J105" t="str">
        <f>D18</f>
        <v>SIDI SALAH</v>
      </c>
    </row>
    <row r="106" spans="1:10" ht="33" customHeight="1" x14ac:dyDescent="0.25">
      <c r="A106" s="277" t="s">
        <v>280</v>
      </c>
      <c r="B106" s="345" t="e">
        <f>'A1 Exploitation'!D429</f>
        <v>#DIV/0!</v>
      </c>
      <c r="C106" s="345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5" t="e">
        <f>'A2 Exploitation'!D429</f>
        <v>#DIV/0!</v>
      </c>
      <c r="C107" s="345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5" t="e">
        <f>'A3 Exploitation'!D429</f>
        <v>#DIV/0!</v>
      </c>
      <c r="C108" s="345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5" t="e">
        <f>'A4 Exploitation'!D429</f>
        <v>#DIV/0!</v>
      </c>
      <c r="C109" s="345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5"/>
      <c r="C110" s="345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5"/>
      <c r="C111" s="345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4" t="s">
        <v>469</v>
      </c>
      <c r="C114" s="344"/>
      <c r="D114" s="31"/>
      <c r="E114" s="31"/>
      <c r="F114" s="31"/>
      <c r="G114" s="31"/>
      <c r="H114" s="31"/>
      <c r="I114" s="31"/>
      <c r="J114" t="str">
        <f>D18</f>
        <v>SIDI SALAH</v>
      </c>
    </row>
    <row r="115" spans="1:10" ht="33" customHeight="1" x14ac:dyDescent="0.25">
      <c r="A115" s="277" t="s">
        <v>280</v>
      </c>
      <c r="B115" s="345">
        <f>'A1 Exploitation'!D476</f>
        <v>0.90740740740740744</v>
      </c>
      <c r="C115" s="345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5" t="e">
        <f>'A2 Exploitation'!D476</f>
        <v>#DIV/0!</v>
      </c>
      <c r="C116" s="345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5" t="e">
        <f>'A3 Exploitation'!D476</f>
        <v>#DIV/0!</v>
      </c>
      <c r="C117" s="345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5" t="e">
        <f>'A4 Exploitation'!D476</f>
        <v>#DIV/0!</v>
      </c>
      <c r="C118" s="345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5"/>
      <c r="C119" s="345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5"/>
      <c r="C120" s="345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4" t="s">
        <v>470</v>
      </c>
      <c r="C123" s="344"/>
      <c r="D123" s="31"/>
      <c r="E123" s="31"/>
      <c r="F123" s="31"/>
      <c r="G123" s="31"/>
      <c r="H123" s="31"/>
      <c r="I123" s="31"/>
      <c r="J123" t="str">
        <f>D18</f>
        <v>SIDI SALAH</v>
      </c>
    </row>
    <row r="124" spans="1:10" ht="33" customHeight="1" x14ac:dyDescent="0.25">
      <c r="A124" s="277" t="s">
        <v>280</v>
      </c>
      <c r="B124" s="345" t="e">
        <f>'A1 Exploitation'!D527</f>
        <v>#DIV/0!</v>
      </c>
      <c r="C124" s="345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5" t="e">
        <f>'A2 Exploitation'!D527</f>
        <v>#DIV/0!</v>
      </c>
      <c r="C125" s="345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5" t="e">
        <f>'A3 Exploitation'!D527</f>
        <v>#DIV/0!</v>
      </c>
      <c r="C126" s="345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5" t="e">
        <f>'A4 Exploitation'!D527</f>
        <v>#DIV/0!</v>
      </c>
      <c r="C127" s="345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5"/>
      <c r="C128" s="345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5"/>
      <c r="C129" s="345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4" t="s">
        <v>471</v>
      </c>
      <c r="C132" s="344"/>
      <c r="D132" s="31"/>
      <c r="E132" s="31"/>
      <c r="F132" s="31"/>
      <c r="G132" s="31"/>
      <c r="H132" s="31"/>
      <c r="I132" s="31"/>
      <c r="J132" t="str">
        <f>D18</f>
        <v>SIDI SALAH</v>
      </c>
    </row>
    <row r="133" spans="1:10" ht="33" customHeight="1" x14ac:dyDescent="0.25">
      <c r="A133" s="277" t="s">
        <v>280</v>
      </c>
      <c r="B133" s="345">
        <f>'A1 Exploitation'!D570</f>
        <v>0.97826086956521741</v>
      </c>
      <c r="C133" s="345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5" t="e">
        <f>'A2 Exploitation'!D570</f>
        <v>#DIV/0!</v>
      </c>
      <c r="C134" s="345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5" t="e">
        <f>'A3 Exploitation'!D570</f>
        <v>#DIV/0!</v>
      </c>
      <c r="C135" s="345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5" t="e">
        <f>'A4 Exploitation'!D570</f>
        <v>#DIV/0!</v>
      </c>
      <c r="C136" s="345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5"/>
      <c r="C137" s="345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5"/>
      <c r="C138" s="345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4" t="s">
        <v>290</v>
      </c>
      <c r="C141" s="344"/>
      <c r="D141" s="31"/>
      <c r="E141" s="31"/>
      <c r="F141" s="31"/>
      <c r="G141" s="31"/>
      <c r="H141" s="31"/>
      <c r="I141" s="31"/>
      <c r="J141" t="str">
        <f>D18</f>
        <v>SIDI SALAH</v>
      </c>
    </row>
    <row r="142" spans="1:10" ht="33" customHeight="1" x14ac:dyDescent="0.25">
      <c r="A142" s="277" t="s">
        <v>280</v>
      </c>
      <c r="B142" s="345">
        <f>'A1 Exploitation'!D610</f>
        <v>0.90476190476190477</v>
      </c>
      <c r="C142" s="345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5" t="e">
        <f>'A2 Exploitation'!D610</f>
        <v>#DIV/0!</v>
      </c>
      <c r="C143" s="345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5" t="e">
        <f>'A3 Exploitation'!D610</f>
        <v>#DIV/0!</v>
      </c>
      <c r="C144" s="345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5" t="e">
        <f>'A4 Exploitation'!D610</f>
        <v>#DIV/0!</v>
      </c>
      <c r="C145" s="345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5"/>
      <c r="C146" s="345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5"/>
      <c r="C147" s="345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4" t="s">
        <v>291</v>
      </c>
      <c r="C150" s="344"/>
      <c r="D150" s="31"/>
      <c r="E150" s="31"/>
      <c r="F150" s="31"/>
      <c r="G150" s="31"/>
      <c r="H150" s="31"/>
      <c r="I150" s="31"/>
      <c r="J150" t="str">
        <f>D18</f>
        <v>SIDI SALAH</v>
      </c>
    </row>
    <row r="151" spans="1:10" ht="33" customHeight="1" x14ac:dyDescent="0.25">
      <c r="A151" s="277" t="s">
        <v>280</v>
      </c>
      <c r="B151" s="345">
        <f>'A1 Exploitation'!D673</f>
        <v>0.60256410256410253</v>
      </c>
      <c r="C151" s="345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5" t="e">
        <f>'A2 Exploitation'!D673</f>
        <v>#DIV/0!</v>
      </c>
      <c r="C152" s="345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5" t="e">
        <f>'A3 Exploitation'!D673</f>
        <v>#DIV/0!</v>
      </c>
      <c r="C153" s="345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5" t="e">
        <f>'A4 Exploitation'!D673</f>
        <v>#DIV/0!</v>
      </c>
      <c r="C154" s="345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5"/>
      <c r="C155" s="345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5"/>
      <c r="C156" s="345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8"/>
      <c r="C159" s="348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4" t="s">
        <v>472</v>
      </c>
      <c r="C160" s="344"/>
      <c r="D160" s="31"/>
      <c r="E160" s="31"/>
      <c r="F160" s="31"/>
      <c r="G160" s="31"/>
      <c r="H160" s="31"/>
      <c r="I160" s="31"/>
      <c r="J160" t="str">
        <f>D18</f>
        <v>SIDI SALAH</v>
      </c>
    </row>
    <row r="161" spans="1:10" ht="33" customHeight="1" x14ac:dyDescent="0.25">
      <c r="A161" s="277" t="s">
        <v>280</v>
      </c>
      <c r="B161" s="345">
        <f>'A1 Exploitation'!D702</f>
        <v>0.97058823529411764</v>
      </c>
      <c r="C161" s="345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5" t="e">
        <f>'A2 Exploitation'!D702</f>
        <v>#DIV/0!</v>
      </c>
      <c r="C162" s="345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5" t="e">
        <f>'A3 Exploitation'!D702</f>
        <v>#DIV/0!</v>
      </c>
      <c r="C163" s="345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5" t="e">
        <f>'A4 Exploitation'!D702</f>
        <v>#DIV/0!</v>
      </c>
      <c r="C164" s="345"/>
    </row>
    <row r="165" spans="1:10" ht="33" customHeight="1" x14ac:dyDescent="0.25">
      <c r="A165" s="276" t="s">
        <v>284</v>
      </c>
      <c r="B165" s="345"/>
      <c r="C165" s="345"/>
    </row>
    <row r="166" spans="1:10" ht="18" x14ac:dyDescent="0.25">
      <c r="A166" s="276" t="s">
        <v>285</v>
      </c>
      <c r="B166" s="345"/>
      <c r="C166" s="345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4" t="s">
        <v>473</v>
      </c>
      <c r="C169" s="344"/>
      <c r="J169" t="str">
        <f>D18</f>
        <v>SIDI SALAH</v>
      </c>
    </row>
    <row r="170" spans="1:10" ht="33" customHeight="1" x14ac:dyDescent="0.25">
      <c r="A170" s="277" t="s">
        <v>280</v>
      </c>
      <c r="B170" s="345">
        <f>'A1 Exploitation'!D726</f>
        <v>0.8125</v>
      </c>
      <c r="C170" s="345"/>
    </row>
    <row r="171" spans="1:10" ht="33" customHeight="1" x14ac:dyDescent="0.25">
      <c r="A171" s="276" t="s">
        <v>281</v>
      </c>
      <c r="B171" s="345" t="e">
        <f>'A2 Exploitation'!D726</f>
        <v>#DIV/0!</v>
      </c>
      <c r="C171" s="345"/>
    </row>
    <row r="172" spans="1:10" ht="33" customHeight="1" x14ac:dyDescent="0.25">
      <c r="A172" s="277" t="s">
        <v>282</v>
      </c>
      <c r="B172" s="345" t="e">
        <f>'A3 Exploitation'!D726</f>
        <v>#DIV/0!</v>
      </c>
      <c r="C172" s="345"/>
    </row>
    <row r="173" spans="1:10" ht="33" customHeight="1" x14ac:dyDescent="0.25">
      <c r="A173" s="277" t="s">
        <v>283</v>
      </c>
      <c r="B173" s="345" t="e">
        <f>'A4 Exploitation'!D726</f>
        <v>#DIV/0!</v>
      </c>
      <c r="C173" s="345"/>
    </row>
    <row r="174" spans="1:10" ht="33" customHeight="1" x14ac:dyDescent="0.25">
      <c r="A174" s="276" t="s">
        <v>284</v>
      </c>
      <c r="B174" s="345"/>
      <c r="C174" s="345"/>
    </row>
    <row r="175" spans="1:10" ht="18" x14ac:dyDescent="0.25">
      <c r="A175" s="276" t="s">
        <v>285</v>
      </c>
      <c r="B175" s="345"/>
      <c r="C175" s="345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4" t="s">
        <v>292</v>
      </c>
      <c r="C178" s="344"/>
      <c r="J178" t="str">
        <f>D18</f>
        <v>SIDI SALAH</v>
      </c>
    </row>
    <row r="179" spans="1:10" ht="33" customHeight="1" x14ac:dyDescent="0.25">
      <c r="A179" s="277" t="s">
        <v>280</v>
      </c>
      <c r="B179" s="345">
        <f>'A1 Technique'!D199</f>
        <v>0.875</v>
      </c>
      <c r="C179" s="345"/>
    </row>
    <row r="180" spans="1:10" ht="33" customHeight="1" x14ac:dyDescent="0.25">
      <c r="A180" s="276" t="s">
        <v>281</v>
      </c>
      <c r="B180" s="345" t="e">
        <f>'A2 Technique'!D199</f>
        <v>#DIV/0!</v>
      </c>
      <c r="C180" s="345"/>
    </row>
    <row r="181" spans="1:10" ht="33" customHeight="1" x14ac:dyDescent="0.25">
      <c r="A181" s="277" t="s">
        <v>282</v>
      </c>
      <c r="B181" s="345" t="e">
        <f>'A3 Technique'!D199</f>
        <v>#DIV/0!</v>
      </c>
      <c r="C181" s="345"/>
    </row>
    <row r="182" spans="1:10" ht="33" customHeight="1" x14ac:dyDescent="0.25">
      <c r="A182" s="277" t="s">
        <v>283</v>
      </c>
      <c r="B182" s="345" t="e">
        <f>'A4 Technique'!D199</f>
        <v>#DIV/0!</v>
      </c>
      <c r="C182" s="345"/>
    </row>
    <row r="183" spans="1:10" ht="33" customHeight="1" x14ac:dyDescent="0.25">
      <c r="A183" s="276" t="s">
        <v>284</v>
      </c>
      <c r="B183" s="345"/>
      <c r="C183" s="345"/>
    </row>
    <row r="184" spans="1:10" ht="18" x14ac:dyDescent="0.25">
      <c r="A184" s="276" t="s">
        <v>285</v>
      </c>
      <c r="B184" s="345"/>
      <c r="C184" s="34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topLeftCell="A715" zoomScale="80" zoomScaleNormal="100" zoomScaleSheetLayoutView="80" workbookViewId="0">
      <selection activeCell="B732" sqref="B73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7"/>
      <c r="E1" s="377"/>
      <c r="F1" s="377"/>
      <c r="G1" s="37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8" t="s">
        <v>151</v>
      </c>
      <c r="B7" s="378"/>
      <c r="C7" s="378"/>
      <c r="D7" s="378"/>
      <c r="E7" s="378"/>
      <c r="F7" s="378"/>
      <c r="G7" s="82"/>
    </row>
    <row r="8" spans="1:7" ht="22.5" x14ac:dyDescent="0.45">
      <c r="A8" s="379" t="str">
        <f>'Page de garde'!D18</f>
        <v>SIDI SALAH</v>
      </c>
      <c r="B8" s="379"/>
      <c r="C8" s="379"/>
      <c r="D8" s="379"/>
      <c r="E8" s="379"/>
      <c r="F8" s="379"/>
      <c r="G8" s="82"/>
    </row>
    <row r="9" spans="1:7" ht="22.5" x14ac:dyDescent="0.45">
      <c r="A9" s="278" t="s">
        <v>39</v>
      </c>
      <c r="B9" s="380" t="s">
        <v>477</v>
      </c>
      <c r="C9" s="380"/>
      <c r="D9" s="380"/>
      <c r="E9" s="380"/>
      <c r="F9" s="380"/>
      <c r="G9" s="82"/>
    </row>
    <row r="10" spans="1:7" ht="22.5" x14ac:dyDescent="0.45">
      <c r="A10" s="279" t="s">
        <v>41</v>
      </c>
      <c r="B10" s="381" t="s">
        <v>478</v>
      </c>
      <c r="C10" s="381"/>
      <c r="D10" s="381"/>
      <c r="E10" s="381"/>
      <c r="F10" s="381"/>
      <c r="G10" s="82"/>
    </row>
    <row r="11" spans="1:7" ht="22.5" x14ac:dyDescent="0.45">
      <c r="A11" s="278" t="s">
        <v>40</v>
      </c>
      <c r="B11" s="376">
        <v>43879</v>
      </c>
      <c r="C11" s="376"/>
      <c r="D11" s="376"/>
      <c r="E11" s="376"/>
      <c r="F11" s="376"/>
      <c r="G11" s="82"/>
    </row>
    <row r="12" spans="1:7" ht="22.5" x14ac:dyDescent="0.45">
      <c r="A12" s="278" t="s">
        <v>200</v>
      </c>
      <c r="B12" s="382">
        <f>D730</f>
        <v>0.83881578947368418</v>
      </c>
      <c r="C12" s="382"/>
      <c r="D12" s="382"/>
      <c r="E12" s="382"/>
      <c r="F12" s="382"/>
      <c r="G12" s="82"/>
    </row>
    <row r="13" spans="1:7" ht="22.5" x14ac:dyDescent="0.45">
      <c r="A13" s="81"/>
      <c r="B13" s="79"/>
      <c r="C13" s="79"/>
      <c r="D13" s="377"/>
      <c r="E13" s="377"/>
      <c r="F13" s="377"/>
      <c r="G13" s="37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43879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1</v>
      </c>
      <c r="C32" s="89"/>
      <c r="D32" s="111" t="s">
        <v>479</v>
      </c>
      <c r="E32" s="90" t="s">
        <v>480</v>
      </c>
      <c r="F32" s="90"/>
      <c r="G32" s="83"/>
    </row>
    <row r="33" spans="1:7" ht="105" x14ac:dyDescent="0.4">
      <c r="A33" s="88" t="s">
        <v>47</v>
      </c>
      <c r="B33" s="89">
        <v>1</v>
      </c>
      <c r="C33" s="89"/>
      <c r="D33" s="337" t="s">
        <v>481</v>
      </c>
      <c r="E33" s="90" t="s">
        <v>482</v>
      </c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107.25" customHeight="1" x14ac:dyDescent="0.4">
      <c r="A40" s="88" t="s">
        <v>302</v>
      </c>
      <c r="B40" s="89">
        <v>1</v>
      </c>
      <c r="C40" s="89"/>
      <c r="D40" s="117" t="s">
        <v>512</v>
      </c>
      <c r="E40" s="117" t="s">
        <v>513</v>
      </c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1</v>
      </c>
      <c r="C43" s="89"/>
      <c r="D43" s="271">
        <v>0.66700000000000004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22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0.84615384615384615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0.88235294117647056</v>
      </c>
      <c r="E48" s="79"/>
      <c r="F48" s="83"/>
      <c r="G48" s="83"/>
    </row>
    <row r="49" spans="1:7" ht="21" x14ac:dyDescent="0.3">
      <c r="A49" s="386"/>
      <c r="B49" s="386"/>
      <c r="C49" s="386"/>
      <c r="D49" s="386"/>
      <c r="E49" s="386"/>
      <c r="F49" s="386"/>
      <c r="G49" s="386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43879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371" t="s">
        <v>350</v>
      </c>
      <c r="B65" s="371"/>
      <c r="C65" s="371"/>
      <c r="D65" s="371"/>
      <c r="E65" s="371"/>
      <c r="F65" s="37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72" t="s">
        <v>351</v>
      </c>
      <c r="B84" s="372"/>
      <c r="C84" s="372"/>
      <c r="D84" s="372"/>
      <c r="E84" s="372"/>
      <c r="F84" s="37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7"/>
      <c r="B103" s="435"/>
      <c r="C103" s="435"/>
      <c r="D103" s="435"/>
      <c r="E103" s="435"/>
      <c r="F103" s="441"/>
      <c r="G103" s="83"/>
    </row>
    <row r="104" spans="1:7" ht="46.5" customHeight="1" x14ac:dyDescent="0.4">
      <c r="A104" s="371" t="s">
        <v>352</v>
      </c>
      <c r="B104" s="371"/>
      <c r="C104" s="371"/>
      <c r="D104" s="371"/>
      <c r="E104" s="371"/>
      <c r="F104" s="37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7"/>
      <c r="B111" s="435"/>
      <c r="C111" s="435"/>
      <c r="D111" s="435"/>
      <c r="E111" s="435"/>
      <c r="F111" s="441"/>
      <c r="G111" s="83"/>
    </row>
    <row r="112" spans="1:7" ht="39.75" customHeight="1" x14ac:dyDescent="0.4">
      <c r="A112" s="371" t="s">
        <v>390</v>
      </c>
      <c r="B112" s="371"/>
      <c r="C112" s="371"/>
      <c r="D112" s="371"/>
      <c r="E112" s="371"/>
      <c r="F112" s="37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5"/>
      <c r="B120" s="435"/>
      <c r="C120" s="435"/>
      <c r="D120" s="435"/>
      <c r="E120" s="435"/>
      <c r="F120" s="435"/>
      <c r="G120" s="83"/>
    </row>
    <row r="121" spans="1:7" ht="22.5" x14ac:dyDescent="0.4">
      <c r="A121" s="371" t="s">
        <v>310</v>
      </c>
      <c r="B121" s="371"/>
      <c r="C121" s="371"/>
      <c r="D121" s="371"/>
      <c r="E121" s="371"/>
      <c r="F121" s="37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6"/>
      <c r="B132" s="436"/>
      <c r="C132" s="436"/>
      <c r="D132" s="436"/>
      <c r="E132" s="436"/>
      <c r="F132" s="436"/>
      <c r="G132" s="83"/>
    </row>
    <row r="133" spans="1:16384" ht="22.5" customHeight="1" x14ac:dyDescent="0.4">
      <c r="A133" s="373" t="s">
        <v>424</v>
      </c>
      <c r="B133" s="373"/>
      <c r="C133" s="373"/>
      <c r="D133" s="373"/>
      <c r="E133" s="373"/>
      <c r="F133" s="373"/>
      <c r="G133" s="83"/>
    </row>
    <row r="134" spans="1:16384" ht="22.5" customHeight="1" x14ac:dyDescent="0.4">
      <c r="A134" s="374"/>
      <c r="B134" s="374"/>
      <c r="C134" s="374"/>
      <c r="D134" s="374"/>
      <c r="E134" s="374"/>
      <c r="F134" s="374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5" t="s">
        <v>461</v>
      </c>
      <c r="B139" s="375"/>
      <c r="C139" s="375"/>
      <c r="D139" s="375"/>
      <c r="E139" s="375"/>
      <c r="F139" s="37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7"/>
      <c r="B165" s="435"/>
      <c r="C165" s="435"/>
      <c r="D165" s="435"/>
      <c r="E165" s="435"/>
      <c r="F165" s="435"/>
      <c r="G165" s="83"/>
    </row>
    <row r="166" spans="1:7" ht="32.25" customHeight="1" x14ac:dyDescent="0.4">
      <c r="A166" s="375" t="s">
        <v>462</v>
      </c>
      <c r="B166" s="375"/>
      <c r="C166" s="375"/>
      <c r="D166" s="375"/>
      <c r="E166" s="375"/>
      <c r="F166" s="37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8"/>
      <c r="B176" s="439"/>
      <c r="C176" s="439"/>
      <c r="D176" s="439"/>
      <c r="E176" s="439"/>
      <c r="F176" s="439"/>
      <c r="G176" s="83"/>
    </row>
    <row r="177" spans="1:7" ht="32.25" customHeight="1" x14ac:dyDescent="0.4">
      <c r="A177" s="375" t="s">
        <v>310</v>
      </c>
      <c r="B177" s="375"/>
      <c r="C177" s="375"/>
      <c r="D177" s="375"/>
      <c r="E177" s="375"/>
      <c r="F177" s="375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0"/>
      <c r="B188" s="440"/>
      <c r="C188" s="440"/>
      <c r="D188" s="440"/>
      <c r="E188" s="440"/>
      <c r="F188" s="44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43879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4" t="s">
        <v>34</v>
      </c>
      <c r="B203" s="365"/>
      <c r="C203" s="36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6"/>
      <c r="B205" s="386"/>
      <c r="C205" s="386"/>
      <c r="D205" s="386"/>
      <c r="E205" s="386"/>
      <c r="F205" s="386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4" t="s">
        <v>34</v>
      </c>
      <c r="B227" s="365"/>
      <c r="C227" s="36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6"/>
      <c r="B229" s="386"/>
      <c r="C229" s="386"/>
      <c r="D229" s="386"/>
      <c r="E229" s="386"/>
      <c r="F229" s="386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7" t="s">
        <v>310</v>
      </c>
      <c r="B236" s="368"/>
      <c r="C236" s="368"/>
      <c r="D236" s="36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4" t="s">
        <v>34</v>
      </c>
      <c r="B245" s="365"/>
      <c r="C245" s="36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6"/>
      <c r="B250" s="386"/>
      <c r="C250" s="386"/>
      <c r="D250" s="386"/>
      <c r="E250" s="386"/>
      <c r="F250" s="386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43879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4" t="s">
        <v>34</v>
      </c>
      <c r="B265" s="365"/>
      <c r="C265" s="36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70" t="s">
        <v>310</v>
      </c>
      <c r="B291" s="370"/>
      <c r="C291" s="370"/>
      <c r="D291" s="370"/>
      <c r="E291" s="370"/>
      <c r="F291" s="37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43879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8"/>
      <c r="B357" s="388"/>
      <c r="C357" s="388"/>
      <c r="D357" s="388"/>
      <c r="E357" s="388"/>
      <c r="F357" s="388"/>
      <c r="G357" s="388"/>
    </row>
    <row r="358" spans="1:7" ht="32.25" customHeight="1" x14ac:dyDescent="0.4">
      <c r="A358" s="356" t="s">
        <v>310</v>
      </c>
      <c r="B358" s="356"/>
      <c r="C358" s="356"/>
      <c r="D358" s="356"/>
      <c r="E358" s="356"/>
      <c r="F358" s="35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43879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3"/>
      <c r="B415" s="384"/>
      <c r="C415" s="384"/>
      <c r="D415" s="384"/>
      <c r="E415" s="384"/>
      <c r="F415" s="384"/>
      <c r="G415" s="384"/>
    </row>
    <row r="416" spans="1:7" ht="24.75" x14ac:dyDescent="0.4">
      <c r="A416" s="352" t="s">
        <v>319</v>
      </c>
      <c r="B416" s="352"/>
      <c r="C416" s="352"/>
      <c r="D416" s="352"/>
      <c r="E416" s="352"/>
      <c r="F416" s="3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43879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66.75" customHeight="1" x14ac:dyDescent="0.4">
      <c r="A451" s="88" t="s">
        <v>5</v>
      </c>
      <c r="B451" s="89" t="s">
        <v>30</v>
      </c>
      <c r="C451" s="89"/>
      <c r="D451" s="111" t="s">
        <v>484</v>
      </c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42" x14ac:dyDescent="0.4">
      <c r="A453" s="149" t="s">
        <v>361</v>
      </c>
      <c r="B453" s="89">
        <v>1</v>
      </c>
      <c r="C453" s="116" t="str">
        <f>IF(B453=0, -5, "0")</f>
        <v>0</v>
      </c>
      <c r="D453" s="90" t="s">
        <v>485</v>
      </c>
      <c r="E453" s="91" t="s">
        <v>486</v>
      </c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42" x14ac:dyDescent="0.4">
      <c r="A461" s="136" t="s">
        <v>417</v>
      </c>
      <c r="B461" s="89">
        <v>1</v>
      </c>
      <c r="C461" s="89"/>
      <c r="D461" s="136" t="s">
        <v>487</v>
      </c>
      <c r="E461" s="90" t="s">
        <v>488</v>
      </c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2" t="s">
        <v>310</v>
      </c>
      <c r="B464" s="352"/>
      <c r="C464" s="352"/>
      <c r="D464" s="352"/>
      <c r="E464" s="352"/>
      <c r="F464" s="352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105" x14ac:dyDescent="0.4">
      <c r="A466" s="92" t="s">
        <v>302</v>
      </c>
      <c r="B466" s="89">
        <v>1</v>
      </c>
      <c r="C466" s="151"/>
      <c r="D466" s="90" t="s">
        <v>483</v>
      </c>
      <c r="E466" s="117" t="s">
        <v>513</v>
      </c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63" x14ac:dyDescent="0.4">
      <c r="A468" s="128" t="s">
        <v>317</v>
      </c>
      <c r="B468" s="89">
        <v>1</v>
      </c>
      <c r="C468" s="89"/>
      <c r="D468" s="90" t="s">
        <v>489</v>
      </c>
      <c r="E468" s="90" t="s">
        <v>490</v>
      </c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0.66700000000000004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33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0.86842105263157898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49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0.90740740740740744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2" t="s">
        <v>425</v>
      </c>
      <c r="B478" s="362"/>
      <c r="C478" s="362"/>
      <c r="D478" s="362"/>
      <c r="E478" s="362"/>
      <c r="F478" s="362"/>
      <c r="G478" s="83"/>
    </row>
    <row r="479" spans="1:7" ht="21" customHeight="1" x14ac:dyDescent="0.4">
      <c r="A479" s="162">
        <f>B11</f>
        <v>43879</v>
      </c>
      <c r="F479" s="2"/>
      <c r="G479" s="83"/>
    </row>
    <row r="480" spans="1:7" ht="21" x14ac:dyDescent="0.4">
      <c r="A480" s="353" t="s">
        <v>28</v>
      </c>
      <c r="B480" s="354" t="s">
        <v>29</v>
      </c>
      <c r="C480" s="354"/>
      <c r="D480" s="354" t="s">
        <v>42</v>
      </c>
      <c r="E480" s="355" t="s">
        <v>266</v>
      </c>
      <c r="F480" s="355" t="s">
        <v>301</v>
      </c>
      <c r="G480" s="83"/>
    </row>
    <row r="481" spans="1:7" ht="21" x14ac:dyDescent="0.4">
      <c r="A481" s="353"/>
      <c r="B481" s="291" t="s">
        <v>32</v>
      </c>
      <c r="C481" s="291" t="s">
        <v>31</v>
      </c>
      <c r="D481" s="354"/>
      <c r="E481" s="355"/>
      <c r="F481" s="35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7" t="s">
        <v>52</v>
      </c>
      <c r="B483" s="397"/>
      <c r="C483" s="397"/>
      <c r="D483" s="397"/>
      <c r="E483" s="397"/>
      <c r="F483" s="39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0" t="s">
        <v>23</v>
      </c>
      <c r="B505" s="391"/>
      <c r="C505" s="391"/>
      <c r="D505" s="391"/>
      <c r="E505" s="391"/>
      <c r="F505" s="39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389"/>
      <c r="C518" s="389"/>
      <c r="D518" s="389"/>
      <c r="E518" s="389"/>
      <c r="F518" s="38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3" t="s">
        <v>97</v>
      </c>
      <c r="B530" s="363"/>
      <c r="C530" s="363"/>
      <c r="D530" s="363"/>
      <c r="E530" s="363"/>
      <c r="F530" s="363"/>
      <c r="G530" s="83"/>
    </row>
    <row r="531" spans="1:7" ht="22.5" customHeight="1" x14ac:dyDescent="0.4">
      <c r="A531" s="162">
        <f>B11</f>
        <v>43879</v>
      </c>
      <c r="B531" s="83"/>
      <c r="C531" s="83"/>
      <c r="D531" s="95"/>
      <c r="E531" s="95"/>
      <c r="F531" s="95"/>
      <c r="G531" s="83"/>
    </row>
    <row r="532" spans="1:7" ht="21" x14ac:dyDescent="0.4">
      <c r="A532" s="393" t="s">
        <v>28</v>
      </c>
      <c r="B532" s="395" t="s">
        <v>29</v>
      </c>
      <c r="C532" s="396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394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0"/>
      <c r="D535" s="360"/>
      <c r="E535" s="360"/>
      <c r="F535" s="361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64" t="s">
        <v>34</v>
      </c>
      <c r="B542" s="365"/>
      <c r="C542" s="366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64" t="s">
        <v>33</v>
      </c>
      <c r="B543" s="365"/>
      <c r="C543" s="366"/>
      <c r="D543" s="295">
        <f>D542/(COUNT(B536:C541)*2)</f>
        <v>1</v>
      </c>
      <c r="E543" s="172"/>
      <c r="F543" s="172"/>
      <c r="G543" s="83"/>
    </row>
    <row r="544" spans="1:7" ht="21" x14ac:dyDescent="0.4">
      <c r="A544" s="386"/>
      <c r="B544" s="386"/>
      <c r="C544" s="386"/>
      <c r="D544" s="386"/>
      <c r="E544" s="386"/>
      <c r="F544" s="386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7"/>
      <c r="B556" s="388"/>
      <c r="C556" s="388"/>
      <c r="D556" s="388"/>
      <c r="E556" s="388"/>
      <c r="F556" s="388"/>
      <c r="G556" s="388"/>
    </row>
    <row r="557" spans="1:7" ht="35.25" customHeight="1" x14ac:dyDescent="0.4">
      <c r="A557" s="246" t="s">
        <v>310</v>
      </c>
      <c r="B557" s="222"/>
      <c r="C557" s="423"/>
      <c r="D557" s="423"/>
      <c r="E557" s="423"/>
      <c r="F557" s="424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105" x14ac:dyDescent="0.4">
      <c r="A559" s="92" t="s">
        <v>302</v>
      </c>
      <c r="B559" s="89">
        <v>1</v>
      </c>
      <c r="C559" s="113"/>
      <c r="D559" s="90" t="s">
        <v>512</v>
      </c>
      <c r="E559" s="117" t="s">
        <v>513</v>
      </c>
      <c r="F559" s="90"/>
      <c r="G559" s="83"/>
    </row>
    <row r="560" spans="1:7" ht="21" x14ac:dyDescent="0.4">
      <c r="A560" s="92" t="s">
        <v>375</v>
      </c>
      <c r="B560" s="89">
        <v>2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v>2</v>
      </c>
      <c r="C565" s="89"/>
      <c r="D565" s="271">
        <v>1</v>
      </c>
      <c r="E565" s="91"/>
      <c r="F565" s="90"/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33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>
        <f>D566/(COUNT(B558:C565,B546:C555)*2)</f>
        <v>0.97058823529411764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45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0.97826086956521741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6"/>
      <c r="B572" s="386"/>
      <c r="C572" s="386"/>
      <c r="D572" s="386"/>
      <c r="E572" s="386"/>
      <c r="F572" s="386"/>
      <c r="G572" s="83"/>
    </row>
    <row r="573" spans="1:7" ht="22.5" x14ac:dyDescent="0.45">
      <c r="A573" s="349" t="s">
        <v>19</v>
      </c>
      <c r="B573" s="349"/>
      <c r="C573" s="349"/>
      <c r="D573" s="349"/>
      <c r="E573" s="349"/>
      <c r="F573" s="349"/>
      <c r="G573" s="83"/>
    </row>
    <row r="574" spans="1:7" ht="22.5" x14ac:dyDescent="0.4">
      <c r="A574" s="169">
        <f>B11</f>
        <v>43879</v>
      </c>
      <c r="B574" s="83"/>
      <c r="C574" s="83"/>
      <c r="D574" s="238"/>
      <c r="E574" s="238"/>
      <c r="F574" s="238"/>
      <c r="G574" s="83"/>
    </row>
    <row r="575" spans="1:7" ht="21" x14ac:dyDescent="0.4">
      <c r="A575" s="353" t="s">
        <v>28</v>
      </c>
      <c r="B575" s="354" t="s">
        <v>29</v>
      </c>
      <c r="C575" s="354"/>
      <c r="D575" s="354" t="s">
        <v>42</v>
      </c>
      <c r="E575" s="355" t="s">
        <v>266</v>
      </c>
      <c r="F575" s="355" t="s">
        <v>301</v>
      </c>
      <c r="G575" s="83"/>
    </row>
    <row r="576" spans="1:7" ht="21" x14ac:dyDescent="0.4">
      <c r="A576" s="353"/>
      <c r="B576" s="291" t="s">
        <v>32</v>
      </c>
      <c r="C576" s="291" t="s">
        <v>31</v>
      </c>
      <c r="D576" s="354"/>
      <c r="E576" s="355"/>
      <c r="F576" s="35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18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491</v>
      </c>
      <c r="E592" s="90" t="s">
        <v>492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0" t="s">
        <v>383</v>
      </c>
      <c r="B598" s="351"/>
      <c r="C598" s="351"/>
      <c r="D598" s="351"/>
      <c r="E598" s="351"/>
      <c r="F598" s="351"/>
      <c r="G598" s="351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108.75" customHeight="1" x14ac:dyDescent="0.4">
      <c r="A601" s="88" t="s">
        <v>302</v>
      </c>
      <c r="B601" s="89">
        <v>1</v>
      </c>
      <c r="C601" s="89"/>
      <c r="D601" s="90" t="s">
        <v>512</v>
      </c>
      <c r="E601" s="117" t="s">
        <v>513</v>
      </c>
      <c r="F601" s="90"/>
      <c r="G601" s="83"/>
    </row>
    <row r="602" spans="1:7" ht="84" x14ac:dyDescent="0.4">
      <c r="A602" s="106" t="s">
        <v>376</v>
      </c>
      <c r="B602" s="89">
        <v>0</v>
      </c>
      <c r="C602" s="89"/>
      <c r="D602" s="338" t="s">
        <v>493</v>
      </c>
      <c r="E602" s="339" t="s">
        <v>494</v>
      </c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2</v>
      </c>
      <c r="C605" s="89"/>
      <c r="D605" s="271">
        <v>1</v>
      </c>
      <c r="E605" s="91"/>
      <c r="F605" s="90"/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20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>
        <f>D606/(COUNT(B592:C597,B599:C605)*2)</f>
        <v>0.83333333333333337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38</v>
      </c>
      <c r="E609" s="203"/>
      <c r="F609" s="203"/>
      <c r="G609" s="83"/>
    </row>
    <row r="610" spans="1:7" ht="22.5" x14ac:dyDescent="0.45">
      <c r="A610" s="420" t="s">
        <v>170</v>
      </c>
      <c r="B610" s="421"/>
      <c r="C610" s="422"/>
      <c r="D610" s="305">
        <f>D609/(COUNT(B579:C587,B592:C605)*2)</f>
        <v>0.90476190476190477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9" t="s">
        <v>8</v>
      </c>
      <c r="B612" s="349"/>
      <c r="C612" s="349"/>
      <c r="D612" s="349"/>
      <c r="E612" s="349"/>
      <c r="F612" s="349"/>
      <c r="G612" s="83"/>
    </row>
    <row r="613" spans="1:7" ht="22.5" x14ac:dyDescent="0.4">
      <c r="A613" s="105">
        <f>B11</f>
        <v>43879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84" x14ac:dyDescent="0.4">
      <c r="A624" s="106" t="s">
        <v>203</v>
      </c>
      <c r="B624" s="89">
        <v>1</v>
      </c>
      <c r="C624" s="89"/>
      <c r="D624" s="340" t="s">
        <v>489</v>
      </c>
      <c r="E624" s="90" t="s">
        <v>495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17</v>
      </c>
      <c r="E627" s="430"/>
      <c r="F627" s="411"/>
      <c r="G627" s="83"/>
    </row>
    <row r="628" spans="1:7" ht="21" x14ac:dyDescent="0.4">
      <c r="A628" s="409" t="s">
        <v>33</v>
      </c>
      <c r="B628" s="409"/>
      <c r="C628" s="409"/>
      <c r="D628" s="295">
        <f>D627/(COUNT(B618:C626)*2)</f>
        <v>0.94444444444444442</v>
      </c>
      <c r="E628" s="431"/>
      <c r="F628" s="385"/>
      <c r="G628" s="83"/>
    </row>
    <row r="629" spans="1:7" ht="21" x14ac:dyDescent="0.4">
      <c r="A629" s="104"/>
      <c r="B629" s="83"/>
      <c r="C629" s="429"/>
      <c r="D629" s="429"/>
      <c r="E629" s="429"/>
      <c r="F629" s="42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65.25" customHeight="1" x14ac:dyDescent="0.45">
      <c r="A632" s="155" t="s">
        <v>50</v>
      </c>
      <c r="B632" s="89">
        <v>0</v>
      </c>
      <c r="C632" s="99">
        <f>IF(B632=0, -10, IF(B632=1, -5, "0"))</f>
        <v>-10</v>
      </c>
      <c r="D632" s="117" t="s">
        <v>496</v>
      </c>
      <c r="E632" s="90" t="s">
        <v>497</v>
      </c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4" t="s">
        <v>34</v>
      </c>
      <c r="B639" s="365"/>
      <c r="C639" s="366"/>
      <c r="D639" s="289">
        <f>SUM(B631:C638)</f>
        <v>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0.22222222222222221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63.75" x14ac:dyDescent="0.45">
      <c r="A644" s="155" t="s">
        <v>50</v>
      </c>
      <c r="B644" s="89">
        <v>0</v>
      </c>
      <c r="C644" s="99">
        <f>IF(B644=0, -10, IF(B644=1, -5, "0"))</f>
        <v>-10</v>
      </c>
      <c r="D644" s="135" t="s">
        <v>514</v>
      </c>
      <c r="E644" s="90" t="s">
        <v>498</v>
      </c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4" t="s">
        <v>34</v>
      </c>
      <c r="B650" s="365"/>
      <c r="C650" s="366"/>
      <c r="D650" s="288">
        <f>SUM(B643:C649)</f>
        <v>2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0.125</v>
      </c>
      <c r="E651" s="83"/>
      <c r="F651" s="83"/>
      <c r="G651" s="83"/>
    </row>
    <row r="652" spans="1:16382" ht="22.5" x14ac:dyDescent="0.3">
      <c r="A652" s="426"/>
      <c r="B652" s="426"/>
      <c r="C652" s="426"/>
      <c r="D652" s="426"/>
      <c r="E652" s="426"/>
      <c r="F652" s="426"/>
      <c r="G652" s="426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105" x14ac:dyDescent="0.4">
      <c r="A663" s="88" t="s">
        <v>302</v>
      </c>
      <c r="B663" s="89">
        <v>1</v>
      </c>
      <c r="C663" s="89"/>
      <c r="D663" s="90" t="s">
        <v>512</v>
      </c>
      <c r="E663" s="117" t="s">
        <v>513</v>
      </c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0.66700000000000004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24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0.92307692307692313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47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0.60256410256410253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9" t="s">
        <v>475</v>
      </c>
      <c r="B676" s="349"/>
      <c r="C676" s="349"/>
      <c r="D676" s="349"/>
      <c r="E676" s="349"/>
      <c r="F676" s="349"/>
      <c r="G676" s="83"/>
    </row>
    <row r="677" spans="1:7" ht="21" x14ac:dyDescent="0.4">
      <c r="A677" s="169">
        <f>B11</f>
        <v>43879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0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>
        <v>2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1</v>
      </c>
      <c r="C700" s="89"/>
      <c r="D700" s="271">
        <v>0.5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33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0.97058823529411764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5" t="s">
        <v>459</v>
      </c>
      <c r="B704" s="425"/>
      <c r="C704" s="425"/>
      <c r="D704" s="425"/>
      <c r="E704" s="425"/>
      <c r="F704" s="425"/>
      <c r="G704" s="184"/>
    </row>
    <row r="705" spans="1:7" ht="21" customHeight="1" x14ac:dyDescent="0.4">
      <c r="A705" s="169">
        <f>B11</f>
        <v>43879</v>
      </c>
      <c r="B705" s="83"/>
      <c r="C705" s="83"/>
      <c r="D705" s="183"/>
      <c r="E705" s="183"/>
      <c r="F705" s="183"/>
      <c r="G705" s="184"/>
    </row>
    <row r="706" spans="1:7" ht="21" x14ac:dyDescent="0.4">
      <c r="A706" s="432" t="s">
        <v>28</v>
      </c>
      <c r="B706" s="395" t="s">
        <v>29</v>
      </c>
      <c r="C706" s="395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105" x14ac:dyDescent="0.4">
      <c r="A711" s="109" t="s">
        <v>316</v>
      </c>
      <c r="B711" s="185">
        <v>0</v>
      </c>
      <c r="C711" s="185"/>
      <c r="D711" s="135" t="s">
        <v>499</v>
      </c>
      <c r="E711" s="135" t="s">
        <v>500</v>
      </c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42" x14ac:dyDescent="0.4">
      <c r="A714" s="182" t="s">
        <v>321</v>
      </c>
      <c r="B714" s="185">
        <v>1</v>
      </c>
      <c r="C714" s="185"/>
      <c r="D714" s="135" t="s">
        <v>501</v>
      </c>
      <c r="E714" s="135" t="s">
        <v>502</v>
      </c>
      <c r="F714" s="135"/>
      <c r="G714" s="184"/>
    </row>
    <row r="715" spans="1:7" ht="21" x14ac:dyDescent="0.4">
      <c r="A715" s="284" t="s">
        <v>34</v>
      </c>
      <c r="B715" s="427"/>
      <c r="C715" s="428"/>
      <c r="D715" s="289">
        <f>SUM(B710:C714)</f>
        <v>7</v>
      </c>
      <c r="E715" s="79"/>
      <c r="F715" s="83"/>
      <c r="G715" s="83"/>
    </row>
    <row r="716" spans="1:7" ht="21" x14ac:dyDescent="0.4">
      <c r="A716" s="284" t="s">
        <v>33</v>
      </c>
      <c r="B716" s="427"/>
      <c r="C716" s="428"/>
      <c r="D716" s="298">
        <f>D715/(COUNT(B710:C714)*2)</f>
        <v>0.7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13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0.8125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0.78585714285714281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255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0.83881578947368418</v>
      </c>
      <c r="E730" s="3"/>
      <c r="F730" s="3"/>
    </row>
  </sheetData>
  <sheetProtection algorithmName="SHA-512" hashValue="uT9c/Wb0P1Cm0MzxeQASkCH/09gZ3iMRdxTvApWd9r0Ap1WtmiSZjaSjnnm0lS45cL4lqALrlDxdzHwfCtRFnw==" saltValue="R2h1hsVsu3o4z46xroICSQ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96" sqref="D19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3"/>
      <c r="E1" s="443"/>
      <c r="F1" s="443"/>
      <c r="G1" s="44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4" t="s">
        <v>46</v>
      </c>
      <c r="B6" s="444"/>
      <c r="C6" s="444"/>
      <c r="D6" s="444"/>
      <c r="E6" s="444"/>
      <c r="F6" s="444"/>
      <c r="G6" s="66"/>
    </row>
    <row r="7" spans="1:7" s="2" customFormat="1" ht="21.75" customHeight="1" x14ac:dyDescent="0.45">
      <c r="A7" s="445" t="str">
        <f>'Page de garde'!D18</f>
        <v>SIDI SALAH</v>
      </c>
      <c r="B7" s="445"/>
      <c r="C7" s="445"/>
      <c r="D7" s="445"/>
      <c r="E7" s="445"/>
      <c r="F7" s="445"/>
      <c r="G7" s="66"/>
    </row>
    <row r="8" spans="1:7" s="2" customFormat="1" ht="24" x14ac:dyDescent="0.45">
      <c r="A8" s="329" t="s">
        <v>39</v>
      </c>
      <c r="B8" s="446" t="str">
        <f>'A1 Exploitation'!B9:F9</f>
        <v>M Souheil DRAOUI</v>
      </c>
      <c r="C8" s="446"/>
      <c r="D8" s="446"/>
      <c r="E8" s="446"/>
      <c r="F8" s="446"/>
      <c r="G8" s="66"/>
    </row>
    <row r="9" spans="1:7" s="2" customFormat="1" ht="24" x14ac:dyDescent="0.45">
      <c r="A9" s="330" t="s">
        <v>41</v>
      </c>
      <c r="B9" s="447" t="str">
        <f>'A1 Exploitation'!B10:F10</f>
        <v>Directeur magasin</v>
      </c>
      <c r="C9" s="447"/>
      <c r="D9" s="447"/>
      <c r="E9" s="447"/>
      <c r="F9" s="447"/>
      <c r="G9" s="66"/>
    </row>
    <row r="10" spans="1:7" s="2" customFormat="1" ht="24" x14ac:dyDescent="0.45">
      <c r="A10" s="329" t="s">
        <v>40</v>
      </c>
      <c r="B10" s="442">
        <f>'A1 Exploitation'!B11:F11</f>
        <v>43879</v>
      </c>
      <c r="C10" s="442"/>
      <c r="D10" s="442"/>
      <c r="E10" s="442"/>
      <c r="F10" s="442"/>
      <c r="G10" s="66"/>
    </row>
    <row r="11" spans="1:7" s="2" customFormat="1" ht="24" x14ac:dyDescent="0.45">
      <c r="A11" s="329" t="s">
        <v>250</v>
      </c>
      <c r="B11" s="448">
        <f>D199</f>
        <v>0.875</v>
      </c>
      <c r="C11" s="448"/>
      <c r="D11" s="448"/>
      <c r="E11" s="448"/>
      <c r="F11" s="448"/>
      <c r="G11" s="66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49" t="s">
        <v>28</v>
      </c>
      <c r="B13" s="450" t="s">
        <v>29</v>
      </c>
      <c r="C13" s="450"/>
      <c r="D13" s="450" t="s">
        <v>42</v>
      </c>
      <c r="E13" s="450" t="s">
        <v>160</v>
      </c>
      <c r="F13" s="450" t="s">
        <v>161</v>
      </c>
    </row>
    <row r="14" spans="1:7" s="2" customFormat="1" ht="12.75" customHeight="1" x14ac:dyDescent="0.3">
      <c r="A14" s="449"/>
      <c r="B14" s="336" t="s">
        <v>32</v>
      </c>
      <c r="C14" s="336" t="s">
        <v>31</v>
      </c>
      <c r="D14" s="450"/>
      <c r="E14" s="450"/>
      <c r="F14" s="450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8" t="s">
        <v>34</v>
      </c>
      <c r="B22" s="452"/>
      <c r="C22" s="453"/>
      <c r="D22" s="334">
        <f>SUM(B17:C21)</f>
        <v>10</v>
      </c>
    </row>
    <row r="23" spans="1:7" x14ac:dyDescent="0.3">
      <c r="A23" s="451" t="s">
        <v>251</v>
      </c>
      <c r="B23" s="454"/>
      <c r="C23" s="455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1" t="s">
        <v>34</v>
      </c>
      <c r="B33" s="454"/>
      <c r="C33" s="455"/>
      <c r="D33" s="331">
        <f>SUM(B26:C32)</f>
        <v>14</v>
      </c>
    </row>
    <row r="34" spans="1:6" x14ac:dyDescent="0.3">
      <c r="A34" s="451" t="s">
        <v>251</v>
      </c>
      <c r="B34" s="454"/>
      <c r="C34" s="455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59" t="s">
        <v>180</v>
      </c>
      <c r="B36" s="460"/>
      <c r="C36" s="460"/>
      <c r="D36" s="460"/>
      <c r="E36" s="460"/>
      <c r="F36" s="460"/>
    </row>
    <row r="37" spans="1:6" ht="18" x14ac:dyDescent="0.35">
      <c r="A37" s="14" t="s">
        <v>84</v>
      </c>
      <c r="B37" s="42">
        <v>2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>
        <v>2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51" t="s">
        <v>34</v>
      </c>
      <c r="B42" s="454"/>
      <c r="C42" s="455"/>
      <c r="D42" s="331">
        <f>SUM(B37:C41)</f>
        <v>10</v>
      </c>
    </row>
    <row r="43" spans="1:6" x14ac:dyDescent="0.3">
      <c r="A43" s="451" t="s">
        <v>251</v>
      </c>
      <c r="B43" s="454"/>
      <c r="C43" s="455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61" t="s">
        <v>19</v>
      </c>
      <c r="B45" s="462"/>
      <c r="C45" s="462"/>
      <c r="D45" s="462"/>
      <c r="E45" s="462"/>
      <c r="F45" s="462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2</v>
      </c>
      <c r="C50" s="42"/>
      <c r="D50" s="76" t="s">
        <v>503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4"/>
      <c r="C52" s="455"/>
      <c r="D52" s="331">
        <f>SUM(B46:C51)</f>
        <v>12</v>
      </c>
    </row>
    <row r="53" spans="1:6" x14ac:dyDescent="0.3">
      <c r="A53" s="451" t="s">
        <v>251</v>
      </c>
      <c r="B53" s="454"/>
      <c r="C53" s="455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59" t="s">
        <v>8</v>
      </c>
      <c r="B55" s="460"/>
      <c r="C55" s="460"/>
      <c r="D55" s="460"/>
      <c r="E55" s="460"/>
      <c r="F55" s="460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83.25" x14ac:dyDescent="0.35">
      <c r="A60" s="15" t="s">
        <v>182</v>
      </c>
      <c r="B60" s="42">
        <v>0</v>
      </c>
      <c r="C60" s="4">
        <f>IF(B60=0, -5, "0")</f>
        <v>-5</v>
      </c>
      <c r="D60" s="43" t="s">
        <v>504</v>
      </c>
      <c r="E60" s="43" t="s">
        <v>505</v>
      </c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1" t="s">
        <v>34</v>
      </c>
      <c r="B63" s="454"/>
      <c r="C63" s="455"/>
      <c r="D63" s="331">
        <f>SUM(B56:C62)</f>
        <v>7</v>
      </c>
    </row>
    <row r="64" spans="1:6" x14ac:dyDescent="0.3">
      <c r="A64" s="451" t="s">
        <v>251</v>
      </c>
      <c r="B64" s="454"/>
      <c r="C64" s="455"/>
      <c r="D64" s="332">
        <f>D63/(COUNT(B56:C62)*2)</f>
        <v>0.4375</v>
      </c>
    </row>
    <row r="65" spans="1:6" x14ac:dyDescent="0.3">
      <c r="A65" s="8"/>
      <c r="B65" s="9"/>
      <c r="C65" s="9"/>
      <c r="D65" s="10"/>
    </row>
    <row r="66" spans="1:6" ht="19.5" x14ac:dyDescent="0.4">
      <c r="A66" s="459" t="s">
        <v>111</v>
      </c>
      <c r="B66" s="460"/>
      <c r="C66" s="460"/>
      <c r="D66" s="460"/>
      <c r="E66" s="460"/>
      <c r="F66" s="46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4"/>
      <c r="C84" s="455"/>
      <c r="D84" s="331">
        <f>SUM(B67:C83)</f>
        <v>0</v>
      </c>
    </row>
    <row r="85" spans="1:6" x14ac:dyDescent="0.3">
      <c r="A85" s="451" t="s">
        <v>251</v>
      </c>
      <c r="B85" s="454"/>
      <c r="C85" s="45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9" t="s">
        <v>172</v>
      </c>
      <c r="B87" s="460"/>
      <c r="C87" s="460"/>
      <c r="D87" s="460"/>
      <c r="E87" s="460"/>
      <c r="F87" s="46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4"/>
      <c r="C102" s="455"/>
      <c r="D102" s="331">
        <f>SUM(B88:C101)</f>
        <v>0</v>
      </c>
    </row>
    <row r="103" spans="1:6" x14ac:dyDescent="0.3">
      <c r="A103" s="451" t="s">
        <v>251</v>
      </c>
      <c r="B103" s="454"/>
      <c r="C103" s="45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9" t="s">
        <v>173</v>
      </c>
      <c r="B106" s="460"/>
      <c r="C106" s="460"/>
      <c r="D106" s="460"/>
      <c r="E106" s="460"/>
      <c r="F106" s="46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4"/>
      <c r="C118" s="455"/>
      <c r="D118" s="331">
        <f>SUM(B107:C117)</f>
        <v>0</v>
      </c>
    </row>
    <row r="119" spans="1:6" x14ac:dyDescent="0.3">
      <c r="A119" s="451" t="s">
        <v>251</v>
      </c>
      <c r="B119" s="454"/>
      <c r="C119" s="45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9" t="s">
        <v>156</v>
      </c>
      <c r="B121" s="460"/>
      <c r="C121" s="460"/>
      <c r="D121" s="460"/>
      <c r="E121" s="460"/>
      <c r="F121" s="46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4"/>
      <c r="C133" s="455"/>
      <c r="D133" s="331">
        <f>SUM(B122:C132)</f>
        <v>0</v>
      </c>
    </row>
    <row r="134" spans="1:6" x14ac:dyDescent="0.3">
      <c r="A134" s="451" t="s">
        <v>251</v>
      </c>
      <c r="B134" s="454"/>
      <c r="C134" s="45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9" t="s">
        <v>61</v>
      </c>
      <c r="B136" s="460"/>
      <c r="C136" s="460"/>
      <c r="D136" s="460"/>
      <c r="E136" s="460"/>
      <c r="F136" s="46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4"/>
      <c r="C149" s="455"/>
      <c r="D149" s="331">
        <f>SUM(B137:C148)</f>
        <v>0</v>
      </c>
    </row>
    <row r="150" spans="1:6" x14ac:dyDescent="0.3">
      <c r="A150" s="451" t="s">
        <v>251</v>
      </c>
      <c r="B150" s="454"/>
      <c r="C150" s="45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9" t="s">
        <v>178</v>
      </c>
      <c r="B152" s="460"/>
      <c r="C152" s="460"/>
      <c r="D152" s="460"/>
      <c r="E152" s="460"/>
      <c r="F152" s="460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1" t="s">
        <v>34</v>
      </c>
      <c r="B161" s="452"/>
      <c r="C161" s="453"/>
      <c r="D161" s="334">
        <f>SUM(B153:C160)</f>
        <v>16</v>
      </c>
    </row>
    <row r="162" spans="1:6" x14ac:dyDescent="0.3">
      <c r="A162" s="451" t="s">
        <v>251</v>
      </c>
      <c r="B162" s="454"/>
      <c r="C162" s="455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9" t="s">
        <v>64</v>
      </c>
      <c r="B164" s="460"/>
      <c r="C164" s="460"/>
      <c r="D164" s="460"/>
      <c r="E164" s="460"/>
      <c r="F164" s="46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4"/>
      <c r="C169" s="455"/>
      <c r="D169" s="331">
        <f>SUM(B165:C168)</f>
        <v>2</v>
      </c>
    </row>
    <row r="170" spans="1:6" x14ac:dyDescent="0.3">
      <c r="A170" s="451" t="s">
        <v>251</v>
      </c>
      <c r="B170" s="454"/>
      <c r="C170" s="455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ht="49.5" x14ac:dyDescent="0.3">
      <c r="A173" s="4" t="s">
        <v>152</v>
      </c>
      <c r="B173" s="42">
        <v>1</v>
      </c>
      <c r="C173" s="42"/>
      <c r="D173" s="43" t="s">
        <v>511</v>
      </c>
      <c r="E173" s="43" t="s">
        <v>506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1" t="s">
        <v>34</v>
      </c>
      <c r="B177" s="454"/>
      <c r="C177" s="455"/>
      <c r="D177" s="331">
        <f>SUM(B173:C176)</f>
        <v>7</v>
      </c>
    </row>
    <row r="178" spans="1:7" x14ac:dyDescent="0.3">
      <c r="A178" s="451" t="s">
        <v>251</v>
      </c>
      <c r="B178" s="454"/>
      <c r="C178" s="455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9" t="s">
        <v>65</v>
      </c>
      <c r="B180" s="460"/>
      <c r="C180" s="460"/>
      <c r="D180" s="460"/>
      <c r="E180" s="460"/>
      <c r="F180" s="460"/>
    </row>
    <row r="181" spans="1:7" ht="49.5" x14ac:dyDescent="0.3">
      <c r="A181" s="16" t="s">
        <v>270</v>
      </c>
      <c r="B181" s="42">
        <v>1</v>
      </c>
      <c r="C181" s="42"/>
      <c r="D181" s="43" t="s">
        <v>507</v>
      </c>
      <c r="E181" s="43" t="s">
        <v>508</v>
      </c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1" t="s">
        <v>34</v>
      </c>
      <c r="B186" s="454"/>
      <c r="C186" s="455"/>
      <c r="D186" s="331">
        <f>SUM(B181:C185)</f>
        <v>9</v>
      </c>
    </row>
    <row r="187" spans="1:7" x14ac:dyDescent="0.3">
      <c r="A187" s="451" t="s">
        <v>251</v>
      </c>
      <c r="B187" s="454"/>
      <c r="C187" s="455"/>
      <c r="D187" s="332">
        <f>D186/(COUNT(B181:C185)*2)</f>
        <v>0.9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9" t="s">
        <v>177</v>
      </c>
      <c r="B189" s="460"/>
      <c r="C189" s="460"/>
      <c r="D189" s="460"/>
      <c r="E189" s="460"/>
      <c r="F189" s="460"/>
    </row>
    <row r="190" spans="1:7" ht="49.5" x14ac:dyDescent="0.3">
      <c r="A190" s="16" t="s">
        <v>308</v>
      </c>
      <c r="B190" s="42">
        <v>0</v>
      </c>
      <c r="C190" s="42"/>
      <c r="D190" s="42" t="s">
        <v>509</v>
      </c>
      <c r="E190" s="43" t="s">
        <v>510</v>
      </c>
      <c r="F190" s="42"/>
      <c r="G190" s="3"/>
    </row>
    <row r="191" spans="1:7" ht="18" x14ac:dyDescent="0.35">
      <c r="A191" s="71" t="s">
        <v>271</v>
      </c>
      <c r="B191" s="42">
        <v>2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4"/>
      <c r="C194" s="455"/>
      <c r="D194" s="335">
        <f>SUM(B190:C193)</f>
        <v>4</v>
      </c>
    </row>
    <row r="195" spans="1:6" x14ac:dyDescent="0.3">
      <c r="A195" s="451" t="s">
        <v>251</v>
      </c>
      <c r="B195" s="454"/>
      <c r="C195" s="455"/>
      <c r="D195" s="332">
        <f>D194/(COUNT(B190:C193)*2)</f>
        <v>0.66666666666666663</v>
      </c>
    </row>
    <row r="197" spans="1:6" ht="18" x14ac:dyDescent="0.35">
      <c r="A197" s="26" t="s">
        <v>422</v>
      </c>
      <c r="B197" s="25"/>
      <c r="C197" s="25"/>
      <c r="D197" s="75">
        <v>0.73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91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0.875</v>
      </c>
    </row>
  </sheetData>
  <sheetProtection algorithmName="SHA-512" hashValue="+J9qjFMDj9wjsyTc9yih6ThPNS5zyToIjv+krjqip5rcBn8ASzxubpUKrnnK5uy6Cr9gxcJStXE2hTYiHRn+7g==" saltValue="9INZLptZYU0PbVHYVmfRpA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34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7"/>
      <c r="E1" s="377"/>
      <c r="F1" s="377"/>
      <c r="G1" s="37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8" t="s">
        <v>151</v>
      </c>
      <c r="B7" s="378"/>
      <c r="C7" s="378"/>
      <c r="D7" s="378"/>
      <c r="E7" s="378"/>
      <c r="F7" s="378"/>
      <c r="G7" s="82"/>
    </row>
    <row r="8" spans="1:7" ht="22.5" x14ac:dyDescent="0.45">
      <c r="A8" s="379" t="str">
        <f>'Page de garde'!D18</f>
        <v>SIDI SALAH</v>
      </c>
      <c r="B8" s="379"/>
      <c r="C8" s="379"/>
      <c r="D8" s="379"/>
      <c r="E8" s="379"/>
      <c r="F8" s="379"/>
      <c r="G8" s="82"/>
    </row>
    <row r="9" spans="1:7" ht="22.5" x14ac:dyDescent="0.45">
      <c r="A9" s="278" t="s">
        <v>39</v>
      </c>
      <c r="B9" s="380"/>
      <c r="C9" s="380"/>
      <c r="D9" s="380"/>
      <c r="E9" s="380"/>
      <c r="F9" s="380"/>
      <c r="G9" s="82"/>
    </row>
    <row r="10" spans="1:7" ht="22.5" x14ac:dyDescent="0.45">
      <c r="A10" s="279" t="s">
        <v>41</v>
      </c>
      <c r="B10" s="381"/>
      <c r="C10" s="381"/>
      <c r="D10" s="381"/>
      <c r="E10" s="381"/>
      <c r="F10" s="381"/>
      <c r="G10" s="82"/>
    </row>
    <row r="11" spans="1:7" ht="22.5" x14ac:dyDescent="0.45">
      <c r="A11" s="278" t="s">
        <v>40</v>
      </c>
      <c r="B11" s="376"/>
      <c r="C11" s="376"/>
      <c r="D11" s="376"/>
      <c r="E11" s="376"/>
      <c r="F11" s="376"/>
      <c r="G11" s="82"/>
    </row>
    <row r="12" spans="1:7" ht="22.5" x14ac:dyDescent="0.45">
      <c r="A12" s="278" t="s">
        <v>200</v>
      </c>
      <c r="B12" s="382" t="e">
        <f>D730</f>
        <v>#DIV/0!</v>
      </c>
      <c r="C12" s="382"/>
      <c r="D12" s="382"/>
      <c r="E12" s="382"/>
      <c r="F12" s="382"/>
      <c r="G12" s="82"/>
    </row>
    <row r="13" spans="1:7" ht="22.5" x14ac:dyDescent="0.45">
      <c r="A13" s="81"/>
      <c r="B13" s="79"/>
      <c r="C13" s="79"/>
      <c r="D13" s="377"/>
      <c r="E13" s="377"/>
      <c r="F13" s="377"/>
      <c r="G13" s="37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6"/>
      <c r="B49" s="386"/>
      <c r="C49" s="386"/>
      <c r="D49" s="386"/>
      <c r="E49" s="386"/>
      <c r="F49" s="386"/>
      <c r="G49" s="386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371" t="s">
        <v>350</v>
      </c>
      <c r="B65" s="371"/>
      <c r="C65" s="371"/>
      <c r="D65" s="371"/>
      <c r="E65" s="371"/>
      <c r="F65" s="37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72" t="s">
        <v>351</v>
      </c>
      <c r="B84" s="372"/>
      <c r="C84" s="372"/>
      <c r="D84" s="372"/>
      <c r="E84" s="372"/>
      <c r="F84" s="37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7"/>
      <c r="B103" s="435"/>
      <c r="C103" s="435"/>
      <c r="D103" s="435"/>
      <c r="E103" s="435"/>
      <c r="F103" s="441"/>
      <c r="G103" s="83"/>
    </row>
    <row r="104" spans="1:7" ht="46.5" customHeight="1" x14ac:dyDescent="0.4">
      <c r="A104" s="371" t="s">
        <v>352</v>
      </c>
      <c r="B104" s="371"/>
      <c r="C104" s="371"/>
      <c r="D104" s="371"/>
      <c r="E104" s="371"/>
      <c r="F104" s="37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7"/>
      <c r="B111" s="435"/>
      <c r="C111" s="435"/>
      <c r="D111" s="435"/>
      <c r="E111" s="435"/>
      <c r="F111" s="441"/>
      <c r="G111" s="83"/>
    </row>
    <row r="112" spans="1:7" ht="39.75" customHeight="1" x14ac:dyDescent="0.4">
      <c r="A112" s="371" t="s">
        <v>390</v>
      </c>
      <c r="B112" s="371"/>
      <c r="C112" s="371"/>
      <c r="D112" s="371"/>
      <c r="E112" s="371"/>
      <c r="F112" s="37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5"/>
      <c r="B120" s="435"/>
      <c r="C120" s="435"/>
      <c r="D120" s="435"/>
      <c r="E120" s="435"/>
      <c r="F120" s="435"/>
      <c r="G120" s="83"/>
    </row>
    <row r="121" spans="1:7" ht="22.5" x14ac:dyDescent="0.4">
      <c r="A121" s="371" t="s">
        <v>310</v>
      </c>
      <c r="B121" s="371"/>
      <c r="C121" s="371"/>
      <c r="D121" s="371"/>
      <c r="E121" s="371"/>
      <c r="F121" s="37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6"/>
      <c r="B132" s="436"/>
      <c r="C132" s="436"/>
      <c r="D132" s="436"/>
      <c r="E132" s="436"/>
      <c r="F132" s="436"/>
      <c r="G132" s="83"/>
    </row>
    <row r="133" spans="1:16384" ht="22.5" customHeight="1" x14ac:dyDescent="0.4">
      <c r="A133" s="373" t="s">
        <v>424</v>
      </c>
      <c r="B133" s="373"/>
      <c r="C133" s="373"/>
      <c r="D133" s="373"/>
      <c r="E133" s="373"/>
      <c r="F133" s="373"/>
      <c r="G133" s="83"/>
    </row>
    <row r="134" spans="1:16384" ht="22.5" customHeight="1" x14ac:dyDescent="0.4">
      <c r="A134" s="374"/>
      <c r="B134" s="374"/>
      <c r="C134" s="374"/>
      <c r="D134" s="374"/>
      <c r="E134" s="374"/>
      <c r="F134" s="374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5" t="s">
        <v>461</v>
      </c>
      <c r="B139" s="375"/>
      <c r="C139" s="375"/>
      <c r="D139" s="375"/>
      <c r="E139" s="375"/>
      <c r="F139" s="37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7"/>
      <c r="B165" s="435"/>
      <c r="C165" s="435"/>
      <c r="D165" s="435"/>
      <c r="E165" s="435"/>
      <c r="F165" s="435"/>
      <c r="G165" s="83"/>
    </row>
    <row r="166" spans="1:7" ht="32.25" customHeight="1" x14ac:dyDescent="0.4">
      <c r="A166" s="375" t="s">
        <v>462</v>
      </c>
      <c r="B166" s="375"/>
      <c r="C166" s="375"/>
      <c r="D166" s="375"/>
      <c r="E166" s="375"/>
      <c r="F166" s="37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8"/>
      <c r="B176" s="439"/>
      <c r="C176" s="439"/>
      <c r="D176" s="439"/>
      <c r="E176" s="439"/>
      <c r="F176" s="439"/>
      <c r="G176" s="83"/>
    </row>
    <row r="177" spans="1:7" ht="32.25" customHeight="1" x14ac:dyDescent="0.4">
      <c r="A177" s="375" t="s">
        <v>310</v>
      </c>
      <c r="B177" s="375"/>
      <c r="C177" s="375"/>
      <c r="D177" s="375"/>
      <c r="E177" s="375"/>
      <c r="F177" s="375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0"/>
      <c r="B188" s="440"/>
      <c r="C188" s="440"/>
      <c r="D188" s="440"/>
      <c r="E188" s="440"/>
      <c r="F188" s="44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4" t="s">
        <v>34</v>
      </c>
      <c r="B203" s="365"/>
      <c r="C203" s="36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6"/>
      <c r="B205" s="386"/>
      <c r="C205" s="386"/>
      <c r="D205" s="386"/>
      <c r="E205" s="386"/>
      <c r="F205" s="386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4" t="s">
        <v>34</v>
      </c>
      <c r="B227" s="365"/>
      <c r="C227" s="36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6"/>
      <c r="B229" s="386"/>
      <c r="C229" s="386"/>
      <c r="D229" s="386"/>
      <c r="E229" s="386"/>
      <c r="F229" s="386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7" t="s">
        <v>310</v>
      </c>
      <c r="B236" s="368"/>
      <c r="C236" s="368"/>
      <c r="D236" s="36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4" t="s">
        <v>34</v>
      </c>
      <c r="B245" s="365"/>
      <c r="C245" s="36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6"/>
      <c r="B250" s="386"/>
      <c r="C250" s="386"/>
      <c r="D250" s="386"/>
      <c r="E250" s="386"/>
      <c r="F250" s="386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4" t="s">
        <v>34</v>
      </c>
      <c r="B265" s="365"/>
      <c r="C265" s="36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70" t="s">
        <v>310</v>
      </c>
      <c r="B291" s="370"/>
      <c r="C291" s="370"/>
      <c r="D291" s="370"/>
      <c r="E291" s="370"/>
      <c r="F291" s="37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8"/>
      <c r="B357" s="388"/>
      <c r="C357" s="388"/>
      <c r="D357" s="388"/>
      <c r="E357" s="388"/>
      <c r="F357" s="388"/>
      <c r="G357" s="388"/>
    </row>
    <row r="358" spans="1:7" ht="32.25" customHeight="1" x14ac:dyDescent="0.4">
      <c r="A358" s="356" t="s">
        <v>310</v>
      </c>
      <c r="B358" s="356"/>
      <c r="C358" s="356"/>
      <c r="D358" s="356"/>
      <c r="E358" s="356"/>
      <c r="F358" s="35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3"/>
      <c r="B415" s="384"/>
      <c r="C415" s="384"/>
      <c r="D415" s="384"/>
      <c r="E415" s="384"/>
      <c r="F415" s="384"/>
      <c r="G415" s="384"/>
    </row>
    <row r="416" spans="1:7" ht="24.75" x14ac:dyDescent="0.4">
      <c r="A416" s="352" t="s">
        <v>319</v>
      </c>
      <c r="B416" s="352"/>
      <c r="C416" s="352"/>
      <c r="D416" s="352"/>
      <c r="E416" s="352"/>
      <c r="F416" s="3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2" t="s">
        <v>310</v>
      </c>
      <c r="B464" s="352"/>
      <c r="C464" s="352"/>
      <c r="D464" s="352"/>
      <c r="E464" s="352"/>
      <c r="F464" s="35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2" t="s">
        <v>425</v>
      </c>
      <c r="B478" s="362"/>
      <c r="C478" s="362"/>
      <c r="D478" s="362"/>
      <c r="E478" s="362"/>
      <c r="F478" s="362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3" t="s">
        <v>28</v>
      </c>
      <c r="B480" s="354" t="s">
        <v>29</v>
      </c>
      <c r="C480" s="354"/>
      <c r="D480" s="354" t="s">
        <v>42</v>
      </c>
      <c r="E480" s="355" t="s">
        <v>266</v>
      </c>
      <c r="F480" s="355" t="s">
        <v>301</v>
      </c>
      <c r="G480" s="83"/>
    </row>
    <row r="481" spans="1:7" ht="21" x14ac:dyDescent="0.4">
      <c r="A481" s="353"/>
      <c r="B481" s="291" t="s">
        <v>32</v>
      </c>
      <c r="C481" s="291" t="s">
        <v>31</v>
      </c>
      <c r="D481" s="354"/>
      <c r="E481" s="355"/>
      <c r="F481" s="35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7" t="s">
        <v>52</v>
      </c>
      <c r="B483" s="397"/>
      <c r="C483" s="397"/>
      <c r="D483" s="397"/>
      <c r="E483" s="397"/>
      <c r="F483" s="39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0" t="s">
        <v>23</v>
      </c>
      <c r="B505" s="391"/>
      <c r="C505" s="391"/>
      <c r="D505" s="391"/>
      <c r="E505" s="391"/>
      <c r="F505" s="39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389"/>
      <c r="C518" s="389"/>
      <c r="D518" s="389"/>
      <c r="E518" s="389"/>
      <c r="F518" s="38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3" t="s">
        <v>97</v>
      </c>
      <c r="B530" s="363"/>
      <c r="C530" s="363"/>
      <c r="D530" s="363"/>
      <c r="E530" s="363"/>
      <c r="F530" s="363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3" t="s">
        <v>28</v>
      </c>
      <c r="B532" s="395" t="s">
        <v>29</v>
      </c>
      <c r="C532" s="396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394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0"/>
      <c r="D535" s="360"/>
      <c r="E535" s="360"/>
      <c r="F535" s="361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4" t="s">
        <v>34</v>
      </c>
      <c r="B542" s="365"/>
      <c r="C542" s="36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4" t="s">
        <v>33</v>
      </c>
      <c r="B543" s="365"/>
      <c r="C543" s="36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6"/>
      <c r="B544" s="386"/>
      <c r="C544" s="386"/>
      <c r="D544" s="386"/>
      <c r="E544" s="386"/>
      <c r="F544" s="386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7"/>
      <c r="B556" s="388"/>
      <c r="C556" s="388"/>
      <c r="D556" s="388"/>
      <c r="E556" s="388"/>
      <c r="F556" s="388"/>
      <c r="G556" s="388"/>
    </row>
    <row r="557" spans="1:7" ht="35.25" customHeight="1" x14ac:dyDescent="0.4">
      <c r="A557" s="246" t="s">
        <v>310</v>
      </c>
      <c r="B557" s="222"/>
      <c r="C557" s="423"/>
      <c r="D557" s="423"/>
      <c r="E557" s="423"/>
      <c r="F557" s="42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6"/>
      <c r="B572" s="386"/>
      <c r="C572" s="386"/>
      <c r="D572" s="386"/>
      <c r="E572" s="386"/>
      <c r="F572" s="386"/>
      <c r="G572" s="83"/>
    </row>
    <row r="573" spans="1:7" ht="22.5" x14ac:dyDescent="0.45">
      <c r="A573" s="349" t="s">
        <v>19</v>
      </c>
      <c r="B573" s="349"/>
      <c r="C573" s="349"/>
      <c r="D573" s="349"/>
      <c r="E573" s="349"/>
      <c r="F573" s="349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3" t="s">
        <v>28</v>
      </c>
      <c r="B575" s="354" t="s">
        <v>29</v>
      </c>
      <c r="C575" s="354"/>
      <c r="D575" s="354" t="s">
        <v>42</v>
      </c>
      <c r="E575" s="355" t="s">
        <v>266</v>
      </c>
      <c r="F575" s="355" t="s">
        <v>301</v>
      </c>
      <c r="G575" s="83"/>
    </row>
    <row r="576" spans="1:7" ht="21" x14ac:dyDescent="0.4">
      <c r="A576" s="353"/>
      <c r="B576" s="291" t="s">
        <v>32</v>
      </c>
      <c r="C576" s="291" t="s">
        <v>31</v>
      </c>
      <c r="D576" s="354"/>
      <c r="E576" s="355"/>
      <c r="F576" s="35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0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0" t="s">
        <v>383</v>
      </c>
      <c r="B598" s="351"/>
      <c r="C598" s="351"/>
      <c r="D598" s="351"/>
      <c r="E598" s="351"/>
      <c r="F598" s="351"/>
      <c r="G598" s="35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0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0" t="s">
        <v>170</v>
      </c>
      <c r="B610" s="421"/>
      <c r="C610" s="422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9" t="s">
        <v>8</v>
      </c>
      <c r="B612" s="349"/>
      <c r="C612" s="349"/>
      <c r="D612" s="349"/>
      <c r="E612" s="349"/>
      <c r="F612" s="349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0</v>
      </c>
      <c r="E627" s="430"/>
      <c r="F627" s="411"/>
      <c r="G627" s="83"/>
    </row>
    <row r="628" spans="1:7" ht="21" x14ac:dyDescent="0.4">
      <c r="A628" s="409" t="s">
        <v>33</v>
      </c>
      <c r="B628" s="409"/>
      <c r="C628" s="409"/>
      <c r="D628" s="295" t="e">
        <f>D627/(COUNT(B618:C626)*2)</f>
        <v>#DIV/0!</v>
      </c>
      <c r="E628" s="431"/>
      <c r="F628" s="385"/>
      <c r="G628" s="83"/>
    </row>
    <row r="629" spans="1:7" ht="21" x14ac:dyDescent="0.4">
      <c r="A629" s="104"/>
      <c r="B629" s="83"/>
      <c r="C629" s="429"/>
      <c r="D629" s="429"/>
      <c r="E629" s="429"/>
      <c r="F629" s="42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4" t="s">
        <v>34</v>
      </c>
      <c r="B639" s="365"/>
      <c r="C639" s="36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4" t="s">
        <v>34</v>
      </c>
      <c r="B650" s="365"/>
      <c r="C650" s="36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6"/>
      <c r="B652" s="426"/>
      <c r="C652" s="426"/>
      <c r="D652" s="426"/>
      <c r="E652" s="426"/>
      <c r="F652" s="426"/>
      <c r="G652" s="426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9" t="s">
        <v>355</v>
      </c>
      <c r="B676" s="349"/>
      <c r="C676" s="349"/>
      <c r="D676" s="349"/>
      <c r="E676" s="349"/>
      <c r="F676" s="349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5" t="s">
        <v>459</v>
      </c>
      <c r="B704" s="425"/>
      <c r="C704" s="425"/>
      <c r="D704" s="425"/>
      <c r="E704" s="425"/>
      <c r="F704" s="425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2" t="s">
        <v>28</v>
      </c>
      <c r="B706" s="395" t="s">
        <v>29</v>
      </c>
      <c r="C706" s="395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7"/>
      <c r="C715" s="428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7"/>
      <c r="C716" s="428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3"/>
      <c r="E1" s="443"/>
      <c r="F1" s="443"/>
      <c r="G1" s="44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4" t="s">
        <v>46</v>
      </c>
      <c r="B6" s="444"/>
      <c r="C6" s="444"/>
      <c r="D6" s="444"/>
      <c r="E6" s="444"/>
      <c r="F6" s="444"/>
      <c r="G6" s="66"/>
    </row>
    <row r="7" spans="1:7" s="2" customFormat="1" ht="21.75" customHeight="1" x14ac:dyDescent="0.45">
      <c r="A7" s="445" t="str">
        <f>'Page de garde'!D18</f>
        <v>SIDI SALAH</v>
      </c>
      <c r="B7" s="445"/>
      <c r="C7" s="445"/>
      <c r="D7" s="445"/>
      <c r="E7" s="445"/>
      <c r="F7" s="445"/>
      <c r="G7" s="66"/>
    </row>
    <row r="8" spans="1:7" s="2" customFormat="1" ht="24" x14ac:dyDescent="0.45">
      <c r="A8" s="329" t="s">
        <v>39</v>
      </c>
      <c r="B8" s="446" t="str">
        <f>'A1 Exploitation'!B9:F9</f>
        <v>M Souheil DRAOUI</v>
      </c>
      <c r="C8" s="446"/>
      <c r="D8" s="446"/>
      <c r="E8" s="446"/>
      <c r="F8" s="446"/>
      <c r="G8" s="66"/>
    </row>
    <row r="9" spans="1:7" s="2" customFormat="1" ht="24" x14ac:dyDescent="0.45">
      <c r="A9" s="330" t="s">
        <v>41</v>
      </c>
      <c r="B9" s="447" t="str">
        <f>'A1 Exploitation'!B10:F10</f>
        <v>Directeur magasin</v>
      </c>
      <c r="C9" s="447"/>
      <c r="D9" s="447"/>
      <c r="E9" s="447"/>
      <c r="F9" s="447"/>
      <c r="G9" s="66"/>
    </row>
    <row r="10" spans="1:7" s="2" customFormat="1" ht="24" x14ac:dyDescent="0.45">
      <c r="A10" s="329" t="s">
        <v>40</v>
      </c>
      <c r="B10" s="442">
        <f>'A1 Exploitation'!B11:F11</f>
        <v>43879</v>
      </c>
      <c r="C10" s="442"/>
      <c r="D10" s="442"/>
      <c r="E10" s="442"/>
      <c r="F10" s="442"/>
      <c r="G10" s="66"/>
    </row>
    <row r="11" spans="1:7" s="2" customFormat="1" ht="24" x14ac:dyDescent="0.45">
      <c r="A11" s="329" t="s">
        <v>250</v>
      </c>
      <c r="B11" s="448" t="e">
        <f>D199</f>
        <v>#DIV/0!</v>
      </c>
      <c r="C11" s="448"/>
      <c r="D11" s="448"/>
      <c r="E11" s="448"/>
      <c r="F11" s="448"/>
      <c r="G11" s="66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49" t="s">
        <v>28</v>
      </c>
      <c r="B13" s="450" t="s">
        <v>29</v>
      </c>
      <c r="C13" s="450"/>
      <c r="D13" s="450" t="s">
        <v>42</v>
      </c>
      <c r="E13" s="450" t="s">
        <v>160</v>
      </c>
      <c r="F13" s="450" t="s">
        <v>161</v>
      </c>
    </row>
    <row r="14" spans="1:7" s="2" customFormat="1" ht="12.75" customHeight="1" x14ac:dyDescent="0.3">
      <c r="A14" s="449"/>
      <c r="B14" s="336" t="s">
        <v>32</v>
      </c>
      <c r="C14" s="336" t="s">
        <v>31</v>
      </c>
      <c r="D14" s="450"/>
      <c r="E14" s="450"/>
      <c r="F14" s="450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2"/>
      <c r="C22" s="453"/>
      <c r="D22" s="334">
        <f>SUM(B17:C21)</f>
        <v>0</v>
      </c>
    </row>
    <row r="23" spans="1:7" x14ac:dyDescent="0.3">
      <c r="A23" s="451" t="s">
        <v>251</v>
      </c>
      <c r="B23" s="454"/>
      <c r="C23" s="455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1" t="s">
        <v>34</v>
      </c>
      <c r="B33" s="454"/>
      <c r="C33" s="455"/>
      <c r="D33" s="331">
        <f>SUM(B26:C32)</f>
        <v>0</v>
      </c>
    </row>
    <row r="34" spans="1:6" x14ac:dyDescent="0.3">
      <c r="A34" s="451" t="s">
        <v>251</v>
      </c>
      <c r="B34" s="454"/>
      <c r="C34" s="45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9" t="s">
        <v>180</v>
      </c>
      <c r="B36" s="460"/>
      <c r="C36" s="460"/>
      <c r="D36" s="460"/>
      <c r="E36" s="460"/>
      <c r="F36" s="46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1" t="s">
        <v>34</v>
      </c>
      <c r="B42" s="454"/>
      <c r="C42" s="455"/>
      <c r="D42" s="331">
        <f>SUM(B37:C41)</f>
        <v>0</v>
      </c>
    </row>
    <row r="43" spans="1:6" x14ac:dyDescent="0.3">
      <c r="A43" s="451" t="s">
        <v>251</v>
      </c>
      <c r="B43" s="454"/>
      <c r="C43" s="45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1" t="s">
        <v>19</v>
      </c>
      <c r="B45" s="462"/>
      <c r="C45" s="462"/>
      <c r="D45" s="462"/>
      <c r="E45" s="462"/>
      <c r="F45" s="462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4"/>
      <c r="C52" s="455"/>
      <c r="D52" s="331">
        <f>SUM(B46:C51)</f>
        <v>0</v>
      </c>
    </row>
    <row r="53" spans="1:6" x14ac:dyDescent="0.3">
      <c r="A53" s="451" t="s">
        <v>251</v>
      </c>
      <c r="B53" s="454"/>
      <c r="C53" s="455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9" t="s">
        <v>8</v>
      </c>
      <c r="B55" s="460"/>
      <c r="C55" s="460"/>
      <c r="D55" s="460"/>
      <c r="E55" s="460"/>
      <c r="F55" s="460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1" t="s">
        <v>34</v>
      </c>
      <c r="B63" s="454"/>
      <c r="C63" s="455"/>
      <c r="D63" s="331">
        <f>SUM(B56:C62)</f>
        <v>0</v>
      </c>
    </row>
    <row r="64" spans="1:6" x14ac:dyDescent="0.3">
      <c r="A64" s="451" t="s">
        <v>251</v>
      </c>
      <c r="B64" s="454"/>
      <c r="C64" s="455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9" t="s">
        <v>111</v>
      </c>
      <c r="B66" s="460"/>
      <c r="C66" s="460"/>
      <c r="D66" s="460"/>
      <c r="E66" s="460"/>
      <c r="F66" s="46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4"/>
      <c r="C84" s="455"/>
      <c r="D84" s="331">
        <f>SUM(B67:C83)</f>
        <v>0</v>
      </c>
    </row>
    <row r="85" spans="1:6" x14ac:dyDescent="0.3">
      <c r="A85" s="451" t="s">
        <v>251</v>
      </c>
      <c r="B85" s="454"/>
      <c r="C85" s="45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9" t="s">
        <v>172</v>
      </c>
      <c r="B87" s="460"/>
      <c r="C87" s="460"/>
      <c r="D87" s="460"/>
      <c r="E87" s="460"/>
      <c r="F87" s="46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4"/>
      <c r="C102" s="455"/>
      <c r="D102" s="331">
        <f>SUM(B88:C101)</f>
        <v>0</v>
      </c>
    </row>
    <row r="103" spans="1:6" x14ac:dyDescent="0.3">
      <c r="A103" s="451" t="s">
        <v>251</v>
      </c>
      <c r="B103" s="454"/>
      <c r="C103" s="45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9" t="s">
        <v>173</v>
      </c>
      <c r="B106" s="460"/>
      <c r="C106" s="460"/>
      <c r="D106" s="460"/>
      <c r="E106" s="460"/>
      <c r="F106" s="46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4"/>
      <c r="C118" s="455"/>
      <c r="D118" s="331">
        <f>SUM(B107:C117)</f>
        <v>0</v>
      </c>
    </row>
    <row r="119" spans="1:6" x14ac:dyDescent="0.3">
      <c r="A119" s="451" t="s">
        <v>251</v>
      </c>
      <c r="B119" s="454"/>
      <c r="C119" s="45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9" t="s">
        <v>156</v>
      </c>
      <c r="B121" s="460"/>
      <c r="C121" s="460"/>
      <c r="D121" s="460"/>
      <c r="E121" s="460"/>
      <c r="F121" s="46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4"/>
      <c r="C133" s="455"/>
      <c r="D133" s="331">
        <f>SUM(B122:C132)</f>
        <v>0</v>
      </c>
    </row>
    <row r="134" spans="1:6" x14ac:dyDescent="0.3">
      <c r="A134" s="451" t="s">
        <v>251</v>
      </c>
      <c r="B134" s="454"/>
      <c r="C134" s="45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9" t="s">
        <v>61</v>
      </c>
      <c r="B136" s="460"/>
      <c r="C136" s="460"/>
      <c r="D136" s="460"/>
      <c r="E136" s="460"/>
      <c r="F136" s="46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4"/>
      <c r="C149" s="455"/>
      <c r="D149" s="331">
        <f>SUM(B137:C148)</f>
        <v>0</v>
      </c>
    </row>
    <row r="150" spans="1:6" x14ac:dyDescent="0.3">
      <c r="A150" s="451" t="s">
        <v>251</v>
      </c>
      <c r="B150" s="454"/>
      <c r="C150" s="45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9" t="s">
        <v>178</v>
      </c>
      <c r="B152" s="460"/>
      <c r="C152" s="460"/>
      <c r="D152" s="460"/>
      <c r="E152" s="460"/>
      <c r="F152" s="460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1" t="s">
        <v>34</v>
      </c>
      <c r="B161" s="452"/>
      <c r="C161" s="453"/>
      <c r="D161" s="334">
        <f>SUM(B153:C160)</f>
        <v>0</v>
      </c>
    </row>
    <row r="162" spans="1:6" x14ac:dyDescent="0.3">
      <c r="A162" s="451" t="s">
        <v>251</v>
      </c>
      <c r="B162" s="454"/>
      <c r="C162" s="455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9" t="s">
        <v>64</v>
      </c>
      <c r="B164" s="460"/>
      <c r="C164" s="460"/>
      <c r="D164" s="460"/>
      <c r="E164" s="460"/>
      <c r="F164" s="46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4"/>
      <c r="C169" s="455"/>
      <c r="D169" s="331">
        <f>SUM(B165:C168)</f>
        <v>0</v>
      </c>
    </row>
    <row r="170" spans="1:6" x14ac:dyDescent="0.3">
      <c r="A170" s="451" t="s">
        <v>251</v>
      </c>
      <c r="B170" s="454"/>
      <c r="C170" s="455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1" t="s">
        <v>34</v>
      </c>
      <c r="B177" s="454"/>
      <c r="C177" s="455"/>
      <c r="D177" s="331">
        <f>SUM(B173:C176)</f>
        <v>0</v>
      </c>
    </row>
    <row r="178" spans="1:7" x14ac:dyDescent="0.3">
      <c r="A178" s="451" t="s">
        <v>251</v>
      </c>
      <c r="B178" s="454"/>
      <c r="C178" s="455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9" t="s">
        <v>65</v>
      </c>
      <c r="B180" s="460"/>
      <c r="C180" s="460"/>
      <c r="D180" s="460"/>
      <c r="E180" s="460"/>
      <c r="F180" s="460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1" t="s">
        <v>34</v>
      </c>
      <c r="B186" s="454"/>
      <c r="C186" s="455"/>
      <c r="D186" s="331">
        <f>SUM(B181:C185)</f>
        <v>0</v>
      </c>
    </row>
    <row r="187" spans="1:7" x14ac:dyDescent="0.3">
      <c r="A187" s="451" t="s">
        <v>251</v>
      </c>
      <c r="B187" s="454"/>
      <c r="C187" s="455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9" t="s">
        <v>177</v>
      </c>
      <c r="B189" s="460"/>
      <c r="C189" s="460"/>
      <c r="D189" s="460"/>
      <c r="E189" s="460"/>
      <c r="F189" s="460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4"/>
      <c r="C194" s="455"/>
      <c r="D194" s="335">
        <f>SUM(B190:C193)</f>
        <v>0</v>
      </c>
    </row>
    <row r="195" spans="1:6" x14ac:dyDescent="0.3">
      <c r="A195" s="451" t="s">
        <v>251</v>
      </c>
      <c r="B195" s="454"/>
      <c r="C195" s="455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7"/>
      <c r="E1" s="377"/>
      <c r="F1" s="377"/>
      <c r="G1" s="37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8" t="s">
        <v>151</v>
      </c>
      <c r="B7" s="378"/>
      <c r="C7" s="378"/>
      <c r="D7" s="378"/>
      <c r="E7" s="378"/>
      <c r="F7" s="378"/>
      <c r="G7" s="82"/>
    </row>
    <row r="8" spans="1:7" ht="22.5" x14ac:dyDescent="0.45">
      <c r="A8" s="379" t="str">
        <f>'Page de garde'!D18</f>
        <v>SIDI SALAH</v>
      </c>
      <c r="B8" s="379"/>
      <c r="C8" s="379"/>
      <c r="D8" s="379"/>
      <c r="E8" s="379"/>
      <c r="F8" s="379"/>
      <c r="G8" s="82"/>
    </row>
    <row r="9" spans="1:7" ht="22.5" x14ac:dyDescent="0.45">
      <c r="A9" s="278" t="s">
        <v>39</v>
      </c>
      <c r="B9" s="380"/>
      <c r="C9" s="380"/>
      <c r="D9" s="380"/>
      <c r="E9" s="380"/>
      <c r="F9" s="380"/>
      <c r="G9" s="82"/>
    </row>
    <row r="10" spans="1:7" ht="22.5" x14ac:dyDescent="0.45">
      <c r="A10" s="279" t="s">
        <v>41</v>
      </c>
      <c r="B10" s="381"/>
      <c r="C10" s="381"/>
      <c r="D10" s="381"/>
      <c r="E10" s="381"/>
      <c r="F10" s="381"/>
      <c r="G10" s="82"/>
    </row>
    <row r="11" spans="1:7" ht="22.5" x14ac:dyDescent="0.45">
      <c r="A11" s="278" t="s">
        <v>40</v>
      </c>
      <c r="B11" s="376"/>
      <c r="C11" s="376"/>
      <c r="D11" s="376"/>
      <c r="E11" s="376"/>
      <c r="F11" s="376"/>
      <c r="G11" s="82"/>
    </row>
    <row r="12" spans="1:7" ht="22.5" x14ac:dyDescent="0.45">
      <c r="A12" s="278" t="s">
        <v>200</v>
      </c>
      <c r="B12" s="382" t="e">
        <f>D730</f>
        <v>#DIV/0!</v>
      </c>
      <c r="C12" s="382"/>
      <c r="D12" s="382"/>
      <c r="E12" s="382"/>
      <c r="F12" s="382"/>
      <c r="G12" s="82"/>
    </row>
    <row r="13" spans="1:7" ht="22.5" x14ac:dyDescent="0.45">
      <c r="A13" s="81"/>
      <c r="B13" s="79"/>
      <c r="C13" s="79"/>
      <c r="D13" s="377"/>
      <c r="E13" s="377"/>
      <c r="F13" s="377"/>
      <c r="G13" s="37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6"/>
      <c r="B49" s="386"/>
      <c r="C49" s="386"/>
      <c r="D49" s="386"/>
      <c r="E49" s="386"/>
      <c r="F49" s="386"/>
      <c r="G49" s="386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371" t="s">
        <v>350</v>
      </c>
      <c r="B65" s="371"/>
      <c r="C65" s="371"/>
      <c r="D65" s="371"/>
      <c r="E65" s="371"/>
      <c r="F65" s="37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72" t="s">
        <v>351</v>
      </c>
      <c r="B84" s="372"/>
      <c r="C84" s="372"/>
      <c r="D84" s="372"/>
      <c r="E84" s="372"/>
      <c r="F84" s="37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7"/>
      <c r="B103" s="435"/>
      <c r="C103" s="435"/>
      <c r="D103" s="435"/>
      <c r="E103" s="435"/>
      <c r="F103" s="441"/>
      <c r="G103" s="83"/>
    </row>
    <row r="104" spans="1:7" ht="46.5" customHeight="1" x14ac:dyDescent="0.4">
      <c r="A104" s="371" t="s">
        <v>352</v>
      </c>
      <c r="B104" s="371"/>
      <c r="C104" s="371"/>
      <c r="D104" s="371"/>
      <c r="E104" s="371"/>
      <c r="F104" s="37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7"/>
      <c r="B111" s="435"/>
      <c r="C111" s="435"/>
      <c r="D111" s="435"/>
      <c r="E111" s="435"/>
      <c r="F111" s="441"/>
      <c r="G111" s="83"/>
    </row>
    <row r="112" spans="1:7" ht="39.75" customHeight="1" x14ac:dyDescent="0.4">
      <c r="A112" s="371" t="s">
        <v>390</v>
      </c>
      <c r="B112" s="371"/>
      <c r="C112" s="371"/>
      <c r="D112" s="371"/>
      <c r="E112" s="371"/>
      <c r="F112" s="37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5"/>
      <c r="B120" s="435"/>
      <c r="C120" s="435"/>
      <c r="D120" s="435"/>
      <c r="E120" s="435"/>
      <c r="F120" s="435"/>
      <c r="G120" s="83"/>
    </row>
    <row r="121" spans="1:7" ht="22.5" x14ac:dyDescent="0.4">
      <c r="A121" s="371" t="s">
        <v>310</v>
      </c>
      <c r="B121" s="371"/>
      <c r="C121" s="371"/>
      <c r="D121" s="371"/>
      <c r="E121" s="371"/>
      <c r="F121" s="37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6"/>
      <c r="B132" s="436"/>
      <c r="C132" s="436"/>
      <c r="D132" s="436"/>
      <c r="E132" s="436"/>
      <c r="F132" s="436"/>
      <c r="G132" s="83"/>
    </row>
    <row r="133" spans="1:16384" ht="22.5" customHeight="1" x14ac:dyDescent="0.4">
      <c r="A133" s="373" t="s">
        <v>424</v>
      </c>
      <c r="B133" s="373"/>
      <c r="C133" s="373"/>
      <c r="D133" s="373"/>
      <c r="E133" s="373"/>
      <c r="F133" s="373"/>
      <c r="G133" s="83"/>
    </row>
    <row r="134" spans="1:16384" ht="22.5" customHeight="1" x14ac:dyDescent="0.4">
      <c r="A134" s="374"/>
      <c r="B134" s="374"/>
      <c r="C134" s="374"/>
      <c r="D134" s="374"/>
      <c r="E134" s="374"/>
      <c r="F134" s="374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5" t="s">
        <v>461</v>
      </c>
      <c r="B139" s="375"/>
      <c r="C139" s="375"/>
      <c r="D139" s="375"/>
      <c r="E139" s="375"/>
      <c r="F139" s="37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7"/>
      <c r="B165" s="435"/>
      <c r="C165" s="435"/>
      <c r="D165" s="435"/>
      <c r="E165" s="435"/>
      <c r="F165" s="435"/>
      <c r="G165" s="83"/>
    </row>
    <row r="166" spans="1:7" ht="32.25" customHeight="1" x14ac:dyDescent="0.4">
      <c r="A166" s="375" t="s">
        <v>462</v>
      </c>
      <c r="B166" s="375"/>
      <c r="C166" s="375"/>
      <c r="D166" s="375"/>
      <c r="E166" s="375"/>
      <c r="F166" s="37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8"/>
      <c r="B176" s="439"/>
      <c r="C176" s="439"/>
      <c r="D176" s="439"/>
      <c r="E176" s="439"/>
      <c r="F176" s="439"/>
      <c r="G176" s="83"/>
    </row>
    <row r="177" spans="1:7" ht="32.25" customHeight="1" x14ac:dyDescent="0.4">
      <c r="A177" s="375" t="s">
        <v>310</v>
      </c>
      <c r="B177" s="375"/>
      <c r="C177" s="375"/>
      <c r="D177" s="375"/>
      <c r="E177" s="375"/>
      <c r="F177" s="375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0"/>
      <c r="B188" s="440"/>
      <c r="C188" s="440"/>
      <c r="D188" s="440"/>
      <c r="E188" s="440"/>
      <c r="F188" s="44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4" t="s">
        <v>34</v>
      </c>
      <c r="B203" s="365"/>
      <c r="C203" s="36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6"/>
      <c r="B205" s="386"/>
      <c r="C205" s="386"/>
      <c r="D205" s="386"/>
      <c r="E205" s="386"/>
      <c r="F205" s="386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4" t="s">
        <v>34</v>
      </c>
      <c r="B227" s="365"/>
      <c r="C227" s="36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6"/>
      <c r="B229" s="386"/>
      <c r="C229" s="386"/>
      <c r="D229" s="386"/>
      <c r="E229" s="386"/>
      <c r="F229" s="386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7" t="s">
        <v>310</v>
      </c>
      <c r="B236" s="368"/>
      <c r="C236" s="368"/>
      <c r="D236" s="36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4" t="s">
        <v>34</v>
      </c>
      <c r="B245" s="365"/>
      <c r="C245" s="36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6"/>
      <c r="B250" s="386"/>
      <c r="C250" s="386"/>
      <c r="D250" s="386"/>
      <c r="E250" s="386"/>
      <c r="F250" s="386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4" t="s">
        <v>34</v>
      </c>
      <c r="B265" s="365"/>
      <c r="C265" s="36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70" t="s">
        <v>310</v>
      </c>
      <c r="B291" s="370"/>
      <c r="C291" s="370"/>
      <c r="D291" s="370"/>
      <c r="E291" s="370"/>
      <c r="F291" s="37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8"/>
      <c r="B357" s="388"/>
      <c r="C357" s="388"/>
      <c r="D357" s="388"/>
      <c r="E357" s="388"/>
      <c r="F357" s="388"/>
      <c r="G357" s="388"/>
    </row>
    <row r="358" spans="1:7" ht="32.25" customHeight="1" x14ac:dyDescent="0.4">
      <c r="A358" s="356" t="s">
        <v>310</v>
      </c>
      <c r="B358" s="356"/>
      <c r="C358" s="356"/>
      <c r="D358" s="356"/>
      <c r="E358" s="356"/>
      <c r="F358" s="35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3"/>
      <c r="B415" s="384"/>
      <c r="C415" s="384"/>
      <c r="D415" s="384"/>
      <c r="E415" s="384"/>
      <c r="F415" s="384"/>
      <c r="G415" s="384"/>
    </row>
    <row r="416" spans="1:7" ht="24.75" x14ac:dyDescent="0.4">
      <c r="A416" s="352" t="s">
        <v>319</v>
      </c>
      <c r="B416" s="352"/>
      <c r="C416" s="352"/>
      <c r="D416" s="352"/>
      <c r="E416" s="352"/>
      <c r="F416" s="3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2" t="s">
        <v>310</v>
      </c>
      <c r="B464" s="352"/>
      <c r="C464" s="352"/>
      <c r="D464" s="352"/>
      <c r="E464" s="352"/>
      <c r="F464" s="35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2" t="s">
        <v>425</v>
      </c>
      <c r="B478" s="362"/>
      <c r="C478" s="362"/>
      <c r="D478" s="362"/>
      <c r="E478" s="362"/>
      <c r="F478" s="362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3" t="s">
        <v>28</v>
      </c>
      <c r="B480" s="354" t="s">
        <v>29</v>
      </c>
      <c r="C480" s="354"/>
      <c r="D480" s="354" t="s">
        <v>42</v>
      </c>
      <c r="E480" s="355" t="s">
        <v>266</v>
      </c>
      <c r="F480" s="355" t="s">
        <v>301</v>
      </c>
      <c r="G480" s="83"/>
    </row>
    <row r="481" spans="1:7" ht="21" x14ac:dyDescent="0.4">
      <c r="A481" s="353"/>
      <c r="B481" s="291" t="s">
        <v>32</v>
      </c>
      <c r="C481" s="291" t="s">
        <v>31</v>
      </c>
      <c r="D481" s="354"/>
      <c r="E481" s="355"/>
      <c r="F481" s="35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7" t="s">
        <v>52</v>
      </c>
      <c r="B483" s="397"/>
      <c r="C483" s="397"/>
      <c r="D483" s="397"/>
      <c r="E483" s="397"/>
      <c r="F483" s="39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0" t="s">
        <v>23</v>
      </c>
      <c r="B505" s="391"/>
      <c r="C505" s="391"/>
      <c r="D505" s="391"/>
      <c r="E505" s="391"/>
      <c r="F505" s="39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389"/>
      <c r="C518" s="389"/>
      <c r="D518" s="389"/>
      <c r="E518" s="389"/>
      <c r="F518" s="38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3" t="s">
        <v>97</v>
      </c>
      <c r="B530" s="363"/>
      <c r="C530" s="363"/>
      <c r="D530" s="363"/>
      <c r="E530" s="363"/>
      <c r="F530" s="363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3" t="s">
        <v>28</v>
      </c>
      <c r="B532" s="395" t="s">
        <v>29</v>
      </c>
      <c r="C532" s="396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394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0"/>
      <c r="D535" s="360"/>
      <c r="E535" s="360"/>
      <c r="F535" s="361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4" t="s">
        <v>34</v>
      </c>
      <c r="B542" s="365"/>
      <c r="C542" s="36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4" t="s">
        <v>33</v>
      </c>
      <c r="B543" s="365"/>
      <c r="C543" s="36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6"/>
      <c r="B544" s="386"/>
      <c r="C544" s="386"/>
      <c r="D544" s="386"/>
      <c r="E544" s="386"/>
      <c r="F544" s="386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7"/>
      <c r="B556" s="388"/>
      <c r="C556" s="388"/>
      <c r="D556" s="388"/>
      <c r="E556" s="388"/>
      <c r="F556" s="388"/>
      <c r="G556" s="388"/>
    </row>
    <row r="557" spans="1:7" ht="35.25" customHeight="1" x14ac:dyDescent="0.4">
      <c r="A557" s="246" t="s">
        <v>310</v>
      </c>
      <c r="B557" s="222"/>
      <c r="C557" s="423"/>
      <c r="D557" s="423"/>
      <c r="E557" s="423"/>
      <c r="F557" s="42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6"/>
      <c r="B572" s="386"/>
      <c r="C572" s="386"/>
      <c r="D572" s="386"/>
      <c r="E572" s="386"/>
      <c r="F572" s="386"/>
      <c r="G572" s="83"/>
    </row>
    <row r="573" spans="1:7" ht="22.5" x14ac:dyDescent="0.45">
      <c r="A573" s="349" t="s">
        <v>19</v>
      </c>
      <c r="B573" s="349"/>
      <c r="C573" s="349"/>
      <c r="D573" s="349"/>
      <c r="E573" s="349"/>
      <c r="F573" s="349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3" t="s">
        <v>28</v>
      </c>
      <c r="B575" s="354" t="s">
        <v>29</v>
      </c>
      <c r="C575" s="354"/>
      <c r="D575" s="354" t="s">
        <v>42</v>
      </c>
      <c r="E575" s="355" t="s">
        <v>266</v>
      </c>
      <c r="F575" s="355" t="s">
        <v>301</v>
      </c>
      <c r="G575" s="83"/>
    </row>
    <row r="576" spans="1:7" ht="21" x14ac:dyDescent="0.4">
      <c r="A576" s="353"/>
      <c r="B576" s="291" t="s">
        <v>32</v>
      </c>
      <c r="C576" s="291" t="s">
        <v>31</v>
      </c>
      <c r="D576" s="354"/>
      <c r="E576" s="355"/>
      <c r="F576" s="35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0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0" t="s">
        <v>383</v>
      </c>
      <c r="B598" s="351"/>
      <c r="C598" s="351"/>
      <c r="D598" s="351"/>
      <c r="E598" s="351"/>
      <c r="F598" s="351"/>
      <c r="G598" s="35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0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0" t="s">
        <v>170</v>
      </c>
      <c r="B610" s="421"/>
      <c r="C610" s="422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9" t="s">
        <v>8</v>
      </c>
      <c r="B612" s="349"/>
      <c r="C612" s="349"/>
      <c r="D612" s="349"/>
      <c r="E612" s="349"/>
      <c r="F612" s="349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0</v>
      </c>
      <c r="E627" s="430"/>
      <c r="F627" s="411"/>
      <c r="G627" s="83"/>
    </row>
    <row r="628" spans="1:7" ht="21" x14ac:dyDescent="0.4">
      <c r="A628" s="409" t="s">
        <v>33</v>
      </c>
      <c r="B628" s="409"/>
      <c r="C628" s="409"/>
      <c r="D628" s="295" t="e">
        <f>D627/(COUNT(B618:C626)*2)</f>
        <v>#DIV/0!</v>
      </c>
      <c r="E628" s="431"/>
      <c r="F628" s="385"/>
      <c r="G628" s="83"/>
    </row>
    <row r="629" spans="1:7" ht="21" x14ac:dyDescent="0.4">
      <c r="A629" s="104"/>
      <c r="B629" s="83"/>
      <c r="C629" s="429"/>
      <c r="D629" s="429"/>
      <c r="E629" s="429"/>
      <c r="F629" s="42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4" t="s">
        <v>34</v>
      </c>
      <c r="B639" s="365"/>
      <c r="C639" s="36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4" t="s">
        <v>34</v>
      </c>
      <c r="B650" s="365"/>
      <c r="C650" s="36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6"/>
      <c r="B652" s="426"/>
      <c r="C652" s="426"/>
      <c r="D652" s="426"/>
      <c r="E652" s="426"/>
      <c r="F652" s="426"/>
      <c r="G652" s="426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9" t="s">
        <v>355</v>
      </c>
      <c r="B676" s="349"/>
      <c r="C676" s="349"/>
      <c r="D676" s="349"/>
      <c r="E676" s="349"/>
      <c r="F676" s="349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5" t="s">
        <v>459</v>
      </c>
      <c r="B704" s="425"/>
      <c r="C704" s="425"/>
      <c r="D704" s="425"/>
      <c r="E704" s="425"/>
      <c r="F704" s="425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2" t="s">
        <v>28</v>
      </c>
      <c r="B706" s="395" t="s">
        <v>29</v>
      </c>
      <c r="C706" s="395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7"/>
      <c r="C715" s="428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7"/>
      <c r="C716" s="428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3"/>
      <c r="E1" s="443"/>
      <c r="F1" s="443"/>
      <c r="G1" s="44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4" t="s">
        <v>46</v>
      </c>
      <c r="B6" s="444"/>
      <c r="C6" s="444"/>
      <c r="D6" s="444"/>
      <c r="E6" s="444"/>
      <c r="F6" s="444"/>
      <c r="G6" s="66"/>
    </row>
    <row r="7" spans="1:7" s="2" customFormat="1" ht="21.75" customHeight="1" x14ac:dyDescent="0.45">
      <c r="A7" s="445" t="str">
        <f>'Page de garde'!D18</f>
        <v>SIDI SALAH</v>
      </c>
      <c r="B7" s="445"/>
      <c r="C7" s="445"/>
      <c r="D7" s="445"/>
      <c r="E7" s="445"/>
      <c r="F7" s="445"/>
      <c r="G7" s="66"/>
    </row>
    <row r="8" spans="1:7" s="2" customFormat="1" ht="24" x14ac:dyDescent="0.45">
      <c r="A8" s="329" t="s">
        <v>39</v>
      </c>
      <c r="B8" s="446" t="str">
        <f>'A1 Exploitation'!B9:F9</f>
        <v>M Souheil DRAOUI</v>
      </c>
      <c r="C8" s="446"/>
      <c r="D8" s="446"/>
      <c r="E8" s="446"/>
      <c r="F8" s="446"/>
      <c r="G8" s="66"/>
    </row>
    <row r="9" spans="1:7" s="2" customFormat="1" ht="24" x14ac:dyDescent="0.45">
      <c r="A9" s="330" t="s">
        <v>41</v>
      </c>
      <c r="B9" s="447" t="str">
        <f>'A1 Exploitation'!B10:F10</f>
        <v>Directeur magasin</v>
      </c>
      <c r="C9" s="447"/>
      <c r="D9" s="447"/>
      <c r="E9" s="447"/>
      <c r="F9" s="447"/>
      <c r="G9" s="66"/>
    </row>
    <row r="10" spans="1:7" s="2" customFormat="1" ht="24" x14ac:dyDescent="0.45">
      <c r="A10" s="329" t="s">
        <v>40</v>
      </c>
      <c r="B10" s="442">
        <f>'A1 Exploitation'!B11:F11</f>
        <v>43879</v>
      </c>
      <c r="C10" s="442"/>
      <c r="D10" s="442"/>
      <c r="E10" s="442"/>
      <c r="F10" s="442"/>
      <c r="G10" s="66"/>
    </row>
    <row r="11" spans="1:7" s="2" customFormat="1" ht="24" x14ac:dyDescent="0.45">
      <c r="A11" s="329" t="s">
        <v>250</v>
      </c>
      <c r="B11" s="448" t="e">
        <f>D199</f>
        <v>#DIV/0!</v>
      </c>
      <c r="C11" s="448"/>
      <c r="D11" s="448"/>
      <c r="E11" s="448"/>
      <c r="F11" s="448"/>
      <c r="G11" s="66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49" t="s">
        <v>28</v>
      </c>
      <c r="B13" s="450" t="s">
        <v>29</v>
      </c>
      <c r="C13" s="450"/>
      <c r="D13" s="450" t="s">
        <v>42</v>
      </c>
      <c r="E13" s="450" t="s">
        <v>160</v>
      </c>
      <c r="F13" s="450" t="s">
        <v>161</v>
      </c>
    </row>
    <row r="14" spans="1:7" s="2" customFormat="1" ht="12.75" customHeight="1" x14ac:dyDescent="0.3">
      <c r="A14" s="449"/>
      <c r="B14" s="336" t="s">
        <v>32</v>
      </c>
      <c r="C14" s="336" t="s">
        <v>31</v>
      </c>
      <c r="D14" s="450"/>
      <c r="E14" s="450"/>
      <c r="F14" s="450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2"/>
      <c r="C22" s="453"/>
      <c r="D22" s="334">
        <f>SUM(B17:C21)</f>
        <v>0</v>
      </c>
    </row>
    <row r="23" spans="1:7" x14ac:dyDescent="0.3">
      <c r="A23" s="451" t="s">
        <v>251</v>
      </c>
      <c r="B23" s="454"/>
      <c r="C23" s="455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1" t="s">
        <v>34</v>
      </c>
      <c r="B33" s="454"/>
      <c r="C33" s="455"/>
      <c r="D33" s="331">
        <f>SUM(B26:C32)</f>
        <v>0</v>
      </c>
    </row>
    <row r="34" spans="1:6" x14ac:dyDescent="0.3">
      <c r="A34" s="451" t="s">
        <v>251</v>
      </c>
      <c r="B34" s="454"/>
      <c r="C34" s="45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9" t="s">
        <v>180</v>
      </c>
      <c r="B36" s="460"/>
      <c r="C36" s="460"/>
      <c r="D36" s="460"/>
      <c r="E36" s="460"/>
      <c r="F36" s="46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1" t="s">
        <v>34</v>
      </c>
      <c r="B42" s="454"/>
      <c r="C42" s="455"/>
      <c r="D42" s="331">
        <f>SUM(B37:C41)</f>
        <v>0</v>
      </c>
    </row>
    <row r="43" spans="1:6" x14ac:dyDescent="0.3">
      <c r="A43" s="451" t="s">
        <v>251</v>
      </c>
      <c r="B43" s="454"/>
      <c r="C43" s="45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1" t="s">
        <v>19</v>
      </c>
      <c r="B45" s="462"/>
      <c r="C45" s="462"/>
      <c r="D45" s="462"/>
      <c r="E45" s="462"/>
      <c r="F45" s="462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4"/>
      <c r="C52" s="455"/>
      <c r="D52" s="331">
        <f>SUM(B46:C51)</f>
        <v>0</v>
      </c>
    </row>
    <row r="53" spans="1:6" x14ac:dyDescent="0.3">
      <c r="A53" s="451" t="s">
        <v>251</v>
      </c>
      <c r="B53" s="454"/>
      <c r="C53" s="455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9" t="s">
        <v>8</v>
      </c>
      <c r="B55" s="460"/>
      <c r="C55" s="460"/>
      <c r="D55" s="460"/>
      <c r="E55" s="460"/>
      <c r="F55" s="460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1" t="s">
        <v>34</v>
      </c>
      <c r="B63" s="454"/>
      <c r="C63" s="455"/>
      <c r="D63" s="331">
        <f>SUM(B56:C62)</f>
        <v>0</v>
      </c>
    </row>
    <row r="64" spans="1:6" x14ac:dyDescent="0.3">
      <c r="A64" s="451" t="s">
        <v>251</v>
      </c>
      <c r="B64" s="454"/>
      <c r="C64" s="455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9" t="s">
        <v>111</v>
      </c>
      <c r="B66" s="460"/>
      <c r="C66" s="460"/>
      <c r="D66" s="460"/>
      <c r="E66" s="460"/>
      <c r="F66" s="46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4"/>
      <c r="C84" s="455"/>
      <c r="D84" s="331">
        <f>SUM(B67:C83)</f>
        <v>0</v>
      </c>
    </row>
    <row r="85" spans="1:6" x14ac:dyDescent="0.3">
      <c r="A85" s="451" t="s">
        <v>251</v>
      </c>
      <c r="B85" s="454"/>
      <c r="C85" s="45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9" t="s">
        <v>172</v>
      </c>
      <c r="B87" s="460"/>
      <c r="C87" s="460"/>
      <c r="D87" s="460"/>
      <c r="E87" s="460"/>
      <c r="F87" s="46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4"/>
      <c r="C102" s="455"/>
      <c r="D102" s="331">
        <f>SUM(B88:C101)</f>
        <v>0</v>
      </c>
    </row>
    <row r="103" spans="1:6" x14ac:dyDescent="0.3">
      <c r="A103" s="451" t="s">
        <v>251</v>
      </c>
      <c r="B103" s="454"/>
      <c r="C103" s="45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9" t="s">
        <v>173</v>
      </c>
      <c r="B106" s="460"/>
      <c r="C106" s="460"/>
      <c r="D106" s="460"/>
      <c r="E106" s="460"/>
      <c r="F106" s="46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4"/>
      <c r="C118" s="455"/>
      <c r="D118" s="331">
        <f>SUM(B107:C117)</f>
        <v>0</v>
      </c>
    </row>
    <row r="119" spans="1:6" x14ac:dyDescent="0.3">
      <c r="A119" s="451" t="s">
        <v>251</v>
      </c>
      <c r="B119" s="454"/>
      <c r="C119" s="45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9" t="s">
        <v>156</v>
      </c>
      <c r="B121" s="460"/>
      <c r="C121" s="460"/>
      <c r="D121" s="460"/>
      <c r="E121" s="460"/>
      <c r="F121" s="46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4"/>
      <c r="C133" s="455"/>
      <c r="D133" s="331">
        <f>SUM(B122:C132)</f>
        <v>0</v>
      </c>
    </row>
    <row r="134" spans="1:6" x14ac:dyDescent="0.3">
      <c r="A134" s="451" t="s">
        <v>251</v>
      </c>
      <c r="B134" s="454"/>
      <c r="C134" s="45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9" t="s">
        <v>61</v>
      </c>
      <c r="B136" s="460"/>
      <c r="C136" s="460"/>
      <c r="D136" s="460"/>
      <c r="E136" s="460"/>
      <c r="F136" s="46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4"/>
      <c r="C149" s="455"/>
      <c r="D149" s="331">
        <f>SUM(B137:C148)</f>
        <v>0</v>
      </c>
    </row>
    <row r="150" spans="1:6" x14ac:dyDescent="0.3">
      <c r="A150" s="451" t="s">
        <v>251</v>
      </c>
      <c r="B150" s="454"/>
      <c r="C150" s="45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9" t="s">
        <v>178</v>
      </c>
      <c r="B152" s="460"/>
      <c r="C152" s="460"/>
      <c r="D152" s="460"/>
      <c r="E152" s="460"/>
      <c r="F152" s="460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1" t="s">
        <v>34</v>
      </c>
      <c r="B161" s="452"/>
      <c r="C161" s="453"/>
      <c r="D161" s="334">
        <f>SUM(B153:C160)</f>
        <v>0</v>
      </c>
    </row>
    <row r="162" spans="1:6" x14ac:dyDescent="0.3">
      <c r="A162" s="451" t="s">
        <v>251</v>
      </c>
      <c r="B162" s="454"/>
      <c r="C162" s="455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9" t="s">
        <v>64</v>
      </c>
      <c r="B164" s="460"/>
      <c r="C164" s="460"/>
      <c r="D164" s="460"/>
      <c r="E164" s="460"/>
      <c r="F164" s="46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4"/>
      <c r="C169" s="455"/>
      <c r="D169" s="331">
        <f>SUM(B165:C168)</f>
        <v>0</v>
      </c>
    </row>
    <row r="170" spans="1:6" x14ac:dyDescent="0.3">
      <c r="A170" s="451" t="s">
        <v>251</v>
      </c>
      <c r="B170" s="454"/>
      <c r="C170" s="455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1" t="s">
        <v>34</v>
      </c>
      <c r="B177" s="454"/>
      <c r="C177" s="455"/>
      <c r="D177" s="331">
        <f>SUM(B173:C176)</f>
        <v>0</v>
      </c>
    </row>
    <row r="178" spans="1:7" x14ac:dyDescent="0.3">
      <c r="A178" s="451" t="s">
        <v>251</v>
      </c>
      <c r="B178" s="454"/>
      <c r="C178" s="455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9" t="s">
        <v>65</v>
      </c>
      <c r="B180" s="460"/>
      <c r="C180" s="460"/>
      <c r="D180" s="460"/>
      <c r="E180" s="460"/>
      <c r="F180" s="460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1" t="s">
        <v>34</v>
      </c>
      <c r="B186" s="454"/>
      <c r="C186" s="455"/>
      <c r="D186" s="331">
        <f>SUM(B181:C185)</f>
        <v>0</v>
      </c>
    </row>
    <row r="187" spans="1:7" x14ac:dyDescent="0.3">
      <c r="A187" s="451" t="s">
        <v>251</v>
      </c>
      <c r="B187" s="454"/>
      <c r="C187" s="455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9" t="s">
        <v>177</v>
      </c>
      <c r="B189" s="460"/>
      <c r="C189" s="460"/>
      <c r="D189" s="460"/>
      <c r="E189" s="460"/>
      <c r="F189" s="460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4"/>
      <c r="C194" s="455"/>
      <c r="D194" s="335">
        <f>SUM(B190:C193)</f>
        <v>0</v>
      </c>
    </row>
    <row r="195" spans="1:6" x14ac:dyDescent="0.3">
      <c r="A195" s="451" t="s">
        <v>251</v>
      </c>
      <c r="B195" s="454"/>
      <c r="C195" s="455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7"/>
      <c r="E1" s="377"/>
      <c r="F1" s="377"/>
      <c r="G1" s="37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8" t="s">
        <v>151</v>
      </c>
      <c r="B7" s="378"/>
      <c r="C7" s="378"/>
      <c r="D7" s="378"/>
      <c r="E7" s="378"/>
      <c r="F7" s="378"/>
      <c r="G7" s="82"/>
    </row>
    <row r="8" spans="1:7" ht="22.5" x14ac:dyDescent="0.45">
      <c r="A8" s="379" t="str">
        <f>'Page de garde'!D18</f>
        <v>SIDI SALAH</v>
      </c>
      <c r="B8" s="379"/>
      <c r="C8" s="379"/>
      <c r="D8" s="379"/>
      <c r="E8" s="379"/>
      <c r="F8" s="379"/>
      <c r="G8" s="82"/>
    </row>
    <row r="9" spans="1:7" ht="22.5" x14ac:dyDescent="0.45">
      <c r="A9" s="278" t="s">
        <v>39</v>
      </c>
      <c r="B9" s="380"/>
      <c r="C9" s="380"/>
      <c r="D9" s="380"/>
      <c r="E9" s="380"/>
      <c r="F9" s="380"/>
      <c r="G9" s="82"/>
    </row>
    <row r="10" spans="1:7" ht="22.5" x14ac:dyDescent="0.45">
      <c r="A10" s="279" t="s">
        <v>41</v>
      </c>
      <c r="B10" s="381"/>
      <c r="C10" s="381"/>
      <c r="D10" s="381"/>
      <c r="E10" s="381"/>
      <c r="F10" s="381"/>
      <c r="G10" s="82"/>
    </row>
    <row r="11" spans="1:7" ht="22.5" x14ac:dyDescent="0.45">
      <c r="A11" s="278" t="s">
        <v>40</v>
      </c>
      <c r="B11" s="376"/>
      <c r="C11" s="376"/>
      <c r="D11" s="376"/>
      <c r="E11" s="376"/>
      <c r="F11" s="376"/>
      <c r="G11" s="82"/>
    </row>
    <row r="12" spans="1:7" ht="22.5" x14ac:dyDescent="0.45">
      <c r="A12" s="278" t="s">
        <v>200</v>
      </c>
      <c r="B12" s="382" t="e">
        <f>D730</f>
        <v>#DIV/0!</v>
      </c>
      <c r="C12" s="382"/>
      <c r="D12" s="382"/>
      <c r="E12" s="382"/>
      <c r="F12" s="382"/>
      <c r="G12" s="82"/>
    </row>
    <row r="13" spans="1:7" ht="22.5" x14ac:dyDescent="0.45">
      <c r="A13" s="81"/>
      <c r="B13" s="79"/>
      <c r="C13" s="79"/>
      <c r="D13" s="377"/>
      <c r="E13" s="377"/>
      <c r="F13" s="377"/>
      <c r="G13" s="37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6"/>
      <c r="B49" s="386"/>
      <c r="C49" s="386"/>
      <c r="D49" s="386"/>
      <c r="E49" s="386"/>
      <c r="F49" s="386"/>
      <c r="G49" s="386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371" t="s">
        <v>350</v>
      </c>
      <c r="B65" s="371"/>
      <c r="C65" s="371"/>
      <c r="D65" s="371"/>
      <c r="E65" s="371"/>
      <c r="F65" s="37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72" t="s">
        <v>351</v>
      </c>
      <c r="B84" s="372"/>
      <c r="C84" s="372"/>
      <c r="D84" s="372"/>
      <c r="E84" s="372"/>
      <c r="F84" s="37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7"/>
      <c r="B103" s="435"/>
      <c r="C103" s="435"/>
      <c r="D103" s="435"/>
      <c r="E103" s="435"/>
      <c r="F103" s="441"/>
      <c r="G103" s="83"/>
    </row>
    <row r="104" spans="1:7" ht="46.5" customHeight="1" x14ac:dyDescent="0.4">
      <c r="A104" s="371" t="s">
        <v>352</v>
      </c>
      <c r="B104" s="371"/>
      <c r="C104" s="371"/>
      <c r="D104" s="371"/>
      <c r="E104" s="371"/>
      <c r="F104" s="37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7"/>
      <c r="B111" s="435"/>
      <c r="C111" s="435"/>
      <c r="D111" s="435"/>
      <c r="E111" s="435"/>
      <c r="F111" s="441"/>
      <c r="G111" s="83"/>
    </row>
    <row r="112" spans="1:7" ht="39.75" customHeight="1" x14ac:dyDescent="0.4">
      <c r="A112" s="371" t="s">
        <v>390</v>
      </c>
      <c r="B112" s="371"/>
      <c r="C112" s="371"/>
      <c r="D112" s="371"/>
      <c r="E112" s="371"/>
      <c r="F112" s="37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5"/>
      <c r="B120" s="435"/>
      <c r="C120" s="435"/>
      <c r="D120" s="435"/>
      <c r="E120" s="435"/>
      <c r="F120" s="435"/>
      <c r="G120" s="83"/>
    </row>
    <row r="121" spans="1:7" ht="22.5" x14ac:dyDescent="0.4">
      <c r="A121" s="371" t="s">
        <v>310</v>
      </c>
      <c r="B121" s="371"/>
      <c r="C121" s="371"/>
      <c r="D121" s="371"/>
      <c r="E121" s="371"/>
      <c r="F121" s="37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6"/>
      <c r="B132" s="436"/>
      <c r="C132" s="436"/>
      <c r="D132" s="436"/>
      <c r="E132" s="436"/>
      <c r="F132" s="436"/>
      <c r="G132" s="83"/>
    </row>
    <row r="133" spans="1:16384" ht="22.5" customHeight="1" x14ac:dyDescent="0.4">
      <c r="A133" s="373" t="s">
        <v>424</v>
      </c>
      <c r="B133" s="373"/>
      <c r="C133" s="373"/>
      <c r="D133" s="373"/>
      <c r="E133" s="373"/>
      <c r="F133" s="373"/>
      <c r="G133" s="83"/>
    </row>
    <row r="134" spans="1:16384" ht="22.5" customHeight="1" x14ac:dyDescent="0.4">
      <c r="A134" s="374"/>
      <c r="B134" s="374"/>
      <c r="C134" s="374"/>
      <c r="D134" s="374"/>
      <c r="E134" s="374"/>
      <c r="F134" s="374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5" t="s">
        <v>461</v>
      </c>
      <c r="B139" s="375"/>
      <c r="C139" s="375"/>
      <c r="D139" s="375"/>
      <c r="E139" s="375"/>
      <c r="F139" s="37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7"/>
      <c r="B165" s="435"/>
      <c r="C165" s="435"/>
      <c r="D165" s="435"/>
      <c r="E165" s="435"/>
      <c r="F165" s="435"/>
      <c r="G165" s="83"/>
    </row>
    <row r="166" spans="1:7" ht="32.25" customHeight="1" x14ac:dyDescent="0.4">
      <c r="A166" s="375" t="s">
        <v>462</v>
      </c>
      <c r="B166" s="375"/>
      <c r="C166" s="375"/>
      <c r="D166" s="375"/>
      <c r="E166" s="375"/>
      <c r="F166" s="37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8"/>
      <c r="B176" s="439"/>
      <c r="C176" s="439"/>
      <c r="D176" s="439"/>
      <c r="E176" s="439"/>
      <c r="F176" s="439"/>
      <c r="G176" s="83"/>
    </row>
    <row r="177" spans="1:7" ht="32.25" customHeight="1" x14ac:dyDescent="0.4">
      <c r="A177" s="375" t="s">
        <v>310</v>
      </c>
      <c r="B177" s="375"/>
      <c r="C177" s="375"/>
      <c r="D177" s="375"/>
      <c r="E177" s="375"/>
      <c r="F177" s="375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0"/>
      <c r="B188" s="440"/>
      <c r="C188" s="440"/>
      <c r="D188" s="440"/>
      <c r="E188" s="440"/>
      <c r="F188" s="44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4" t="s">
        <v>34</v>
      </c>
      <c r="B203" s="365"/>
      <c r="C203" s="36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6"/>
      <c r="B205" s="386"/>
      <c r="C205" s="386"/>
      <c r="D205" s="386"/>
      <c r="E205" s="386"/>
      <c r="F205" s="386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4" t="s">
        <v>34</v>
      </c>
      <c r="B227" s="365"/>
      <c r="C227" s="36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6"/>
      <c r="B229" s="386"/>
      <c r="C229" s="386"/>
      <c r="D229" s="386"/>
      <c r="E229" s="386"/>
      <c r="F229" s="386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7" t="s">
        <v>310</v>
      </c>
      <c r="B236" s="368"/>
      <c r="C236" s="368"/>
      <c r="D236" s="36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4" t="s">
        <v>34</v>
      </c>
      <c r="B245" s="365"/>
      <c r="C245" s="36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6"/>
      <c r="B250" s="386"/>
      <c r="C250" s="386"/>
      <c r="D250" s="386"/>
      <c r="E250" s="386"/>
      <c r="F250" s="386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4" t="s">
        <v>34</v>
      </c>
      <c r="B265" s="365"/>
      <c r="C265" s="36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70" t="s">
        <v>310</v>
      </c>
      <c r="B291" s="370"/>
      <c r="C291" s="370"/>
      <c r="D291" s="370"/>
      <c r="E291" s="370"/>
      <c r="F291" s="37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8"/>
      <c r="B357" s="388"/>
      <c r="C357" s="388"/>
      <c r="D357" s="388"/>
      <c r="E357" s="388"/>
      <c r="F357" s="388"/>
      <c r="G357" s="388"/>
    </row>
    <row r="358" spans="1:7" ht="32.25" customHeight="1" x14ac:dyDescent="0.4">
      <c r="A358" s="356" t="s">
        <v>310</v>
      </c>
      <c r="B358" s="356"/>
      <c r="C358" s="356"/>
      <c r="D358" s="356"/>
      <c r="E358" s="356"/>
      <c r="F358" s="35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3"/>
      <c r="B415" s="384"/>
      <c r="C415" s="384"/>
      <c r="D415" s="384"/>
      <c r="E415" s="384"/>
      <c r="F415" s="384"/>
      <c r="G415" s="384"/>
    </row>
    <row r="416" spans="1:7" ht="24.75" x14ac:dyDescent="0.4">
      <c r="A416" s="352" t="s">
        <v>319</v>
      </c>
      <c r="B416" s="352"/>
      <c r="C416" s="352"/>
      <c r="D416" s="352"/>
      <c r="E416" s="352"/>
      <c r="F416" s="3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2" t="s">
        <v>310</v>
      </c>
      <c r="B464" s="352"/>
      <c r="C464" s="352"/>
      <c r="D464" s="352"/>
      <c r="E464" s="352"/>
      <c r="F464" s="35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2" t="s">
        <v>425</v>
      </c>
      <c r="B478" s="362"/>
      <c r="C478" s="362"/>
      <c r="D478" s="362"/>
      <c r="E478" s="362"/>
      <c r="F478" s="362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3" t="s">
        <v>28</v>
      </c>
      <c r="B480" s="354" t="s">
        <v>29</v>
      </c>
      <c r="C480" s="354"/>
      <c r="D480" s="354" t="s">
        <v>42</v>
      </c>
      <c r="E480" s="355" t="s">
        <v>266</v>
      </c>
      <c r="F480" s="355" t="s">
        <v>301</v>
      </c>
      <c r="G480" s="83"/>
    </row>
    <row r="481" spans="1:7" ht="21" x14ac:dyDescent="0.4">
      <c r="A481" s="353"/>
      <c r="B481" s="291" t="s">
        <v>32</v>
      </c>
      <c r="C481" s="291" t="s">
        <v>31</v>
      </c>
      <c r="D481" s="354"/>
      <c r="E481" s="355"/>
      <c r="F481" s="35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7" t="s">
        <v>52</v>
      </c>
      <c r="B483" s="397"/>
      <c r="C483" s="397"/>
      <c r="D483" s="397"/>
      <c r="E483" s="397"/>
      <c r="F483" s="39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0" t="s">
        <v>23</v>
      </c>
      <c r="B505" s="391"/>
      <c r="C505" s="391"/>
      <c r="D505" s="391"/>
      <c r="E505" s="391"/>
      <c r="F505" s="39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389"/>
      <c r="C518" s="389"/>
      <c r="D518" s="389"/>
      <c r="E518" s="389"/>
      <c r="F518" s="38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3" t="s">
        <v>97</v>
      </c>
      <c r="B530" s="363"/>
      <c r="C530" s="363"/>
      <c r="D530" s="363"/>
      <c r="E530" s="363"/>
      <c r="F530" s="363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3" t="s">
        <v>28</v>
      </c>
      <c r="B532" s="395" t="s">
        <v>29</v>
      </c>
      <c r="C532" s="396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394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0"/>
      <c r="D535" s="360"/>
      <c r="E535" s="360"/>
      <c r="F535" s="361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4" t="s">
        <v>34</v>
      </c>
      <c r="B542" s="365"/>
      <c r="C542" s="36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4" t="s">
        <v>33</v>
      </c>
      <c r="B543" s="365"/>
      <c r="C543" s="36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6"/>
      <c r="B544" s="386"/>
      <c r="C544" s="386"/>
      <c r="D544" s="386"/>
      <c r="E544" s="386"/>
      <c r="F544" s="386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7"/>
      <c r="B556" s="388"/>
      <c r="C556" s="388"/>
      <c r="D556" s="388"/>
      <c r="E556" s="388"/>
      <c r="F556" s="388"/>
      <c r="G556" s="388"/>
    </row>
    <row r="557" spans="1:7" ht="35.25" customHeight="1" x14ac:dyDescent="0.4">
      <c r="A557" s="246" t="s">
        <v>310</v>
      </c>
      <c r="B557" s="222"/>
      <c r="C557" s="423"/>
      <c r="D557" s="423"/>
      <c r="E557" s="423"/>
      <c r="F557" s="42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6"/>
      <c r="B572" s="386"/>
      <c r="C572" s="386"/>
      <c r="D572" s="386"/>
      <c r="E572" s="386"/>
      <c r="F572" s="386"/>
      <c r="G572" s="83"/>
    </row>
    <row r="573" spans="1:7" ht="22.5" x14ac:dyDescent="0.45">
      <c r="A573" s="349" t="s">
        <v>19</v>
      </c>
      <c r="B573" s="349"/>
      <c r="C573" s="349"/>
      <c r="D573" s="349"/>
      <c r="E573" s="349"/>
      <c r="F573" s="349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3" t="s">
        <v>28</v>
      </c>
      <c r="B575" s="354" t="s">
        <v>29</v>
      </c>
      <c r="C575" s="354"/>
      <c r="D575" s="354" t="s">
        <v>42</v>
      </c>
      <c r="E575" s="355" t="s">
        <v>266</v>
      </c>
      <c r="F575" s="355" t="s">
        <v>301</v>
      </c>
      <c r="G575" s="83"/>
    </row>
    <row r="576" spans="1:7" ht="21" x14ac:dyDescent="0.4">
      <c r="A576" s="353"/>
      <c r="B576" s="291" t="s">
        <v>32</v>
      </c>
      <c r="C576" s="291" t="s">
        <v>31</v>
      </c>
      <c r="D576" s="354"/>
      <c r="E576" s="355"/>
      <c r="F576" s="35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0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0" t="s">
        <v>383</v>
      </c>
      <c r="B598" s="351"/>
      <c r="C598" s="351"/>
      <c r="D598" s="351"/>
      <c r="E598" s="351"/>
      <c r="F598" s="351"/>
      <c r="G598" s="35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0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0" t="s">
        <v>170</v>
      </c>
      <c r="B610" s="421"/>
      <c r="C610" s="422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9" t="s">
        <v>8</v>
      </c>
      <c r="B612" s="349"/>
      <c r="C612" s="349"/>
      <c r="D612" s="349"/>
      <c r="E612" s="349"/>
      <c r="F612" s="349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0</v>
      </c>
      <c r="E627" s="430"/>
      <c r="F627" s="411"/>
      <c r="G627" s="83"/>
    </row>
    <row r="628" spans="1:7" ht="21" x14ac:dyDescent="0.4">
      <c r="A628" s="409" t="s">
        <v>33</v>
      </c>
      <c r="B628" s="409"/>
      <c r="C628" s="409"/>
      <c r="D628" s="295" t="e">
        <f>D627/(COUNT(B618:C626)*2)</f>
        <v>#DIV/0!</v>
      </c>
      <c r="E628" s="431"/>
      <c r="F628" s="385"/>
      <c r="G628" s="83"/>
    </row>
    <row r="629" spans="1:7" ht="21" x14ac:dyDescent="0.4">
      <c r="A629" s="104"/>
      <c r="B629" s="83"/>
      <c r="C629" s="429"/>
      <c r="D629" s="429"/>
      <c r="E629" s="429"/>
      <c r="F629" s="42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4" t="s">
        <v>34</v>
      </c>
      <c r="B639" s="365"/>
      <c r="C639" s="36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4" t="s">
        <v>34</v>
      </c>
      <c r="B650" s="365"/>
      <c r="C650" s="36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6"/>
      <c r="B652" s="426"/>
      <c r="C652" s="426"/>
      <c r="D652" s="426"/>
      <c r="E652" s="426"/>
      <c r="F652" s="426"/>
      <c r="G652" s="426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9" t="s">
        <v>355</v>
      </c>
      <c r="B676" s="349"/>
      <c r="C676" s="349"/>
      <c r="D676" s="349"/>
      <c r="E676" s="349"/>
      <c r="F676" s="349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5" t="s">
        <v>459</v>
      </c>
      <c r="B704" s="425"/>
      <c r="C704" s="425"/>
      <c r="D704" s="425"/>
      <c r="E704" s="425"/>
      <c r="F704" s="425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2" t="s">
        <v>28</v>
      </c>
      <c r="B706" s="395" t="s">
        <v>29</v>
      </c>
      <c r="C706" s="395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7"/>
      <c r="C715" s="428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7"/>
      <c r="C716" s="428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3"/>
      <c r="E1" s="443"/>
      <c r="F1" s="443"/>
      <c r="G1" s="44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4" t="s">
        <v>46</v>
      </c>
      <c r="B6" s="444"/>
      <c r="C6" s="444"/>
      <c r="D6" s="444"/>
      <c r="E6" s="444"/>
      <c r="F6" s="444"/>
      <c r="G6" s="66"/>
    </row>
    <row r="7" spans="1:7" s="2" customFormat="1" ht="21.75" customHeight="1" x14ac:dyDescent="0.45">
      <c r="A7" s="445" t="str">
        <f>'Page de garde'!D18</f>
        <v>SIDI SALAH</v>
      </c>
      <c r="B7" s="445"/>
      <c r="C7" s="445"/>
      <c r="D7" s="445"/>
      <c r="E7" s="445"/>
      <c r="F7" s="445"/>
      <c r="G7" s="66"/>
    </row>
    <row r="8" spans="1:7" s="2" customFormat="1" ht="24" x14ac:dyDescent="0.45">
      <c r="A8" s="329" t="s">
        <v>39</v>
      </c>
      <c r="B8" s="446" t="str">
        <f>'A1 Exploitation'!B9:F9</f>
        <v>M Souheil DRAOUI</v>
      </c>
      <c r="C8" s="446"/>
      <c r="D8" s="446"/>
      <c r="E8" s="446"/>
      <c r="F8" s="446"/>
      <c r="G8" s="66"/>
    </row>
    <row r="9" spans="1:7" s="2" customFormat="1" ht="24" x14ac:dyDescent="0.45">
      <c r="A9" s="330" t="s">
        <v>41</v>
      </c>
      <c r="B9" s="447" t="str">
        <f>'A1 Exploitation'!B10:F10</f>
        <v>Directeur magasin</v>
      </c>
      <c r="C9" s="447"/>
      <c r="D9" s="447"/>
      <c r="E9" s="447"/>
      <c r="F9" s="447"/>
      <c r="G9" s="66"/>
    </row>
    <row r="10" spans="1:7" s="2" customFormat="1" ht="24" x14ac:dyDescent="0.45">
      <c r="A10" s="329" t="s">
        <v>40</v>
      </c>
      <c r="B10" s="442">
        <f>'A1 Exploitation'!B11:F11</f>
        <v>43879</v>
      </c>
      <c r="C10" s="442"/>
      <c r="D10" s="442"/>
      <c r="E10" s="442"/>
      <c r="F10" s="442"/>
      <c r="G10" s="66"/>
    </row>
    <row r="11" spans="1:7" s="2" customFormat="1" ht="24" x14ac:dyDescent="0.45">
      <c r="A11" s="329" t="s">
        <v>250</v>
      </c>
      <c r="B11" s="448" t="e">
        <f>D199</f>
        <v>#DIV/0!</v>
      </c>
      <c r="C11" s="448"/>
      <c r="D11" s="448"/>
      <c r="E11" s="448"/>
      <c r="F11" s="448"/>
      <c r="G11" s="66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49" t="s">
        <v>28</v>
      </c>
      <c r="B13" s="450" t="s">
        <v>29</v>
      </c>
      <c r="C13" s="450"/>
      <c r="D13" s="450" t="s">
        <v>42</v>
      </c>
      <c r="E13" s="450" t="s">
        <v>160</v>
      </c>
      <c r="F13" s="450" t="s">
        <v>161</v>
      </c>
    </row>
    <row r="14" spans="1:7" s="2" customFormat="1" ht="12.75" customHeight="1" x14ac:dyDescent="0.3">
      <c r="A14" s="449"/>
      <c r="B14" s="336" t="s">
        <v>32</v>
      </c>
      <c r="C14" s="336" t="s">
        <v>31</v>
      </c>
      <c r="D14" s="450"/>
      <c r="E14" s="450"/>
      <c r="F14" s="450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2"/>
      <c r="C22" s="453"/>
      <c r="D22" s="334">
        <f>SUM(B17:C21)</f>
        <v>0</v>
      </c>
    </row>
    <row r="23" spans="1:7" x14ac:dyDescent="0.3">
      <c r="A23" s="451" t="s">
        <v>251</v>
      </c>
      <c r="B23" s="454"/>
      <c r="C23" s="455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1" t="s">
        <v>34</v>
      </c>
      <c r="B33" s="454"/>
      <c r="C33" s="455"/>
      <c r="D33" s="331">
        <f>SUM(B26:C32)</f>
        <v>0</v>
      </c>
    </row>
    <row r="34" spans="1:6" x14ac:dyDescent="0.3">
      <c r="A34" s="451" t="s">
        <v>251</v>
      </c>
      <c r="B34" s="454"/>
      <c r="C34" s="45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9" t="s">
        <v>180</v>
      </c>
      <c r="B36" s="460"/>
      <c r="C36" s="460"/>
      <c r="D36" s="460"/>
      <c r="E36" s="460"/>
      <c r="F36" s="46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1" t="s">
        <v>34</v>
      </c>
      <c r="B42" s="454"/>
      <c r="C42" s="455"/>
      <c r="D42" s="331">
        <f>SUM(B37:C41)</f>
        <v>0</v>
      </c>
    </row>
    <row r="43" spans="1:6" x14ac:dyDescent="0.3">
      <c r="A43" s="451" t="s">
        <v>251</v>
      </c>
      <c r="B43" s="454"/>
      <c r="C43" s="45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1" t="s">
        <v>19</v>
      </c>
      <c r="B45" s="462"/>
      <c r="C45" s="462"/>
      <c r="D45" s="462"/>
      <c r="E45" s="462"/>
      <c r="F45" s="462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4"/>
      <c r="C52" s="455"/>
      <c r="D52" s="331">
        <f>SUM(B46:C51)</f>
        <v>0</v>
      </c>
    </row>
    <row r="53" spans="1:6" x14ac:dyDescent="0.3">
      <c r="A53" s="451" t="s">
        <v>251</v>
      </c>
      <c r="B53" s="454"/>
      <c r="C53" s="455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9" t="s">
        <v>8</v>
      </c>
      <c r="B55" s="460"/>
      <c r="C55" s="460"/>
      <c r="D55" s="460"/>
      <c r="E55" s="460"/>
      <c r="F55" s="460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1" t="s">
        <v>34</v>
      </c>
      <c r="B63" s="454"/>
      <c r="C63" s="455"/>
      <c r="D63" s="331">
        <f>SUM(B56:C62)</f>
        <v>0</v>
      </c>
    </row>
    <row r="64" spans="1:6" x14ac:dyDescent="0.3">
      <c r="A64" s="451" t="s">
        <v>251</v>
      </c>
      <c r="B64" s="454"/>
      <c r="C64" s="455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9" t="s">
        <v>111</v>
      </c>
      <c r="B66" s="460"/>
      <c r="C66" s="460"/>
      <c r="D66" s="460"/>
      <c r="E66" s="460"/>
      <c r="F66" s="46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4"/>
      <c r="C84" s="455"/>
      <c r="D84" s="331">
        <f>SUM(B67:C83)</f>
        <v>0</v>
      </c>
    </row>
    <row r="85" spans="1:6" x14ac:dyDescent="0.3">
      <c r="A85" s="451" t="s">
        <v>251</v>
      </c>
      <c r="B85" s="454"/>
      <c r="C85" s="45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9" t="s">
        <v>172</v>
      </c>
      <c r="B87" s="460"/>
      <c r="C87" s="460"/>
      <c r="D87" s="460"/>
      <c r="E87" s="460"/>
      <c r="F87" s="46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4"/>
      <c r="C102" s="455"/>
      <c r="D102" s="331">
        <f>SUM(B88:C101)</f>
        <v>0</v>
      </c>
    </row>
    <row r="103" spans="1:6" x14ac:dyDescent="0.3">
      <c r="A103" s="451" t="s">
        <v>251</v>
      </c>
      <c r="B103" s="454"/>
      <c r="C103" s="45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9" t="s">
        <v>173</v>
      </c>
      <c r="B106" s="460"/>
      <c r="C106" s="460"/>
      <c r="D106" s="460"/>
      <c r="E106" s="460"/>
      <c r="F106" s="46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4"/>
      <c r="C118" s="455"/>
      <c r="D118" s="331">
        <f>SUM(B107:C117)</f>
        <v>0</v>
      </c>
    </row>
    <row r="119" spans="1:6" x14ac:dyDescent="0.3">
      <c r="A119" s="451" t="s">
        <v>251</v>
      </c>
      <c r="B119" s="454"/>
      <c r="C119" s="45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9" t="s">
        <v>156</v>
      </c>
      <c r="B121" s="460"/>
      <c r="C121" s="460"/>
      <c r="D121" s="460"/>
      <c r="E121" s="460"/>
      <c r="F121" s="46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4"/>
      <c r="C133" s="455"/>
      <c r="D133" s="331">
        <f>SUM(B122:C132)</f>
        <v>0</v>
      </c>
    </row>
    <row r="134" spans="1:6" x14ac:dyDescent="0.3">
      <c r="A134" s="451" t="s">
        <v>251</v>
      </c>
      <c r="B134" s="454"/>
      <c r="C134" s="45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9" t="s">
        <v>61</v>
      </c>
      <c r="B136" s="460"/>
      <c r="C136" s="460"/>
      <c r="D136" s="460"/>
      <c r="E136" s="460"/>
      <c r="F136" s="46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4"/>
      <c r="C149" s="455"/>
      <c r="D149" s="331">
        <f>SUM(B137:C148)</f>
        <v>0</v>
      </c>
    </row>
    <row r="150" spans="1:6" x14ac:dyDescent="0.3">
      <c r="A150" s="451" t="s">
        <v>251</v>
      </c>
      <c r="B150" s="454"/>
      <c r="C150" s="45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9" t="s">
        <v>178</v>
      </c>
      <c r="B152" s="460"/>
      <c r="C152" s="460"/>
      <c r="D152" s="460"/>
      <c r="E152" s="460"/>
      <c r="F152" s="460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1" t="s">
        <v>34</v>
      </c>
      <c r="B161" s="452"/>
      <c r="C161" s="453"/>
      <c r="D161" s="334">
        <f>SUM(B153:C160)</f>
        <v>0</v>
      </c>
    </row>
    <row r="162" spans="1:6" x14ac:dyDescent="0.3">
      <c r="A162" s="451" t="s">
        <v>251</v>
      </c>
      <c r="B162" s="454"/>
      <c r="C162" s="455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9" t="s">
        <v>64</v>
      </c>
      <c r="B164" s="460"/>
      <c r="C164" s="460"/>
      <c r="D164" s="460"/>
      <c r="E164" s="460"/>
      <c r="F164" s="46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4"/>
      <c r="C169" s="455"/>
      <c r="D169" s="331">
        <f>SUM(B165:C168)</f>
        <v>0</v>
      </c>
    </row>
    <row r="170" spans="1:6" x14ac:dyDescent="0.3">
      <c r="A170" s="451" t="s">
        <v>251</v>
      </c>
      <c r="B170" s="454"/>
      <c r="C170" s="455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1" t="s">
        <v>34</v>
      </c>
      <c r="B177" s="454"/>
      <c r="C177" s="455"/>
      <c r="D177" s="331">
        <f>SUM(B173:C176)</f>
        <v>0</v>
      </c>
    </row>
    <row r="178" spans="1:7" x14ac:dyDescent="0.3">
      <c r="A178" s="451" t="s">
        <v>251</v>
      </c>
      <c r="B178" s="454"/>
      <c r="C178" s="455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9" t="s">
        <v>65</v>
      </c>
      <c r="B180" s="460"/>
      <c r="C180" s="460"/>
      <c r="D180" s="460"/>
      <c r="E180" s="460"/>
      <c r="F180" s="460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1" t="s">
        <v>34</v>
      </c>
      <c r="B186" s="454"/>
      <c r="C186" s="455"/>
      <c r="D186" s="331">
        <f>SUM(B181:C185)</f>
        <v>0</v>
      </c>
    </row>
    <row r="187" spans="1:7" x14ac:dyDescent="0.3">
      <c r="A187" s="451" t="s">
        <v>251</v>
      </c>
      <c r="B187" s="454"/>
      <c r="C187" s="455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9" t="s">
        <v>177</v>
      </c>
      <c r="B189" s="460"/>
      <c r="C189" s="460"/>
      <c r="D189" s="460"/>
      <c r="E189" s="460"/>
      <c r="F189" s="460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4"/>
      <c r="C194" s="455"/>
      <c r="D194" s="335">
        <f>SUM(B190:C193)</f>
        <v>0</v>
      </c>
    </row>
    <row r="195" spans="1:6" x14ac:dyDescent="0.3">
      <c r="A195" s="451" t="s">
        <v>251</v>
      </c>
      <c r="B195" s="454"/>
      <c r="C195" s="455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2020-02-22T12:14:14Z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