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E Sidi Salah\2019\6\"/>
    </mc:Choice>
  </mc:AlternateContent>
  <bookViews>
    <workbookView xWindow="0" yWindow="0" windowWidth="20490" windowHeight="7755" tabRatio="916" activeTab="1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24" i="29" l="1"/>
  <c r="B106" i="29"/>
  <c r="B97" i="29"/>
  <c r="B88" i="29"/>
  <c r="B79" i="29"/>
  <c r="B70" i="29"/>
  <c r="B61" i="29"/>
  <c r="F197" i="43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D133" i="43" s="1"/>
  <c r="D134" i="43" s="1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D566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E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D650" i="42" s="1"/>
  <c r="D651" i="42" s="1"/>
  <c r="C632" i="42"/>
  <c r="D639" i="42" s="1"/>
  <c r="D640" i="42" s="1"/>
  <c r="C626" i="42"/>
  <c r="C625" i="42"/>
  <c r="C622" i="42"/>
  <c r="D627" i="42" s="1"/>
  <c r="A613" i="42"/>
  <c r="C600" i="42"/>
  <c r="C596" i="42"/>
  <c r="C593" i="42"/>
  <c r="C586" i="42"/>
  <c r="C585" i="42"/>
  <c r="C583" i="42"/>
  <c r="C582" i="42"/>
  <c r="D588" i="42" s="1"/>
  <c r="D589" i="42" s="1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D390" i="42" s="1"/>
  <c r="D391" i="42" s="1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D203" i="42" s="1"/>
  <c r="D204" i="42" s="1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F471" i="40"/>
  <c r="E471" i="40"/>
  <c r="D471" i="40" s="1"/>
  <c r="B471" i="40" s="1"/>
  <c r="F424" i="40"/>
  <c r="E424" i="40"/>
  <c r="D424" i="40" s="1"/>
  <c r="B424" i="40" s="1"/>
  <c r="F366" i="40"/>
  <c r="E366" i="40"/>
  <c r="F299" i="40"/>
  <c r="E299" i="40"/>
  <c r="D299" i="40" s="1"/>
  <c r="B299" i="40" s="1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B525" i="36"/>
  <c r="B424" i="36"/>
  <c r="B366" i="36"/>
  <c r="B299" i="36"/>
  <c r="B244" i="36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728" i="36"/>
  <c r="B43" i="29" s="1"/>
  <c r="D525" i="36"/>
  <c r="D424" i="36"/>
  <c r="D366" i="36"/>
  <c r="D299" i="36"/>
  <c r="D244" i="36"/>
  <c r="D185" i="36"/>
  <c r="B185" i="36" s="1"/>
  <c r="D129" i="36"/>
  <c r="D161" i="43" l="1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627" i="40"/>
  <c r="D344" i="40"/>
  <c r="D345" i="40" s="1"/>
  <c r="D650" i="40"/>
  <c r="D651" i="40" s="1"/>
  <c r="D721" i="40"/>
  <c r="D650" i="38"/>
  <c r="D651" i="38" s="1"/>
  <c r="D300" i="38"/>
  <c r="D301" i="38" s="1"/>
  <c r="D390" i="38"/>
  <c r="D391" i="38" s="1"/>
  <c r="D525" i="40"/>
  <c r="B525" i="40" s="1"/>
  <c r="D526" i="40" s="1"/>
  <c r="D527" i="40" s="1"/>
  <c r="B126" i="29" s="1"/>
  <c r="D197" i="43"/>
  <c r="D198" i="43"/>
  <c r="D199" i="43" s="1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669" i="38"/>
  <c r="D670" i="38" s="1"/>
  <c r="D425" i="38"/>
  <c r="D428" i="38" s="1"/>
  <c r="D429" i="38" s="1"/>
  <c r="B107" i="29" s="1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366" i="38"/>
  <c r="B366" i="38" s="1"/>
  <c r="D367" i="38" s="1"/>
  <c r="D299" i="38"/>
  <c r="B299" i="38" s="1"/>
  <c r="D185" i="38"/>
  <c r="D129" i="38"/>
  <c r="D43" i="38"/>
  <c r="B43" i="38" s="1"/>
  <c r="D44" i="38" s="1"/>
  <c r="D47" i="38" s="1"/>
  <c r="D48" i="38" s="1"/>
  <c r="B53" i="29" s="1"/>
  <c r="D266" i="38"/>
  <c r="D303" i="38"/>
  <c r="D304" i="38" s="1"/>
  <c r="B89" i="29" s="1"/>
  <c r="D248" i="38"/>
  <c r="D249" i="38" s="1"/>
  <c r="B80" i="29" s="1"/>
  <c r="D588" i="38"/>
  <c r="D589" i="38" s="1"/>
  <c r="B11" i="43" l="1"/>
  <c r="B182" i="29"/>
  <c r="B11" i="41"/>
  <c r="B181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D186" i="38"/>
  <c r="D187" i="38" s="1"/>
  <c r="B71" i="29" s="1"/>
  <c r="B185" i="38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39" l="1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D248" i="36"/>
  <c r="D204" i="36"/>
  <c r="D249" i="36" l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<sst xmlns="http://schemas.openxmlformats.org/spreadsheetml/2006/main" count="5864" uniqueCount="541">
  <si>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</si>
  <si>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</si>
  <si>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</si>
  <si>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</si>
  <si>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</si>
  <si>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</si>
  <si>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</si>
  <si>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</si>
  <si>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</si>
  <si>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</si>
  <si>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</si>
  <si>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</si>
  <si>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</si>
  <si>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</si>
  <si>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</si>
  <si>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</si>
  <si>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</si>
  <si>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</si>
  <si>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</si>
  <si>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</si>
  <si>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</si>
  <si>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</si>
  <si>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</si>
  <si>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</si>
  <si>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</si>
  <si>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</si>
  <si>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</si>
  <si>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</si>
  <si>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</si>
  <si>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</si>
  <si>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</si>
  <si>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</si>
  <si>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</si>
  <si>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</si>
  <si>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</si>
  <si>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</si>
  <si>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</si>
  <si>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</si>
  <si>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</si>
  <si>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</si>
  <si>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</si>
  <si>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</si>
  <si>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</si>
  <si>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</si>
  <si>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</si>
  <si>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</si>
  <si>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</si>
  <si>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</si>
  <si>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</si>
  <si>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</si>
  <si>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</si>
  <si>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</si>
  <si>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</si>
  <si>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</si>
  <si>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</si>
  <si>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</si>
  <si>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</si>
  <si>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</si>
  <si>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</si>
  <si>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</si>
  <si>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</si>
  <si>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</si>
  <si>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</si>
  <si>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</si>
  <si>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</si>
  <si>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</si>
  <si>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</si>
  <si>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</si>
  <si>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</si>
  <si>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</si>
  <si>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</si>
  <si>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</si>
  <si>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</si>
  <si>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</si>
  <si>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</si>
  <si>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</si>
  <si>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</si>
  <si>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</si>
  <si>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</si>
  <si>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</si>
  <si>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</si>
  <si>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</si>
  <si>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</si>
  <si>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</si>
  <si>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</si>
  <si>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</si>
  <si>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</si>
  <si>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</si>
  <si>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</si>
  <si>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</si>
  <si>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</si>
  <si>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</si>
  <si>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</si>
  <si>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</si>
  <si>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</si>
  <si>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</si>
  <si>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</si>
  <si>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</si>
  <si>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</si>
  <si>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</si>
  <si>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</si>
  <si>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</si>
  <si>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</si>
  <si>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</si>
  <si>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</si>
  <si>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</si>
  <si>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</si>
  <si>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</si>
  <si>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</si>
  <si>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</si>
  <si>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</si>
  <si>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</si>
  <si>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</si>
  <si>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</si>
  <si>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</si>
  <si>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</si>
  <si>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</si>
  <si>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</si>
  <si>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</si>
  <si>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</si>
  <si>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</si>
  <si>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</si>
  <si>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</si>
  <si>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</si>
  <si>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</si>
  <si>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</si>
  <si>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</si>
  <si>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</si>
  <si>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</si>
  <si>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</si>
  <si>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</si>
  <si>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</si>
  <si>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</si>
  <si>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</si>
  <si>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</si>
  <si>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</si>
  <si>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</si>
  <si>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</si>
  <si>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</si>
  <si>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</si>
  <si>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</si>
  <si>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</si>
  <si>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</si>
  <si>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</si>
  <si>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</si>
  <si>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</si>
  <si>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</si>
  <si>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</si>
  <si>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</si>
  <si>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</si>
  <si>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</si>
  <si>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</si>
  <si>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</si>
  <si>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</si>
  <si>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</si>
  <si>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</si>
  <si>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</si>
  <si>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</si>
  <si>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</si>
  <si>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</si>
  <si>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</si>
  <si>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</si>
  <si>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</si>
  <si>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</si>
  <si>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</si>
  <si>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</si>
  <si>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</si>
  <si>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</si>
  <si>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</si>
  <si>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</si>
  <si>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</si>
  <si>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</si>
  <si>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</si>
  <si>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</si>
  <si>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</si>
  <si>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</si>
  <si>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</si>
  <si>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</si>
  <si>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</si>
  <si>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</si>
  <si>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</si>
  <si>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</si>
  <si>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</si>
  <si>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</si>
  <si>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</si>
  <si>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</si>
  <si>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</si>
  <si>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</si>
  <si>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</si>
  <si>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</si>
  <si>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</si>
  <si>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</si>
  <si>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</si>
  <si>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</si>
  <si>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</si>
  <si>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</si>
  <si>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</si>
  <si>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</si>
  <si>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</si>
  <si>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</si>
  <si>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</si>
  <si>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</si>
  <si>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</si>
  <si>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</si>
  <si>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</si>
  <si>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</si>
  <si>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</si>
  <si>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</si>
  <si>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</si>
  <si>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</si>
  <si>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</si>
  <si>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</si>
  <si>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</si>
  <si>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</si>
  <si>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</si>
  <si>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</si>
  <si>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</si>
  <si>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</si>
  <si>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</si>
  <si>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</si>
  <si>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</si>
  <si>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</si>
  <si>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</si>
  <si>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</si>
  <si>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</si>
  <si>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</si>
  <si>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</si>
  <si>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</si>
  <si>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</si>
  <si>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</si>
  <si>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</si>
  <si>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</si>
  <si>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</si>
  <si>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</si>
  <si>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</si>
  <si>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</si>
  <si>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</si>
  <si>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</si>
  <si>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</si>
  <si>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</si>
  <si>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</si>
  <si>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</si>
  <si>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</si>
  <si>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</si>
  <si>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</si>
  <si>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</si>
  <si>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</si>
  <si>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</si>
  <si>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</si>
  <si>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</si>
  <si>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</si>
  <si>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</si>
  <si>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</si>
  <si>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</si>
  <si>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</si>
  <si>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</si>
  <si>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</si>
  <si>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</si>
  <si>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</si>
  <si>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</si>
  <si>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</si>
  <si>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</si>
  <si>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</si>
  <si>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</si>
  <si>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</si>
  <si>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</si>
  <si>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</si>
  <si>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</si>
  <si>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</si>
  <si>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</si>
  <si>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</si>
  <si>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</si>
  <si>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</si>
  <si>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</si>
  <si>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</si>
  <si>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</si>
  <si>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</si>
  <si>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</si>
  <si>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</si>
  <si>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</si>
  <si>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</si>
  <si>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</si>
  <si>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</si>
  <si>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</si>
  <si>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</si>
  <si>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</si>
  <si>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</si>
  <si>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</si>
  <si>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</si>
  <si>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</si>
  <si>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</si>
  <si>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</si>
  <si>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</si>
  <si>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</si>
  <si>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</si>
  <si>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</si>
  <si>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</si>
  <si>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</si>
  <si>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</si>
  <si>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</si>
  <si>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</si>
  <si>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</si>
  <si>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</si>
  <si>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</si>
  <si>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</si>
  <si>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</si>
  <si>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</si>
  <si>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</si>
  <si>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</si>
  <si>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</si>
  <si>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</si>
  <si>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</si>
  <si>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</si>
  <si>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</si>
  <si>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</si>
  <si>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</si>
  <si>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</si>
  <si>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</si>
  <si>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</si>
  <si>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</si>
  <si>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</si>
  <si>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</si>
  <si>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</si>
  <si>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</si>
  <si>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</si>
  <si>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</si>
  <si>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</si>
  <si>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</si>
  <si>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</si>
  <si>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</si>
  <si>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</si>
  <si>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</si>
  <si>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</si>
  <si>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</si>
  <si>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</si>
  <si>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</si>
  <si>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</si>
  <si>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</si>
  <si>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</si>
  <si>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</si>
  <si>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</si>
  <si>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</si>
  <si>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</si>
  <si>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</si>
  <si>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</si>
  <si>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</si>
  <si>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</si>
  <si>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</si>
  <si>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</si>
  <si>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</si>
  <si>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</si>
  <si>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</si>
  <si>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</si>
  <si>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</si>
  <si>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</si>
  <si>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</si>
  <si>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</si>
  <si>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</si>
  <si>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</si>
  <si>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</si>
  <si>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</si>
  <si>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</si>
  <si>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</si>
  <si>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</si>
  <si>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</si>
  <si>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</si>
  <si>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</si>
  <si>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</si>
  <si>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</si>
  <si>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</si>
  <si>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</si>
  <si>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</si>
  <si>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</si>
  <si>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</si>
  <si>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</si>
  <si>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</si>
  <si>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</si>
  <si>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</si>
  <si>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</si>
  <si>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</si>
  <si>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</si>
  <si>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</si>
  <si>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</si>
  <si>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</si>
  <si>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</si>
  <si>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</si>
  <si>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</si>
  <si>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</si>
  <si>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</si>
  <si>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</si>
  <si>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</si>
  <si>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</si>
  <si>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</si>
  <si>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</si>
  <si>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</si>
  <si>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</si>
  <si>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</si>
  <si>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</si>
  <si>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</si>
  <si>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</si>
  <si>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</si>
  <si>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</si>
  <si>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</si>
  <si>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</si>
  <si>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</si>
  <si>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</si>
  <si>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</si>
  <si>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</si>
  <si>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</si>
  <si>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</si>
  <si>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</si>
  <si>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</si>
  <si>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</si>
  <si>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</si>
  <si>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</si>
  <si>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</si>
  <si>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</si>
  <si>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</si>
  <si>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</si>
  <si>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</si>
  <si>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</si>
  <si>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</si>
  <si>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</si>
  <si>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</si>
  <si>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</si>
  <si>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</si>
  <si>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</si>
  <si>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</si>
  <si>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</si>
  <si>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</si>
  <si>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</si>
  <si>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</si>
  <si>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</si>
  <si>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</si>
  <si>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</si>
  <si>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</si>
  <si>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</si>
  <si>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</si>
  <si>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</si>
  <si>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</si>
  <si>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</si>
  <si>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</si>
  <si>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</si>
  <si>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</si>
  <si>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</si>
  <si>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</si>
  <si>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</si>
  <si>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</si>
  <si>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</si>
  <si>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</si>
  <si>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</si>
  <si>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</si>
  <si>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</si>
  <si>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</si>
  <si>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</si>
  <si>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</si>
  <si>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</si>
  <si>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</si>
  <si>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</si>
  <si>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</si>
  <si>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</si>
  <si>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</si>
  <si>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</si>
  <si>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</si>
  <si>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</si>
  <si>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</si>
  <si>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</si>
  <si>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</si>
  <si>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</si>
  <si>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</si>
  <si>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</si>
  <si>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</si>
  <si>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</si>
  <si>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</si>
  <si>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</si>
  <si>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>SIDI SALAH</t>
  </si>
  <si>
    <t>Directeur magasin et gestionnaire de stock</t>
  </si>
  <si>
    <t>Absence des feuilles de contrôle à la réception pour certaines dates (exp: le 29, 30 et 31 mai 2019).
Le 29/06/19 réception des produits "El Mazraa" (escalope de dinde, steak de dinde et escalope en tranche).</t>
  </si>
  <si>
    <t>Absence des certificats de salubrité des produits réceptionnés le 29/06/19.</t>
  </si>
  <si>
    <t>Veuillez garder les certificats des produits réceptionnés.</t>
  </si>
  <si>
    <t>Assurer l'enregistrement des contrôle à la réception pour tous les livraisons.</t>
  </si>
  <si>
    <t>Renforcer le nettoyage.</t>
  </si>
  <si>
    <t>Renforcer le triage.</t>
  </si>
  <si>
    <t>La fraicheur des tomates n'était pas satisfaisante.</t>
  </si>
  <si>
    <t>Procéder au triage quotidien.</t>
  </si>
  <si>
    <t>Meuble 4 éme gamme:
T affichée: 2,9°C
T mesurée: 22°C</t>
  </si>
  <si>
    <t>Veuillez maintenir les produits à une température &lt; 10°C.</t>
  </si>
  <si>
    <t>L'autocontrôle du nettoyage n'était pas quotidien.</t>
  </si>
  <si>
    <t>Enregistrer quotidiennement les autocontrôles du nettoyage et de désinfection.</t>
  </si>
  <si>
    <t>Absence de thermomètre à sonde. Utilisation du thermomètre de la réception.
Le suivi et l'enregistrement des températures de la chaine du froid était absent depuis le 11/06/19.</t>
  </si>
  <si>
    <t>Assurer le suivi et l'enregistrement quotidien des températures de la chaine du froid.</t>
  </si>
  <si>
    <t>Assurer l'étiquetage des boules de harissa au niveau de l'exposition.</t>
  </si>
  <si>
    <t>Assurer l'enregistrement quotidien de ce paramètre.</t>
  </si>
  <si>
    <t>Le suivi et l'enregistrement des températures de la chaine du froid n'était pas réalisés depuis le 11/06/19.</t>
  </si>
  <si>
    <t>Veuillez enregistrer quotidiennement les températures de la chaine du froid.</t>
  </si>
  <si>
    <t>Présence d'un sachet du produit "TANIT Le Jardin" dont la DLC était dépassée depuis le 28/03/19.</t>
  </si>
  <si>
    <t>Renforcer le contrôle des DLC des produits.</t>
  </si>
  <si>
    <t>Les étagères de semoules, farines, pâtes, sucre et thé n'étaient pas propres le jour de l'audit.</t>
  </si>
  <si>
    <t>Assurer la séparation entre les différents produits.</t>
  </si>
  <si>
    <t>Veuillez maintenir ces produits dans la zone périmé.</t>
  </si>
  <si>
    <t>Assurer l'enregistrement journalier des autocontrôles du nettoyage.</t>
  </si>
  <si>
    <t>Absence de thermomètre. Utilisation du thermomètre de la réception.</t>
  </si>
  <si>
    <t>Utilisation de palette en bois à l'intérieur de la CF.</t>
  </si>
  <si>
    <t>Veuillez utiliser les palettes en plastiques facilement nettoyables.</t>
  </si>
  <si>
    <t>Présence de cake BLONDIZ dont la DLC était dépassée depuis le 02/06/19.</t>
  </si>
  <si>
    <t>Renforcer le contrôle de l'étiquetage fournisseur.</t>
  </si>
  <si>
    <t xml:space="preserve">Présence de piqures de moisissure dans le meuble d'exposition des fromages. </t>
  </si>
  <si>
    <t>Le suivi et l'enregistrement des températures de la chaine du froid n'était pas réalisé depuis le 11/06/19.</t>
  </si>
  <si>
    <t>Enregistrer quotidiennement les autocontrôles du nettoyage.</t>
  </si>
  <si>
    <t>Assurer le suivi et l'enregistrement journalier des températures de la chaine du froid.</t>
  </si>
  <si>
    <t>Meuble glaces:
T affichée: -10°C
T mesurée: -9°C
Meuble surgelés:
T affichée: -7°C
T mesurée: varie entre -5°C et 2,8°C.</t>
  </si>
  <si>
    <t>Les bennes à ordure étaient maintenue à l'extérieur.</t>
  </si>
  <si>
    <t>Garder les bennes dans le local poubelle.</t>
  </si>
  <si>
    <t>Dégagement d'odeur d'égout au niveau des vestiaires hommes.</t>
  </si>
  <si>
    <t>Renforcer l'aération.</t>
  </si>
  <si>
    <t>Veuillez maintenir une température d'exposition &lt;10°C.</t>
  </si>
  <si>
    <t xml:space="preserve">Le taux d'hygromètrie était de 69% &gt; 65%. </t>
  </si>
  <si>
    <t>Maintenir une température de -18°C pour les produits exposés.</t>
  </si>
  <si>
    <t>Veuillez réparer les meubles afin de répondre aux besoins.</t>
  </si>
  <si>
    <t>Absence de distributeur savon au niveau des sanitaires hommes.</t>
  </si>
  <si>
    <t>Installer un distributeur savon liquide.</t>
  </si>
  <si>
    <t>Le local n'était pas climatisé.</t>
  </si>
  <si>
    <t>Installer un système de climatisation.</t>
  </si>
  <si>
    <t>La pédale poubelle de la salle de pause était rompue.</t>
  </si>
  <si>
    <t>Assurer la réparation.</t>
  </si>
  <si>
    <t>Présence d'un carton contenant des pots de mayonnaise périmés depuis le 28/02/19 et stockés dans la CF(-) non fonctionnelle.</t>
  </si>
  <si>
    <t>Présence de 3 préparation alimentaire dont les mentions légales (DF,DLC et N°Lot) étaient absentes.
L'étiquetage fournisseur des produits "Salami Traditionnel et Mini Jambon de Dinde" exposés était illisible.</t>
  </si>
  <si>
    <t>Assurer les analyses.</t>
  </si>
  <si>
    <t>Seule le directeur et le gestionnaire de stock ont assistés à une formation en BPH.</t>
  </si>
  <si>
    <t>Veuillez former le personnel aux bonnes pratiques d'hygiène.</t>
  </si>
  <si>
    <t>Présence excessive de mouche sur les tomates exposés.</t>
  </si>
  <si>
    <t>Renforcer le triage des tomates altérés.</t>
  </si>
  <si>
    <t>Le sol et les étagères n'étaient pas propres le jour de l'audit.</t>
  </si>
  <si>
    <t>M Souheil DRAOUI et Mme Imen SLITI</t>
  </si>
  <si>
    <t>La fraicheur des fruits n'était pas satisfaisante (banane moisies).
Présence d'une barquette de framboise moisies dans le meuble 4 éme gamme.</t>
  </si>
  <si>
    <t>Les boules de harissa n'étaient pas étiquetées le jour de l'audit.</t>
  </si>
  <si>
    <t>Stockage simultané des produits de nettoyage avec des produits alimentaires.</t>
  </si>
  <si>
    <t>Mettre un thermomètre à disposition</t>
  </si>
  <si>
    <t>Mettre à l'écart les meubles non conformes</t>
  </si>
  <si>
    <t>Les analyses n'ont pas étaient réalisées bien que le directeur ait envoyé un mail.</t>
  </si>
  <si>
    <t>Les températures relevées sur les glaces et les produits surgelés étaient non conformes et varient entre -9°C et 2,8°C.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</si>
</sst>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65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65" fontId="35" fillId="0" borderId="1" xfId="0" applyNumberFormat="1" applyFont="1" applyBorder="1" applyAlignment="1" applyProtection="1">
      <alignment horizontal="left" vertical="top" wrapText="1"/>
      <protection locked="0"/>
    </xf>
    <xf numFmtId="166" fontId="35" fillId="0" borderId="1" xfId="0" applyNumberFormat="1" applyFont="1" applyBorder="1" applyAlignment="1" applyProtection="1">
      <alignment wrapText="1"/>
      <protection locked="0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10" fontId="26" fillId="13" borderId="5" xfId="2" applyNumberFormat="1" applyFont="1" applyFill="1" applyBorder="1" applyAlignment="1">
      <alignment horizontal="center" vertical="center" wrapText="1"/>
    </xf>
    <xf numFmtId="165" fontId="27" fillId="3" borderId="6" xfId="2" applyNumberFormat="1" applyFont="1" applyFill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4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0.72222222222222221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28942544"/>
        <c:axId val="-1728950160"/>
      </c:barChart>
      <c:catAx>
        <c:axId val="-1728942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28950160"/>
        <c:crosses val="autoZero"/>
        <c:auto val="1"/>
        <c:lblAlgn val="ctr"/>
        <c:lblOffset val="100"/>
        <c:noMultiLvlLbl val="0"/>
      </c:catAx>
      <c:valAx>
        <c:axId val="-1728950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28942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0.89130434782608692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88111792"/>
        <c:axId val="-1688122128"/>
      </c:barChart>
      <c:catAx>
        <c:axId val="-1688111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88122128"/>
        <c:crosses val="autoZero"/>
        <c:auto val="1"/>
        <c:lblAlgn val="ctr"/>
        <c:lblOffset val="100"/>
        <c:noMultiLvlLbl val="0"/>
      </c:catAx>
      <c:valAx>
        <c:axId val="-16881221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88111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88115056"/>
        <c:axId val="-1688112336"/>
      </c:barChart>
      <c:catAx>
        <c:axId val="-1688115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88112336"/>
        <c:crosses val="autoZero"/>
        <c:auto val="1"/>
        <c:lblAlgn val="ctr"/>
        <c:lblOffset val="100"/>
        <c:noMultiLvlLbl val="0"/>
      </c:catAx>
      <c:valAx>
        <c:axId val="-16881123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88115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0.60256410256410253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86942288"/>
        <c:axId val="-1686933040"/>
      </c:barChart>
      <c:catAx>
        <c:axId val="-1686942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86933040"/>
        <c:crosses val="autoZero"/>
        <c:auto val="1"/>
        <c:lblAlgn val="ctr"/>
        <c:lblOffset val="100"/>
        <c:noMultiLvlLbl val="0"/>
      </c:catAx>
      <c:valAx>
        <c:axId val="-1686933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86942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0.8529411764705882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86931408"/>
        <c:axId val="-1686930320"/>
      </c:barChart>
      <c:catAx>
        <c:axId val="-1686931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86930320"/>
        <c:crosses val="autoZero"/>
        <c:auto val="1"/>
        <c:lblAlgn val="ctr"/>
        <c:lblOffset val="100"/>
        <c:noMultiLvlLbl val="0"/>
      </c:catAx>
      <c:valAx>
        <c:axId val="-16869303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86931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0.9375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86936848"/>
        <c:axId val="-1686940656"/>
      </c:barChart>
      <c:catAx>
        <c:axId val="-1686936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86940656"/>
        <c:crosses val="autoZero"/>
        <c:auto val="1"/>
        <c:lblAlgn val="ctr"/>
        <c:lblOffset val="100"/>
        <c:noMultiLvlLbl val="0"/>
      </c:catAx>
      <c:valAx>
        <c:axId val="-16869406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86936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0.78181818181818186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86940112"/>
        <c:axId val="-1686934128"/>
      </c:barChart>
      <c:catAx>
        <c:axId val="-1686940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86934128"/>
        <c:crosses val="autoZero"/>
        <c:auto val="1"/>
        <c:lblAlgn val="ctr"/>
        <c:lblOffset val="100"/>
        <c:noMultiLvlLbl val="0"/>
      </c:catAx>
      <c:valAx>
        <c:axId val="-16869341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86940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0.69745222929936301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86944464"/>
        <c:axId val="-1686935760"/>
      </c:barChart>
      <c:catAx>
        <c:axId val="-1686944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86935760"/>
        <c:crosses val="autoZero"/>
        <c:auto val="1"/>
        <c:lblAlgn val="ctr"/>
        <c:lblOffset val="100"/>
        <c:noMultiLvlLbl val="0"/>
      </c:catAx>
      <c:valAx>
        <c:axId val="-16869357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86944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0.73963520555877249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1686941200"/>
        <c:axId val="-1686931952"/>
        <c:extLst xmlns:c16r2="http://schemas.microsoft.com/office/drawing/2015/06/chart"/>
      </c:barChart>
      <c:catAx>
        <c:axId val="-168694120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86931952"/>
        <c:crosses val="autoZero"/>
        <c:auto val="1"/>
        <c:lblAlgn val="ctr"/>
        <c:lblOffset val="100"/>
        <c:noMultiLvlLbl val="0"/>
      </c:catAx>
      <c:valAx>
        <c:axId val="-168693195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86941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0.63814285714285712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1686937936"/>
        <c:axId val="-1686937392"/>
        <c:extLst xmlns:c16r2="http://schemas.microsoft.com/office/drawing/2015/06/chart"/>
      </c:barChart>
      <c:catAx>
        <c:axId val="-1686937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86937392"/>
        <c:crosses val="autoZero"/>
        <c:auto val="1"/>
        <c:lblAlgn val="ctr"/>
        <c:lblOffset val="100"/>
        <c:noMultiLvlLbl val="0"/>
      </c:catAx>
      <c:valAx>
        <c:axId val="-16869373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86937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28943088"/>
        <c:axId val="-1728944176"/>
      </c:barChart>
      <c:catAx>
        <c:axId val="-1728943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28944176"/>
        <c:crosses val="autoZero"/>
        <c:auto val="1"/>
        <c:lblAlgn val="ctr"/>
        <c:lblOffset val="100"/>
        <c:noMultiLvlLbl val="0"/>
      </c:catAx>
      <c:valAx>
        <c:axId val="-1728944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28943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28945264"/>
        <c:axId val="-1857521520"/>
      </c:barChart>
      <c:catAx>
        <c:axId val="-1728945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57521520"/>
        <c:crosses val="autoZero"/>
        <c:auto val="1"/>
        <c:lblAlgn val="ctr"/>
        <c:lblOffset val="100"/>
        <c:noMultiLvlLbl val="0"/>
      </c:catAx>
      <c:valAx>
        <c:axId val="-18575215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28945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57526416"/>
        <c:axId val="-1688123216"/>
      </c:barChart>
      <c:catAx>
        <c:axId val="-1857526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88123216"/>
        <c:crosses val="autoZero"/>
        <c:auto val="1"/>
        <c:lblAlgn val="ctr"/>
        <c:lblOffset val="100"/>
        <c:noMultiLvlLbl val="0"/>
      </c:catAx>
      <c:valAx>
        <c:axId val="-16881232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57526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88121040"/>
        <c:axId val="-1688117232"/>
      </c:barChart>
      <c:catAx>
        <c:axId val="-1688121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88117232"/>
        <c:crosses val="autoZero"/>
        <c:auto val="1"/>
        <c:lblAlgn val="ctr"/>
        <c:lblOffset val="100"/>
        <c:noMultiLvlLbl val="0"/>
      </c:catAx>
      <c:valAx>
        <c:axId val="-16881172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88121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88116688"/>
        <c:axId val="-1688118320"/>
      </c:barChart>
      <c:catAx>
        <c:axId val="-1688116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88118320"/>
        <c:crosses val="autoZero"/>
        <c:auto val="1"/>
        <c:lblAlgn val="ctr"/>
        <c:lblOffset val="100"/>
        <c:noMultiLvlLbl val="0"/>
      </c:catAx>
      <c:valAx>
        <c:axId val="-16881183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88116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88126480"/>
        <c:axId val="-1688125392"/>
      </c:barChart>
      <c:catAx>
        <c:axId val="-168812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88125392"/>
        <c:crosses val="autoZero"/>
        <c:auto val="1"/>
        <c:lblAlgn val="ctr"/>
        <c:lblOffset val="100"/>
        <c:noMultiLvlLbl val="0"/>
      </c:catAx>
      <c:valAx>
        <c:axId val="-16881253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88126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0.65517241379310343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88112880"/>
        <c:axId val="-1688119952"/>
      </c:barChart>
      <c:catAx>
        <c:axId val="-1688112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88119952"/>
        <c:crosses val="autoZero"/>
        <c:auto val="1"/>
        <c:lblAlgn val="ctr"/>
        <c:lblOffset val="100"/>
        <c:noMultiLvlLbl val="0"/>
      </c:catAx>
      <c:valAx>
        <c:axId val="-16881199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88112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88122672"/>
        <c:axId val="-1688123760"/>
      </c:barChart>
      <c:catAx>
        <c:axId val="-1688122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88123760"/>
        <c:crosses val="autoZero"/>
        <c:auto val="1"/>
        <c:lblAlgn val="ctr"/>
        <c:lblOffset val="100"/>
        <c:noMultiLvlLbl val="0"/>
      </c:catAx>
      <c:valAx>
        <c:axId val="-16881237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88122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="" xmlns:a16="http://schemas.microsoft.com/office/drawing/2014/main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="" xmlns:a16="http://schemas.microsoft.com/office/drawing/2014/main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11" zoomScaleSheetLayoutView="100" workbookViewId="0">
      <selection activeCell="D27" sqref="D27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39" t="s">
        <v>474</v>
      </c>
      <c r="B18" s="339"/>
      <c r="C18" s="339"/>
      <c r="D18" s="340" t="s">
        <v>475</v>
      </c>
      <c r="E18" s="340"/>
      <c r="F18" s="340"/>
      <c r="G18" s="340"/>
      <c r="H18" s="340"/>
      <c r="I18" s="340"/>
      <c r="J18" s="340"/>
      <c r="K18" s="340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41" t="s">
        <v>277</v>
      </c>
      <c r="B21" s="341"/>
      <c r="C21" s="341"/>
      <c r="D21" s="341"/>
      <c r="E21" s="341"/>
      <c r="F21" s="341"/>
      <c r="G21" s="341"/>
      <c r="H21" s="341"/>
      <c r="I21" s="341"/>
      <c r="J21" s="341"/>
      <c r="K21" s="341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42" t="s">
        <v>279</v>
      </c>
      <c r="C23" s="342"/>
      <c r="D23" s="31"/>
      <c r="E23" s="31"/>
      <c r="F23" s="31"/>
      <c r="G23" s="31"/>
      <c r="H23" s="31"/>
      <c r="I23" s="31"/>
      <c r="J23" t="str">
        <f>D18</f>
        <v>SIDI SALAH</v>
      </c>
    </row>
    <row r="24" spans="1:11" ht="33" customHeight="1" x14ac:dyDescent="0.25">
      <c r="A24" s="277" t="s">
        <v>280</v>
      </c>
      <c r="B24" s="343">
        <f>AVERAGE('A1 Exploitation'!D730,'A1 Technique'!D199)</f>
        <v>0.73963520555877249</v>
      </c>
      <c r="C24" s="343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43" t="e">
        <f>AVERAGE('A2 Exploitation'!D730,'A2 Technique'!D199)</f>
        <v>#DIV/0!</v>
      </c>
      <c r="C25" s="343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43" t="e">
        <f>AVERAGE('A3 Exploitation'!D730,'A3 Technique'!D199)</f>
        <v>#DIV/0!</v>
      </c>
      <c r="C26" s="343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43" t="e">
        <f>AVERAGE('A4 Exploitation'!D730,'A4 Technique'!D199)</f>
        <v>#DIV/0!</v>
      </c>
      <c r="C27" s="343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43"/>
      <c r="C28" s="343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43"/>
      <c r="C29" s="343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42" t="s">
        <v>286</v>
      </c>
      <c r="C33" s="342"/>
      <c r="D33" s="31"/>
      <c r="E33" s="31"/>
      <c r="F33" s="31"/>
      <c r="G33" s="31"/>
      <c r="H33" s="31"/>
      <c r="I33" s="31"/>
      <c r="J33" t="str">
        <f>D18</f>
        <v>SIDI SALAH</v>
      </c>
    </row>
    <row r="34" spans="1:10" ht="33" customHeight="1" x14ac:dyDescent="0.25">
      <c r="A34" s="277" t="s">
        <v>280</v>
      </c>
      <c r="B34" s="343">
        <f>'A1 Exploitation'!D730</f>
        <v>0.69745222929936301</v>
      </c>
      <c r="C34" s="343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43" t="e">
        <f>'A2 Exploitation'!D730</f>
        <v>#DIV/0!</v>
      </c>
      <c r="C35" s="343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43" t="e">
        <f>'A3 Exploitation'!D730</f>
        <v>#DIV/0!</v>
      </c>
      <c r="C36" s="343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43" t="e">
        <f>'A4 Exploitation'!D730</f>
        <v>#DIV/0!</v>
      </c>
      <c r="C37" s="343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43"/>
      <c r="C38" s="343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43"/>
      <c r="C39" s="343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44" t="s">
        <v>287</v>
      </c>
      <c r="C42" s="344"/>
      <c r="D42" s="31"/>
      <c r="E42" s="31"/>
      <c r="F42" s="31"/>
      <c r="G42" s="31"/>
      <c r="H42" s="31"/>
      <c r="I42" s="31"/>
      <c r="J42" t="str">
        <f>D18</f>
        <v>SIDI SALAH</v>
      </c>
    </row>
    <row r="43" spans="1:10" ht="33" customHeight="1" x14ac:dyDescent="0.25">
      <c r="A43" s="277" t="s">
        <v>280</v>
      </c>
      <c r="B43" s="343">
        <f>AVERAGE('A1 Exploitation'!D728, 'A1 Technique'!D197)</f>
        <v>0.63814285714285712</v>
      </c>
      <c r="C43" s="343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43" t="e">
        <f>AVERAGE('A2 Exploitation'!D728, 'A2 Technique'!D197)</f>
        <v>#DIV/0!</v>
      </c>
      <c r="C44" s="343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43" t="e">
        <f>AVERAGE('A3 Exploitation'!D728, 'A3 Technique'!D197)</f>
        <v>#DIV/0!</v>
      </c>
      <c r="C45" s="343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43" t="e">
        <f>AVERAGE('A4 Exploitation'!D728, 'A4 Technique'!D197)</f>
        <v>#DIV/0!</v>
      </c>
      <c r="C46" s="343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43"/>
      <c r="C47" s="343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43"/>
      <c r="C48" s="343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42" t="s">
        <v>288</v>
      </c>
      <c r="C51" s="342"/>
      <c r="D51" s="31"/>
      <c r="E51" s="31"/>
      <c r="F51" s="31"/>
      <c r="G51" s="31"/>
      <c r="H51" s="31"/>
      <c r="I51" s="31"/>
      <c r="J51" t="str">
        <f>D18</f>
        <v>SIDI SALAH</v>
      </c>
    </row>
    <row r="52" spans="1:10" ht="33" customHeight="1" x14ac:dyDescent="0.25">
      <c r="A52" s="277" t="s">
        <v>280</v>
      </c>
      <c r="B52" s="345">
        <f>'A1 Exploitation'!D48</f>
        <v>0.72222222222222221</v>
      </c>
      <c r="C52" s="345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45" t="e">
        <f>'A2 Exploitation'!D48</f>
        <v>#DIV/0!</v>
      </c>
      <c r="C53" s="345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45" t="e">
        <f>'A3 Exploitation'!D48</f>
        <v>#DIV/0!</v>
      </c>
      <c r="C54" s="345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45" t="e">
        <f>'A4 Exploitation'!D48</f>
        <v>#DIV/0!</v>
      </c>
      <c r="C55" s="345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45"/>
      <c r="C56" s="345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45"/>
      <c r="C57" s="345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42" t="s">
        <v>289</v>
      </c>
      <c r="C60" s="342"/>
      <c r="D60" s="31"/>
      <c r="E60" s="31"/>
      <c r="F60" s="31"/>
      <c r="G60" s="31"/>
      <c r="H60" s="31"/>
      <c r="I60" s="31"/>
      <c r="J60" t="str">
        <f>D18</f>
        <v>SIDI SALAH</v>
      </c>
    </row>
    <row r="61" spans="1:10" ht="33" customHeight="1" x14ac:dyDescent="0.25">
      <c r="A61" s="277" t="s">
        <v>280</v>
      </c>
      <c r="B61" s="343" t="e">
        <f>'A1 Exploitation'!D131</f>
        <v>#DIV/0!</v>
      </c>
      <c r="C61" s="343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43" t="e">
        <f>'A2 Exploitation'!D131</f>
        <v>#DIV/0!</v>
      </c>
      <c r="C62" s="343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43" t="e">
        <f>'A3 Exploitation'!D131</f>
        <v>#DIV/0!</v>
      </c>
      <c r="C63" s="343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43" t="e">
        <f>'A4 Exploitation'!D131</f>
        <v>#DIV/0!</v>
      </c>
      <c r="C64" s="343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43"/>
      <c r="C65" s="343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43"/>
      <c r="C66" s="343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42" t="s">
        <v>464</v>
      </c>
      <c r="C69" s="342"/>
      <c r="D69" s="31"/>
      <c r="E69" s="31"/>
      <c r="F69" s="31"/>
      <c r="G69" s="31"/>
      <c r="H69" s="31"/>
      <c r="I69" s="31"/>
      <c r="J69" t="str">
        <f>D18</f>
        <v>SIDI SALAH</v>
      </c>
    </row>
    <row r="70" spans="1:10" ht="33" customHeight="1" x14ac:dyDescent="0.25">
      <c r="A70" s="277" t="s">
        <v>280</v>
      </c>
      <c r="B70" s="343" t="e">
        <f>'A1 Exploitation'!D187</f>
        <v>#DIV/0!</v>
      </c>
      <c r="C70" s="343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43" t="e">
        <f>'A2 Exploitation'!D187</f>
        <v>#DIV/0!</v>
      </c>
      <c r="C71" s="343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43" t="e">
        <f>'A3 Exploitation'!D187</f>
        <v>#DIV/0!</v>
      </c>
      <c r="C72" s="343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43" t="e">
        <f>'A4 Exploitation'!D187</f>
        <v>#DIV/0!</v>
      </c>
      <c r="C73" s="343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43"/>
      <c r="C74" s="343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43"/>
      <c r="C75" s="343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42" t="s">
        <v>465</v>
      </c>
      <c r="C78" s="342"/>
      <c r="D78" s="31"/>
      <c r="E78" s="31"/>
      <c r="F78" s="31"/>
      <c r="G78" s="31"/>
      <c r="H78" s="31"/>
      <c r="I78" s="31"/>
      <c r="J78" t="str">
        <f>D18</f>
        <v>SIDI SALAH</v>
      </c>
    </row>
    <row r="79" spans="1:10" ht="33" customHeight="1" x14ac:dyDescent="0.25">
      <c r="A79" s="277" t="s">
        <v>280</v>
      </c>
      <c r="B79" s="343" t="e">
        <f>'A1 Exploitation'!D249</f>
        <v>#DIV/0!</v>
      </c>
      <c r="C79" s="343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43" t="e">
        <f>'A2 Exploitation'!D249</f>
        <v>#DIV/0!</v>
      </c>
      <c r="C80" s="343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43" t="e">
        <f>'A3 Exploitation'!D249</f>
        <v>#DIV/0!</v>
      </c>
      <c r="C81" s="343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43" t="e">
        <f>'A4 Exploitation'!D249</f>
        <v>#DIV/0!</v>
      </c>
      <c r="C82" s="343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43"/>
      <c r="C83" s="343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43"/>
      <c r="C84" s="343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42" t="s">
        <v>466</v>
      </c>
      <c r="C87" s="342"/>
      <c r="D87" s="31"/>
      <c r="E87" s="31"/>
      <c r="F87" s="31"/>
      <c r="G87" s="31"/>
      <c r="H87" s="31"/>
      <c r="I87" s="31"/>
      <c r="J87" t="str">
        <f>D18</f>
        <v>SIDI SALAH</v>
      </c>
    </row>
    <row r="88" spans="1:10" ht="33" customHeight="1" x14ac:dyDescent="0.25">
      <c r="A88" s="277" t="s">
        <v>280</v>
      </c>
      <c r="B88" s="343" t="e">
        <f>'A1 Exploitation'!D304</f>
        <v>#DIV/0!</v>
      </c>
      <c r="C88" s="343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43" t="e">
        <f>'A2 Exploitation'!D304</f>
        <v>#DIV/0!</v>
      </c>
      <c r="C89" s="343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43" t="e">
        <f>'A3 Exploitation'!D304</f>
        <v>#DIV/0!</v>
      </c>
      <c r="C90" s="343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43" t="e">
        <f>'A4 Exploitation'!D304</f>
        <v>#DIV/0!</v>
      </c>
      <c r="C91" s="343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43"/>
      <c r="C92" s="343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43"/>
      <c r="C93" s="343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42" t="s">
        <v>467</v>
      </c>
      <c r="C96" s="342"/>
      <c r="D96" s="31"/>
      <c r="E96" s="31"/>
      <c r="F96" s="31"/>
      <c r="G96" s="31"/>
      <c r="H96" s="31"/>
      <c r="I96" s="31"/>
      <c r="J96" t="str">
        <f>D18</f>
        <v>SIDI SALAH</v>
      </c>
    </row>
    <row r="97" spans="1:10" ht="33" customHeight="1" x14ac:dyDescent="0.25">
      <c r="A97" s="277" t="s">
        <v>280</v>
      </c>
      <c r="B97" s="343" t="e">
        <f>'A1 Exploitation'!D371</f>
        <v>#DIV/0!</v>
      </c>
      <c r="C97" s="343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43" t="e">
        <f>'A2 Exploitation'!D371</f>
        <v>#DIV/0!</v>
      </c>
      <c r="C98" s="343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43" t="e">
        <f>'A3 Exploitation'!D371</f>
        <v>#DIV/0!</v>
      </c>
      <c r="C99" s="343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43" t="e">
        <f>'A4 Exploitation'!D371</f>
        <v>#DIV/0!</v>
      </c>
      <c r="C100" s="343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43"/>
      <c r="C101" s="343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43"/>
      <c r="C102" s="343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42" t="s">
        <v>468</v>
      </c>
      <c r="C105" s="342"/>
      <c r="D105" s="31"/>
      <c r="E105" s="31"/>
      <c r="F105" s="31"/>
      <c r="G105" s="31"/>
      <c r="H105" s="31"/>
      <c r="I105" s="31"/>
      <c r="J105" t="str">
        <f>D18</f>
        <v>SIDI SALAH</v>
      </c>
    </row>
    <row r="106" spans="1:10" ht="33" customHeight="1" x14ac:dyDescent="0.25">
      <c r="A106" s="277" t="s">
        <v>280</v>
      </c>
      <c r="B106" s="343" t="e">
        <f>'A1 Exploitation'!D429</f>
        <v>#DIV/0!</v>
      </c>
      <c r="C106" s="343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43" t="e">
        <f>'A2 Exploitation'!D429</f>
        <v>#DIV/0!</v>
      </c>
      <c r="C107" s="343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43" t="e">
        <f>'A3 Exploitation'!D429</f>
        <v>#DIV/0!</v>
      </c>
      <c r="C108" s="343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43" t="e">
        <f>'A4 Exploitation'!D429</f>
        <v>#DIV/0!</v>
      </c>
      <c r="C109" s="343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43"/>
      <c r="C110" s="343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43"/>
      <c r="C111" s="343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42" t="s">
        <v>469</v>
      </c>
      <c r="C114" s="342"/>
      <c r="D114" s="31"/>
      <c r="E114" s="31"/>
      <c r="F114" s="31"/>
      <c r="G114" s="31"/>
      <c r="H114" s="31"/>
      <c r="I114" s="31"/>
      <c r="J114" t="str">
        <f>D18</f>
        <v>SIDI SALAH</v>
      </c>
    </row>
    <row r="115" spans="1:10" ht="33" customHeight="1" x14ac:dyDescent="0.25">
      <c r="A115" s="277" t="s">
        <v>280</v>
      </c>
      <c r="B115" s="343">
        <f>'A1 Exploitation'!D476</f>
        <v>0.65517241379310343</v>
      </c>
      <c r="C115" s="343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43" t="e">
        <f>'A2 Exploitation'!D476</f>
        <v>#DIV/0!</v>
      </c>
      <c r="C116" s="343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43" t="e">
        <f>'A3 Exploitation'!D476</f>
        <v>#DIV/0!</v>
      </c>
      <c r="C117" s="343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43" t="e">
        <f>'A4 Exploitation'!D476</f>
        <v>#DIV/0!</v>
      </c>
      <c r="C118" s="343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43"/>
      <c r="C119" s="343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43"/>
      <c r="C120" s="343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42" t="s">
        <v>470</v>
      </c>
      <c r="C123" s="342"/>
      <c r="D123" s="31"/>
      <c r="E123" s="31"/>
      <c r="F123" s="31"/>
      <c r="G123" s="31"/>
      <c r="H123" s="31"/>
      <c r="I123" s="31"/>
      <c r="J123" t="str">
        <f>D18</f>
        <v>SIDI SALAH</v>
      </c>
    </row>
    <row r="124" spans="1:10" ht="33" customHeight="1" x14ac:dyDescent="0.25">
      <c r="A124" s="277" t="s">
        <v>280</v>
      </c>
      <c r="B124" s="343" t="e">
        <f>'A1 Exploitation'!D527</f>
        <v>#DIV/0!</v>
      </c>
      <c r="C124" s="343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43" t="e">
        <f>'A2 Exploitation'!D527</f>
        <v>#DIV/0!</v>
      </c>
      <c r="C125" s="343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43" t="e">
        <f>'A3 Exploitation'!D527</f>
        <v>#DIV/0!</v>
      </c>
      <c r="C126" s="343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43" t="e">
        <f>'A4 Exploitation'!D527</f>
        <v>#DIV/0!</v>
      </c>
      <c r="C127" s="343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43"/>
      <c r="C128" s="343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43"/>
      <c r="C129" s="343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42" t="s">
        <v>471</v>
      </c>
      <c r="C132" s="342"/>
      <c r="D132" s="31"/>
      <c r="E132" s="31"/>
      <c r="F132" s="31"/>
      <c r="G132" s="31"/>
      <c r="H132" s="31"/>
      <c r="I132" s="31"/>
      <c r="J132" t="str">
        <f>D18</f>
        <v>SIDI SALAH</v>
      </c>
    </row>
    <row r="133" spans="1:10" ht="33" customHeight="1" x14ac:dyDescent="0.25">
      <c r="A133" s="277" t="s">
        <v>280</v>
      </c>
      <c r="B133" s="343">
        <f>'A1 Exploitation'!D570</f>
        <v>0.89130434782608692</v>
      </c>
      <c r="C133" s="343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43" t="e">
        <f>'A2 Exploitation'!D570</f>
        <v>#DIV/0!</v>
      </c>
      <c r="C134" s="343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43" t="e">
        <f>'A3 Exploitation'!D570</f>
        <v>#DIV/0!</v>
      </c>
      <c r="C135" s="343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43" t="e">
        <f>'A4 Exploitation'!D570</f>
        <v>#DIV/0!</v>
      </c>
      <c r="C136" s="343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43"/>
      <c r="C137" s="343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43"/>
      <c r="C138" s="343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42" t="s">
        <v>290</v>
      </c>
      <c r="C141" s="342"/>
      <c r="D141" s="31"/>
      <c r="E141" s="31"/>
      <c r="F141" s="31"/>
      <c r="G141" s="31"/>
      <c r="H141" s="31"/>
      <c r="I141" s="31"/>
      <c r="J141" t="str">
        <f>D18</f>
        <v>SIDI SALAH</v>
      </c>
    </row>
    <row r="142" spans="1:10" ht="33" customHeight="1" x14ac:dyDescent="0.25">
      <c r="A142" s="277" t="s">
        <v>280</v>
      </c>
      <c r="B142" s="343">
        <f>'A1 Exploitation'!D610</f>
        <v>0.5</v>
      </c>
      <c r="C142" s="343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43" t="e">
        <f>'A2 Exploitation'!D610</f>
        <v>#DIV/0!</v>
      </c>
      <c r="C143" s="343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43" t="e">
        <f>'A3 Exploitation'!D610</f>
        <v>#DIV/0!</v>
      </c>
      <c r="C144" s="343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43" t="e">
        <f>'A4 Exploitation'!D610</f>
        <v>#DIV/0!</v>
      </c>
      <c r="C145" s="343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43"/>
      <c r="C146" s="343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43"/>
      <c r="C147" s="343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42" t="s">
        <v>291</v>
      </c>
      <c r="C150" s="342"/>
      <c r="D150" s="31"/>
      <c r="E150" s="31"/>
      <c r="F150" s="31"/>
      <c r="G150" s="31"/>
      <c r="H150" s="31"/>
      <c r="I150" s="31"/>
      <c r="J150" t="str">
        <f>D18</f>
        <v>SIDI SALAH</v>
      </c>
    </row>
    <row r="151" spans="1:10" ht="33" customHeight="1" x14ac:dyDescent="0.25">
      <c r="A151" s="277" t="s">
        <v>280</v>
      </c>
      <c r="B151" s="343">
        <f>'A1 Exploitation'!D673</f>
        <v>0.60256410256410253</v>
      </c>
      <c r="C151" s="343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43" t="e">
        <f>'A2 Exploitation'!D673</f>
        <v>#DIV/0!</v>
      </c>
      <c r="C152" s="343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43" t="e">
        <f>'A3 Exploitation'!D673</f>
        <v>#DIV/0!</v>
      </c>
      <c r="C153" s="343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43" t="e">
        <f>'A4 Exploitation'!D673</f>
        <v>#DIV/0!</v>
      </c>
      <c r="C154" s="343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43"/>
      <c r="C155" s="343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43"/>
      <c r="C156" s="343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46"/>
      <c r="C159" s="346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42" t="s">
        <v>472</v>
      </c>
      <c r="C160" s="342"/>
      <c r="D160" s="31"/>
      <c r="E160" s="31"/>
      <c r="F160" s="31"/>
      <c r="G160" s="31"/>
      <c r="H160" s="31"/>
      <c r="I160" s="31"/>
      <c r="J160" t="str">
        <f>D18</f>
        <v>SIDI SALAH</v>
      </c>
    </row>
    <row r="161" spans="1:10" ht="33" customHeight="1" x14ac:dyDescent="0.25">
      <c r="A161" s="277" t="s">
        <v>280</v>
      </c>
      <c r="B161" s="343">
        <f>'A1 Exploitation'!D702</f>
        <v>0.8529411764705882</v>
      </c>
      <c r="C161" s="343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43" t="e">
        <f>'A2 Exploitation'!D702</f>
        <v>#DIV/0!</v>
      </c>
      <c r="C162" s="343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43" t="e">
        <f>'A3 Exploitation'!D702</f>
        <v>#DIV/0!</v>
      </c>
      <c r="C163" s="343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43" t="e">
        <f>'A4 Exploitation'!D702</f>
        <v>#DIV/0!</v>
      </c>
      <c r="C164" s="343"/>
    </row>
    <row r="165" spans="1:10" ht="33" customHeight="1" x14ac:dyDescent="0.25">
      <c r="A165" s="276" t="s">
        <v>284</v>
      </c>
      <c r="B165" s="343"/>
      <c r="C165" s="343"/>
    </row>
    <row r="166" spans="1:10" ht="18" x14ac:dyDescent="0.25">
      <c r="A166" s="276" t="s">
        <v>285</v>
      </c>
      <c r="B166" s="343"/>
      <c r="C166" s="343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42" t="s">
        <v>473</v>
      </c>
      <c r="C169" s="342"/>
      <c r="J169" t="str">
        <f>D18</f>
        <v>SIDI SALAH</v>
      </c>
    </row>
    <row r="170" spans="1:10" ht="33" customHeight="1" x14ac:dyDescent="0.25">
      <c r="A170" s="277" t="s">
        <v>280</v>
      </c>
      <c r="B170" s="343">
        <f>'A1 Exploitation'!D726</f>
        <v>0.9375</v>
      </c>
      <c r="C170" s="343"/>
    </row>
    <row r="171" spans="1:10" ht="33" customHeight="1" x14ac:dyDescent="0.25">
      <c r="A171" s="276" t="s">
        <v>281</v>
      </c>
      <c r="B171" s="343" t="e">
        <f>'A2 Exploitation'!D726</f>
        <v>#DIV/0!</v>
      </c>
      <c r="C171" s="343"/>
    </row>
    <row r="172" spans="1:10" ht="33" customHeight="1" x14ac:dyDescent="0.25">
      <c r="A172" s="277" t="s">
        <v>282</v>
      </c>
      <c r="B172" s="343" t="e">
        <f>'A3 Exploitation'!D726</f>
        <v>#DIV/0!</v>
      </c>
      <c r="C172" s="343"/>
    </row>
    <row r="173" spans="1:10" ht="33" customHeight="1" x14ac:dyDescent="0.25">
      <c r="A173" s="277" t="s">
        <v>283</v>
      </c>
      <c r="B173" s="343" t="e">
        <f>'A4 Exploitation'!D726</f>
        <v>#DIV/0!</v>
      </c>
      <c r="C173" s="343"/>
    </row>
    <row r="174" spans="1:10" ht="33" customHeight="1" x14ac:dyDescent="0.25">
      <c r="A174" s="276" t="s">
        <v>284</v>
      </c>
      <c r="B174" s="343"/>
      <c r="C174" s="343"/>
    </row>
    <row r="175" spans="1:10" ht="18" x14ac:dyDescent="0.25">
      <c r="A175" s="276" t="s">
        <v>285</v>
      </c>
      <c r="B175" s="343"/>
      <c r="C175" s="343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42" t="s">
        <v>292</v>
      </c>
      <c r="C178" s="342"/>
      <c r="J178" t="str">
        <f>D18</f>
        <v>SIDI SALAH</v>
      </c>
    </row>
    <row r="179" spans="1:10" ht="33" customHeight="1" x14ac:dyDescent="0.25">
      <c r="A179" s="277" t="s">
        <v>280</v>
      </c>
      <c r="B179" s="343">
        <f>'A1 Technique'!D199</f>
        <v>0.78181818181818186</v>
      </c>
      <c r="C179" s="343"/>
    </row>
    <row r="180" spans="1:10" ht="33" customHeight="1" x14ac:dyDescent="0.25">
      <c r="A180" s="276" t="s">
        <v>281</v>
      </c>
      <c r="B180" s="343" t="e">
        <f>'A2 Technique'!D199</f>
        <v>#DIV/0!</v>
      </c>
      <c r="C180" s="343"/>
    </row>
    <row r="181" spans="1:10" ht="33" customHeight="1" x14ac:dyDescent="0.25">
      <c r="A181" s="277" t="s">
        <v>282</v>
      </c>
      <c r="B181" s="343" t="e">
        <f>'A3 Technique'!D199</f>
        <v>#DIV/0!</v>
      </c>
      <c r="C181" s="343"/>
    </row>
    <row r="182" spans="1:10" ht="33" customHeight="1" x14ac:dyDescent="0.25">
      <c r="A182" s="277" t="s">
        <v>283</v>
      </c>
      <c r="B182" s="343" t="e">
        <f>'A4 Technique'!D199</f>
        <v>#DIV/0!</v>
      </c>
      <c r="C182" s="343"/>
    </row>
    <row r="183" spans="1:10" ht="33" customHeight="1" x14ac:dyDescent="0.25">
      <c r="A183" s="276" t="s">
        <v>284</v>
      </c>
      <c r="B183" s="343"/>
      <c r="C183" s="343"/>
    </row>
    <row r="184" spans="1:10" ht="18" x14ac:dyDescent="0.25">
      <c r="A184" s="276" t="s">
        <v>285</v>
      </c>
      <c r="B184" s="343"/>
      <c r="C184" s="343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tabSelected="1" view="pageBreakPreview" zoomScale="50" zoomScaleNormal="100" zoomScaleSheetLayoutView="50" workbookViewId="0">
      <selection activeCell="D22" sqref="D22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5"/>
      <c r="E1" s="375"/>
      <c r="F1" s="375"/>
      <c r="G1" s="375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6" t="s">
        <v>151</v>
      </c>
      <c r="B7" s="376"/>
      <c r="C7" s="376"/>
      <c r="D7" s="376"/>
      <c r="E7" s="376"/>
      <c r="F7" s="376"/>
      <c r="G7" s="82"/>
    </row>
    <row r="8" spans="1:7" ht="22.5" x14ac:dyDescent="0.45">
      <c r="A8" s="377" t="str">
        <f>'Page de garde'!D18</f>
        <v>SIDI SALAH</v>
      </c>
      <c r="B8" s="377"/>
      <c r="C8" s="377"/>
      <c r="D8" s="377"/>
      <c r="E8" s="377"/>
      <c r="F8" s="377"/>
      <c r="G8" s="82"/>
    </row>
    <row r="9" spans="1:7" ht="22.5" x14ac:dyDescent="0.45">
      <c r="A9" s="278" t="s">
        <v>39</v>
      </c>
      <c r="B9" s="378" t="s">
        <v>533</v>
      </c>
      <c r="C9" s="378"/>
      <c r="D9" s="378"/>
      <c r="E9" s="378"/>
      <c r="F9" s="378"/>
      <c r="G9" s="82"/>
    </row>
    <row r="10" spans="1:7" ht="22.5" x14ac:dyDescent="0.45">
      <c r="A10" s="279" t="s">
        <v>41</v>
      </c>
      <c r="B10" s="379" t="s">
        <v>476</v>
      </c>
      <c r="C10" s="379"/>
      <c r="D10" s="379"/>
      <c r="E10" s="379"/>
      <c r="F10" s="379"/>
      <c r="G10" s="82"/>
    </row>
    <row r="11" spans="1:7" ht="22.5" x14ac:dyDescent="0.45">
      <c r="A11" s="278" t="s">
        <v>40</v>
      </c>
      <c r="B11" s="374">
        <v>43629</v>
      </c>
      <c r="C11" s="374"/>
      <c r="D11" s="374"/>
      <c r="E11" s="374"/>
      <c r="F11" s="374"/>
      <c r="G11" s="82"/>
    </row>
    <row r="12" spans="1:7" ht="22.5" x14ac:dyDescent="0.45">
      <c r="A12" s="278" t="s">
        <v>200</v>
      </c>
      <c r="B12" s="380">
        <f>D730</f>
        <v>0.69745222929936301</v>
      </c>
      <c r="C12" s="380"/>
      <c r="D12" s="380"/>
      <c r="E12" s="380"/>
      <c r="F12" s="380"/>
      <c r="G12" s="82"/>
    </row>
    <row r="13" spans="1:7" ht="22.5" x14ac:dyDescent="0.45">
      <c r="A13" s="81"/>
      <c r="B13" s="79"/>
      <c r="C13" s="79"/>
      <c r="D13" s="375"/>
      <c r="E13" s="375"/>
      <c r="F13" s="375"/>
      <c r="G13" s="375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43629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5" t="s">
        <v>28</v>
      </c>
      <c r="B17" s="356" t="s">
        <v>29</v>
      </c>
      <c r="C17" s="356"/>
      <c r="D17" s="356" t="s">
        <v>42</v>
      </c>
      <c r="E17" s="357" t="s">
        <v>266</v>
      </c>
      <c r="F17" s="357" t="s">
        <v>299</v>
      </c>
      <c r="G17" s="83"/>
    </row>
    <row r="18" spans="1:8" ht="16.5" customHeight="1" x14ac:dyDescent="0.4">
      <c r="A18" s="355"/>
      <c r="B18" s="283" t="s">
        <v>32</v>
      </c>
      <c r="C18" s="283" t="s">
        <v>31</v>
      </c>
      <c r="D18" s="356"/>
      <c r="E18" s="357"/>
      <c r="F18" s="357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84" x14ac:dyDescent="0.4">
      <c r="A34" s="97" t="s">
        <v>432</v>
      </c>
      <c r="B34" s="89">
        <v>1</v>
      </c>
      <c r="C34" s="98" t="str">
        <f>IF(B34=0, -5, "0")</f>
        <v>0</v>
      </c>
      <c r="D34" s="96" t="s">
        <v>478</v>
      </c>
      <c r="E34" s="90" t="s">
        <v>479</v>
      </c>
      <c r="F34" s="90"/>
      <c r="G34" s="83"/>
    </row>
    <row r="35" spans="1:7" ht="132" customHeight="1" x14ac:dyDescent="0.4">
      <c r="A35" s="97" t="s">
        <v>400</v>
      </c>
      <c r="B35" s="89">
        <v>0</v>
      </c>
      <c r="C35" s="98">
        <f>IF(B35=0, -5, "0")</f>
        <v>-5</v>
      </c>
      <c r="D35" s="90" t="s">
        <v>477</v>
      </c>
      <c r="E35" s="90" t="s">
        <v>480</v>
      </c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v>2</v>
      </c>
      <c r="C43" s="89"/>
      <c r="D43" s="271">
        <v>1</v>
      </c>
      <c r="E43" s="103"/>
      <c r="F43" s="272"/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18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0.6428571428571429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26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0.72222222222222221</v>
      </c>
      <c r="E48" s="79"/>
      <c r="F48" s="83"/>
      <c r="G48" s="83"/>
    </row>
    <row r="49" spans="1:7" ht="21" x14ac:dyDescent="0.3">
      <c r="A49" s="384"/>
      <c r="B49" s="384"/>
      <c r="C49" s="384"/>
      <c r="D49" s="384"/>
      <c r="E49" s="384"/>
      <c r="F49" s="384"/>
      <c r="G49" s="384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43629</v>
      </c>
      <c r="B51" s="83"/>
      <c r="C51" s="83"/>
      <c r="D51" s="83"/>
      <c r="E51" s="79"/>
      <c r="F51" s="83"/>
      <c r="G51" s="83"/>
    </row>
    <row r="52" spans="1:7" ht="21" x14ac:dyDescent="0.4">
      <c r="A52" s="355" t="s">
        <v>28</v>
      </c>
      <c r="B52" s="356" t="s">
        <v>29</v>
      </c>
      <c r="C52" s="356"/>
      <c r="D52" s="356" t="s">
        <v>42</v>
      </c>
      <c r="E52" s="357" t="s">
        <v>266</v>
      </c>
      <c r="F52" s="357" t="s">
        <v>301</v>
      </c>
      <c r="G52" s="83"/>
    </row>
    <row r="53" spans="1:7" ht="21" x14ac:dyDescent="0.4">
      <c r="A53" s="355"/>
      <c r="B53" s="283" t="s">
        <v>32</v>
      </c>
      <c r="C53" s="283" t="s">
        <v>31</v>
      </c>
      <c r="D53" s="356"/>
      <c r="E53" s="357"/>
      <c r="F53" s="357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1"/>
      <c r="B64" s="432"/>
      <c r="C64" s="432"/>
      <c r="D64" s="432"/>
      <c r="E64" s="432"/>
      <c r="F64" s="432"/>
      <c r="G64" s="432"/>
    </row>
    <row r="65" spans="1:7" ht="43.5" customHeight="1" x14ac:dyDescent="0.4">
      <c r="A65" s="369" t="s">
        <v>350</v>
      </c>
      <c r="B65" s="369"/>
      <c r="C65" s="369"/>
      <c r="D65" s="369"/>
      <c r="E65" s="369"/>
      <c r="F65" s="369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2"/>
      <c r="B83" s="382"/>
      <c r="C83" s="382"/>
      <c r="D83" s="382"/>
      <c r="E83" s="382"/>
      <c r="F83" s="382"/>
      <c r="G83" s="382"/>
    </row>
    <row r="84" spans="1:7" ht="45" customHeight="1" x14ac:dyDescent="0.45">
      <c r="A84" s="370" t="s">
        <v>351</v>
      </c>
      <c r="B84" s="370"/>
      <c r="C84" s="370"/>
      <c r="D84" s="370"/>
      <c r="E84" s="370"/>
      <c r="F84" s="370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5"/>
      <c r="B103" s="433"/>
      <c r="C103" s="433"/>
      <c r="D103" s="433"/>
      <c r="E103" s="433"/>
      <c r="F103" s="439"/>
      <c r="G103" s="83"/>
    </row>
    <row r="104" spans="1:7" ht="46.5" customHeight="1" x14ac:dyDescent="0.4">
      <c r="A104" s="369" t="s">
        <v>352</v>
      </c>
      <c r="B104" s="369"/>
      <c r="C104" s="369"/>
      <c r="D104" s="369"/>
      <c r="E104" s="369"/>
      <c r="F104" s="369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5"/>
      <c r="B111" s="433"/>
      <c r="C111" s="433"/>
      <c r="D111" s="433"/>
      <c r="E111" s="433"/>
      <c r="F111" s="439"/>
      <c r="G111" s="83"/>
    </row>
    <row r="112" spans="1:7" ht="39.75" customHeight="1" x14ac:dyDescent="0.4">
      <c r="A112" s="369" t="s">
        <v>390</v>
      </c>
      <c r="B112" s="369"/>
      <c r="C112" s="369"/>
      <c r="D112" s="369"/>
      <c r="E112" s="369"/>
      <c r="F112" s="369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3"/>
      <c r="B120" s="433"/>
      <c r="C120" s="433"/>
      <c r="D120" s="433"/>
      <c r="E120" s="433"/>
      <c r="F120" s="433"/>
      <c r="G120" s="83"/>
    </row>
    <row r="121" spans="1:7" ht="22.5" x14ac:dyDescent="0.4">
      <c r="A121" s="369" t="s">
        <v>310</v>
      </c>
      <c r="B121" s="369"/>
      <c r="C121" s="369"/>
      <c r="D121" s="369"/>
      <c r="E121" s="369"/>
      <c r="F121" s="369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4"/>
      <c r="B132" s="434"/>
      <c r="C132" s="434"/>
      <c r="D132" s="434"/>
      <c r="E132" s="434"/>
      <c r="F132" s="434"/>
      <c r="G132" s="83"/>
    </row>
    <row r="133" spans="1:16384" ht="22.5" customHeight="1" x14ac:dyDescent="0.4">
      <c r="A133" s="371" t="s">
        <v>424</v>
      </c>
      <c r="B133" s="371"/>
      <c r="C133" s="371"/>
      <c r="D133" s="371"/>
      <c r="E133" s="371"/>
      <c r="F133" s="371"/>
      <c r="G133" s="83"/>
    </row>
    <row r="134" spans="1:16384" ht="22.5" customHeight="1" x14ac:dyDescent="0.4">
      <c r="A134" s="372"/>
      <c r="B134" s="372"/>
      <c r="C134" s="372"/>
      <c r="D134" s="372"/>
      <c r="E134" s="372"/>
      <c r="F134" s="372"/>
      <c r="G134" s="83"/>
    </row>
    <row r="135" spans="1:16384" s="216" customFormat="1" ht="22.5" customHeight="1" x14ac:dyDescent="0.25">
      <c r="A135" s="355" t="s">
        <v>28</v>
      </c>
      <c r="B135" s="356" t="s">
        <v>29</v>
      </c>
      <c r="C135" s="356"/>
      <c r="D135" s="356" t="s">
        <v>42</v>
      </c>
      <c r="E135" s="357" t="s">
        <v>266</v>
      </c>
      <c r="F135" s="357" t="s">
        <v>301</v>
      </c>
    </row>
    <row r="136" spans="1:16384" s="216" customFormat="1" ht="22.5" customHeight="1" x14ac:dyDescent="0.25">
      <c r="A136" s="355"/>
      <c r="B136" s="283" t="s">
        <v>32</v>
      </c>
      <c r="C136" s="283" t="s">
        <v>31</v>
      </c>
      <c r="D136" s="356"/>
      <c r="E136" s="357"/>
      <c r="F136" s="357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3" t="s">
        <v>461</v>
      </c>
      <c r="B139" s="373"/>
      <c r="C139" s="373"/>
      <c r="D139" s="373"/>
      <c r="E139" s="373"/>
      <c r="F139" s="373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4" t="s">
        <v>349</v>
      </c>
      <c r="B147" s="404"/>
      <c r="C147" s="404"/>
      <c r="D147" s="404"/>
      <c r="E147" s="404"/>
      <c r="F147" s="404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5"/>
      <c r="B165" s="433"/>
      <c r="C165" s="433"/>
      <c r="D165" s="433"/>
      <c r="E165" s="433"/>
      <c r="F165" s="433"/>
      <c r="G165" s="83"/>
    </row>
    <row r="166" spans="1:7" ht="32.25" customHeight="1" x14ac:dyDescent="0.4">
      <c r="A166" s="373" t="s">
        <v>462</v>
      </c>
      <c r="B166" s="373"/>
      <c r="C166" s="373"/>
      <c r="D166" s="373"/>
      <c r="E166" s="373"/>
      <c r="F166" s="373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6"/>
      <c r="B176" s="437"/>
      <c r="C176" s="437"/>
      <c r="D176" s="437"/>
      <c r="E176" s="437"/>
      <c r="F176" s="437"/>
      <c r="G176" s="83"/>
    </row>
    <row r="177" spans="1:7" ht="32.25" customHeight="1" x14ac:dyDescent="0.4">
      <c r="A177" s="373" t="s">
        <v>310</v>
      </c>
      <c r="B177" s="373"/>
      <c r="C177" s="373"/>
      <c r="D177" s="373"/>
      <c r="E177" s="373"/>
      <c r="F177" s="373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/>
      <c r="F185" s="178"/>
      <c r="G185" s="83"/>
    </row>
    <row r="186" spans="1:7" ht="22.5" x14ac:dyDescent="0.4">
      <c r="A186" s="301" t="s">
        <v>438</v>
      </c>
      <c r="B186" s="405"/>
      <c r="C186" s="406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38"/>
      <c r="B188" s="438"/>
      <c r="C188" s="438"/>
      <c r="D188" s="438"/>
      <c r="E188" s="438"/>
      <c r="F188" s="438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43629</v>
      </c>
      <c r="B190" s="83"/>
      <c r="C190" s="83"/>
      <c r="D190" s="83"/>
      <c r="E190" s="79"/>
      <c r="F190" s="83"/>
      <c r="G190" s="83"/>
    </row>
    <row r="191" spans="1:7" ht="21" x14ac:dyDescent="0.4">
      <c r="A191" s="355" t="s">
        <v>28</v>
      </c>
      <c r="B191" s="356" t="s">
        <v>29</v>
      </c>
      <c r="C191" s="356"/>
      <c r="D191" s="356" t="s">
        <v>42</v>
      </c>
      <c r="E191" s="357" t="s">
        <v>266</v>
      </c>
      <c r="F191" s="357" t="s">
        <v>301</v>
      </c>
      <c r="G191" s="83"/>
    </row>
    <row r="192" spans="1:7" ht="21" x14ac:dyDescent="0.4">
      <c r="A192" s="355"/>
      <c r="B192" s="283" t="s">
        <v>32</v>
      </c>
      <c r="C192" s="283" t="s">
        <v>31</v>
      </c>
      <c r="D192" s="356"/>
      <c r="E192" s="357"/>
      <c r="F192" s="357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2" t="s">
        <v>34</v>
      </c>
      <c r="B203" s="363"/>
      <c r="C203" s="364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4"/>
      <c r="B205" s="384"/>
      <c r="C205" s="384"/>
      <c r="D205" s="384"/>
      <c r="E205" s="384"/>
      <c r="F205" s="384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2" t="s">
        <v>34</v>
      </c>
      <c r="B227" s="363"/>
      <c r="C227" s="364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4"/>
      <c r="B229" s="384"/>
      <c r="C229" s="384"/>
      <c r="D229" s="384"/>
      <c r="E229" s="384"/>
      <c r="F229" s="384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5" t="s">
        <v>310</v>
      </c>
      <c r="B236" s="366"/>
      <c r="C236" s="366"/>
      <c r="D236" s="367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62" t="s">
        <v>34</v>
      </c>
      <c r="B245" s="363"/>
      <c r="C245" s="364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4"/>
      <c r="B250" s="384"/>
      <c r="C250" s="384"/>
      <c r="D250" s="384"/>
      <c r="E250" s="384"/>
      <c r="F250" s="384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43629</v>
      </c>
      <c r="B252" s="83"/>
      <c r="C252" s="83"/>
      <c r="D252" s="83"/>
      <c r="E252" s="79"/>
      <c r="F252" s="83"/>
      <c r="G252" s="83"/>
    </row>
    <row r="253" spans="1:7" ht="21" x14ac:dyDescent="0.4">
      <c r="A253" s="355" t="s">
        <v>28</v>
      </c>
      <c r="B253" s="356" t="s">
        <v>29</v>
      </c>
      <c r="C253" s="356"/>
      <c r="D253" s="356" t="s">
        <v>42</v>
      </c>
      <c r="E253" s="357" t="s">
        <v>266</v>
      </c>
      <c r="F253" s="357" t="s">
        <v>301</v>
      </c>
      <c r="G253" s="83"/>
    </row>
    <row r="254" spans="1:7" ht="21" x14ac:dyDescent="0.4">
      <c r="A254" s="355"/>
      <c r="B254" s="283" t="s">
        <v>32</v>
      </c>
      <c r="C254" s="283" t="s">
        <v>31</v>
      </c>
      <c r="D254" s="356"/>
      <c r="E254" s="357"/>
      <c r="F254" s="357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2" t="s">
        <v>34</v>
      </c>
      <c r="B265" s="363"/>
      <c r="C265" s="364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09"/>
      <c r="B290" s="409"/>
      <c r="C290" s="409"/>
      <c r="D290" s="409"/>
      <c r="E290" s="409"/>
      <c r="F290" s="409"/>
      <c r="G290" s="83"/>
    </row>
    <row r="291" spans="1:7" ht="31.5" customHeight="1" x14ac:dyDescent="0.4">
      <c r="A291" s="368" t="s">
        <v>310</v>
      </c>
      <c r="B291" s="368"/>
      <c r="C291" s="368"/>
      <c r="D291" s="368"/>
      <c r="E291" s="368"/>
      <c r="F291" s="368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43629</v>
      </c>
      <c r="B307" s="83"/>
      <c r="C307" s="83"/>
      <c r="D307" s="83"/>
      <c r="E307" s="79"/>
      <c r="F307" s="83"/>
      <c r="G307" s="83"/>
    </row>
    <row r="308" spans="1:7" ht="21" x14ac:dyDescent="0.4">
      <c r="A308" s="355" t="s">
        <v>28</v>
      </c>
      <c r="B308" s="356" t="s">
        <v>29</v>
      </c>
      <c r="C308" s="356"/>
      <c r="D308" s="356" t="s">
        <v>42</v>
      </c>
      <c r="E308" s="357" t="s">
        <v>266</v>
      </c>
      <c r="F308" s="357" t="s">
        <v>301</v>
      </c>
      <c r="G308" s="83"/>
    </row>
    <row r="309" spans="1:7" ht="21" x14ac:dyDescent="0.4">
      <c r="A309" s="355"/>
      <c r="B309" s="283" t="s">
        <v>32</v>
      </c>
      <c r="C309" s="283" t="s">
        <v>31</v>
      </c>
      <c r="D309" s="356"/>
      <c r="E309" s="357"/>
      <c r="F309" s="357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6"/>
      <c r="B357" s="386"/>
      <c r="C357" s="386"/>
      <c r="D357" s="386"/>
      <c r="E357" s="386"/>
      <c r="F357" s="386"/>
      <c r="G357" s="386"/>
    </row>
    <row r="358" spans="1:7" ht="32.25" customHeight="1" x14ac:dyDescent="0.4">
      <c r="A358" s="354" t="s">
        <v>310</v>
      </c>
      <c r="B358" s="354"/>
      <c r="C358" s="354"/>
      <c r="D358" s="354"/>
      <c r="E358" s="354"/>
      <c r="F358" s="354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43629</v>
      </c>
      <c r="B374" s="83"/>
      <c r="C374" s="83"/>
      <c r="D374" s="83"/>
      <c r="E374" s="79"/>
      <c r="F374" s="83"/>
      <c r="G374" s="83"/>
    </row>
    <row r="375" spans="1:7" ht="21" x14ac:dyDescent="0.4">
      <c r="A375" s="355" t="s">
        <v>28</v>
      </c>
      <c r="B375" s="356" t="s">
        <v>29</v>
      </c>
      <c r="C375" s="356"/>
      <c r="D375" s="356" t="s">
        <v>42</v>
      </c>
      <c r="E375" s="357" t="s">
        <v>266</v>
      </c>
      <c r="F375" s="357" t="s">
        <v>301</v>
      </c>
      <c r="G375" s="83"/>
    </row>
    <row r="376" spans="1:7" ht="21" x14ac:dyDescent="0.4">
      <c r="A376" s="355"/>
      <c r="B376" s="283" t="s">
        <v>32</v>
      </c>
      <c r="C376" s="283" t="s">
        <v>31</v>
      </c>
      <c r="D376" s="356"/>
      <c r="E376" s="357"/>
      <c r="F376" s="357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1"/>
      <c r="B415" s="382"/>
      <c r="C415" s="382"/>
      <c r="D415" s="382"/>
      <c r="E415" s="382"/>
      <c r="F415" s="382"/>
      <c r="G415" s="382"/>
    </row>
    <row r="416" spans="1:7" ht="24.75" x14ac:dyDescent="0.4">
      <c r="A416" s="350" t="s">
        <v>319</v>
      </c>
      <c r="B416" s="350"/>
      <c r="C416" s="350"/>
      <c r="D416" s="350"/>
      <c r="E416" s="350"/>
      <c r="F416" s="350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43629</v>
      </c>
      <c r="B432" s="83"/>
      <c r="C432" s="83"/>
      <c r="D432" s="83"/>
      <c r="E432" s="79"/>
      <c r="F432" s="83"/>
      <c r="G432" s="83"/>
    </row>
    <row r="433" spans="1:7" ht="21" x14ac:dyDescent="0.4">
      <c r="A433" s="355" t="s">
        <v>28</v>
      </c>
      <c r="B433" s="356" t="s">
        <v>29</v>
      </c>
      <c r="C433" s="356"/>
      <c r="D433" s="356" t="s">
        <v>42</v>
      </c>
      <c r="E433" s="357" t="s">
        <v>266</v>
      </c>
      <c r="F433" s="357" t="s">
        <v>301</v>
      </c>
      <c r="G433" s="83"/>
    </row>
    <row r="434" spans="1:7" ht="21" x14ac:dyDescent="0.4">
      <c r="A434" s="355"/>
      <c r="B434" s="283" t="s">
        <v>32</v>
      </c>
      <c r="C434" s="283" t="s">
        <v>31</v>
      </c>
      <c r="D434" s="356"/>
      <c r="E434" s="357"/>
      <c r="F434" s="357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42" x14ac:dyDescent="0.4">
      <c r="A437" s="163" t="s">
        <v>6</v>
      </c>
      <c r="B437" s="89">
        <v>1</v>
      </c>
      <c r="C437" s="89"/>
      <c r="D437" s="90" t="s">
        <v>532</v>
      </c>
      <c r="E437" s="90" t="s">
        <v>481</v>
      </c>
      <c r="F437" s="90"/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>
        <v>2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>
        <v>2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15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0.9375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>
        <v>2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>
        <v>2</v>
      </c>
      <c r="C451" s="89"/>
      <c r="D451" s="111"/>
      <c r="E451" s="90"/>
      <c r="F451" s="90"/>
      <c r="G451" s="83"/>
    </row>
    <row r="452" spans="1:7" ht="87" customHeight="1" x14ac:dyDescent="0.4">
      <c r="A452" s="149" t="s">
        <v>360</v>
      </c>
      <c r="B452" s="89">
        <v>1</v>
      </c>
      <c r="C452" s="99" t="str">
        <f>IF(B452=0, -5, "0")</f>
        <v>0</v>
      </c>
      <c r="D452" s="111" t="s">
        <v>534</v>
      </c>
      <c r="E452" s="91" t="s">
        <v>482</v>
      </c>
      <c r="F452" s="90"/>
      <c r="G452" s="83"/>
    </row>
    <row r="453" spans="1:7" ht="42" x14ac:dyDescent="0.4">
      <c r="A453" s="149" t="s">
        <v>361</v>
      </c>
      <c r="B453" s="89">
        <v>1</v>
      </c>
      <c r="C453" s="116" t="str">
        <f>IF(B453=0, -5, "0")</f>
        <v>0</v>
      </c>
      <c r="D453" s="111" t="s">
        <v>483</v>
      </c>
      <c r="E453" s="90" t="s">
        <v>484</v>
      </c>
      <c r="F453" s="90"/>
      <c r="G453" s="83"/>
    </row>
    <row r="454" spans="1:7" ht="21" x14ac:dyDescent="0.4">
      <c r="A454" s="88" t="s">
        <v>85</v>
      </c>
      <c r="B454" s="89">
        <v>2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0</v>
      </c>
      <c r="C462" s="99">
        <f>IF(B462=0, -10, "0")</f>
        <v>-10</v>
      </c>
      <c r="D462" s="90" t="s">
        <v>485</v>
      </c>
      <c r="E462" s="90" t="s">
        <v>486</v>
      </c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0" t="s">
        <v>310</v>
      </c>
      <c r="B464" s="350"/>
      <c r="C464" s="350"/>
      <c r="D464" s="350"/>
      <c r="E464" s="350"/>
      <c r="F464" s="350"/>
      <c r="G464" s="83"/>
    </row>
    <row r="465" spans="1:7" ht="22.5" x14ac:dyDescent="0.4">
      <c r="A465" s="88" t="s">
        <v>328</v>
      </c>
      <c r="B465" s="89">
        <v>2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>
        <v>2</v>
      </c>
      <c r="C466" s="151"/>
      <c r="D466" s="168"/>
      <c r="E466" s="168"/>
      <c r="F466" s="90"/>
      <c r="G466" s="83"/>
    </row>
    <row r="467" spans="1:7" ht="105" x14ac:dyDescent="0.4">
      <c r="A467" s="128" t="s">
        <v>376</v>
      </c>
      <c r="B467" s="89">
        <v>1</v>
      </c>
      <c r="C467" s="99"/>
      <c r="D467" s="120" t="s">
        <v>487</v>
      </c>
      <c r="E467" s="90" t="s">
        <v>488</v>
      </c>
      <c r="F467" s="90"/>
      <c r="G467" s="83"/>
    </row>
    <row r="468" spans="1:7" ht="126" x14ac:dyDescent="0.4">
      <c r="A468" s="128" t="s">
        <v>317</v>
      </c>
      <c r="B468" s="89">
        <v>1</v>
      </c>
      <c r="C468" s="89"/>
      <c r="D468" s="90" t="s">
        <v>489</v>
      </c>
      <c r="E468" s="90" t="s">
        <v>490</v>
      </c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v>1</v>
      </c>
      <c r="C471" s="89"/>
      <c r="D471" s="271">
        <v>0.66700000000000004</v>
      </c>
      <c r="E471" s="103"/>
      <c r="F471" s="90"/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23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0.54761904761904767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38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0.65517241379310343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0" t="s">
        <v>425</v>
      </c>
      <c r="B478" s="360"/>
      <c r="C478" s="360"/>
      <c r="D478" s="360"/>
      <c r="E478" s="360"/>
      <c r="F478" s="360"/>
      <c r="G478" s="83"/>
    </row>
    <row r="479" spans="1:7" ht="21" customHeight="1" x14ac:dyDescent="0.4">
      <c r="A479" s="162">
        <f>B11</f>
        <v>43629</v>
      </c>
      <c r="F479" s="2"/>
      <c r="G479" s="83"/>
    </row>
    <row r="480" spans="1:7" ht="21" x14ac:dyDescent="0.4">
      <c r="A480" s="351" t="s">
        <v>28</v>
      </c>
      <c r="B480" s="352" t="s">
        <v>29</v>
      </c>
      <c r="C480" s="352"/>
      <c r="D480" s="352" t="s">
        <v>42</v>
      </c>
      <c r="E480" s="353" t="s">
        <v>266</v>
      </c>
      <c r="F480" s="353" t="s">
        <v>301</v>
      </c>
      <c r="G480" s="83"/>
    </row>
    <row r="481" spans="1:7" ht="21" x14ac:dyDescent="0.4">
      <c r="A481" s="351"/>
      <c r="B481" s="291" t="s">
        <v>32</v>
      </c>
      <c r="C481" s="291" t="s">
        <v>31</v>
      </c>
      <c r="D481" s="352"/>
      <c r="E481" s="353"/>
      <c r="F481" s="353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5" t="s">
        <v>52</v>
      </c>
      <c r="B483" s="395"/>
      <c r="C483" s="395"/>
      <c r="D483" s="395"/>
      <c r="E483" s="395"/>
      <c r="F483" s="395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6" t="s">
        <v>463</v>
      </c>
      <c r="B491" s="417"/>
      <c r="C491" s="417"/>
      <c r="D491" s="417"/>
      <c r="E491" s="417"/>
      <c r="F491" s="417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88" t="s">
        <v>23</v>
      </c>
      <c r="B505" s="389"/>
      <c r="C505" s="389"/>
      <c r="D505" s="389"/>
      <c r="E505" s="389"/>
      <c r="F505" s="390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3"/>
      <c r="B517" s="383"/>
      <c r="C517" s="383"/>
      <c r="D517" s="383"/>
      <c r="E517" s="383"/>
      <c r="F517" s="383"/>
      <c r="G517" s="383"/>
    </row>
    <row r="518" spans="1:7" ht="26.25" customHeight="1" x14ac:dyDescent="0.5">
      <c r="A518" s="244" t="s">
        <v>310</v>
      </c>
      <c r="B518" s="387"/>
      <c r="C518" s="387"/>
      <c r="D518" s="387"/>
      <c r="E518" s="387"/>
      <c r="F518" s="38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1" t="s">
        <v>97</v>
      </c>
      <c r="B530" s="361"/>
      <c r="C530" s="361"/>
      <c r="D530" s="361"/>
      <c r="E530" s="361"/>
      <c r="F530" s="361"/>
      <c r="G530" s="83"/>
    </row>
    <row r="531" spans="1:7" ht="22.5" customHeight="1" x14ac:dyDescent="0.4">
      <c r="A531" s="162">
        <f>B11</f>
        <v>43629</v>
      </c>
      <c r="B531" s="83"/>
      <c r="C531" s="83"/>
      <c r="D531" s="95"/>
      <c r="E531" s="95"/>
      <c r="F531" s="95"/>
      <c r="G531" s="83"/>
    </row>
    <row r="532" spans="1:7" ht="21" x14ac:dyDescent="0.4">
      <c r="A532" s="391" t="s">
        <v>28</v>
      </c>
      <c r="B532" s="393" t="s">
        <v>29</v>
      </c>
      <c r="C532" s="394"/>
      <c r="D532" s="356" t="s">
        <v>42</v>
      </c>
      <c r="E532" s="357" t="s">
        <v>266</v>
      </c>
      <c r="F532" s="357" t="s">
        <v>301</v>
      </c>
      <c r="G532" s="83"/>
    </row>
    <row r="533" spans="1:7" ht="21" x14ac:dyDescent="0.4">
      <c r="A533" s="392"/>
      <c r="B533" s="292" t="s">
        <v>32</v>
      </c>
      <c r="C533" s="293" t="s">
        <v>31</v>
      </c>
      <c r="D533" s="356"/>
      <c r="E533" s="357"/>
      <c r="F533" s="357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58"/>
      <c r="D535" s="358"/>
      <c r="E535" s="358"/>
      <c r="F535" s="359"/>
      <c r="G535" s="83"/>
    </row>
    <row r="536" spans="1:7" ht="21" x14ac:dyDescent="0.4">
      <c r="A536" s="163" t="s">
        <v>6</v>
      </c>
      <c r="B536" s="89">
        <v>2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>
        <v>2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>
        <v>2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>
        <v>2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>
        <v>2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>
        <v>2</v>
      </c>
      <c r="C541" s="113"/>
      <c r="D541" s="90"/>
      <c r="E541" s="91"/>
      <c r="F541" s="90"/>
      <c r="G541" s="83"/>
    </row>
    <row r="542" spans="1:7" ht="21" customHeight="1" x14ac:dyDescent="0.4">
      <c r="A542" s="362" t="s">
        <v>34</v>
      </c>
      <c r="B542" s="363"/>
      <c r="C542" s="364"/>
      <c r="D542" s="294">
        <f>SUM(B536:C541)</f>
        <v>12</v>
      </c>
      <c r="E542" s="172"/>
      <c r="F542" s="172"/>
      <c r="G542" s="83"/>
    </row>
    <row r="543" spans="1:7" ht="21" customHeight="1" x14ac:dyDescent="0.4">
      <c r="A543" s="362" t="s">
        <v>33</v>
      </c>
      <c r="B543" s="363"/>
      <c r="C543" s="364"/>
      <c r="D543" s="295">
        <f>D542/(COUNT(B536:C541)*2)</f>
        <v>1</v>
      </c>
      <c r="E543" s="172"/>
      <c r="F543" s="172"/>
      <c r="G543" s="83"/>
    </row>
    <row r="544" spans="1:7" ht="21" x14ac:dyDescent="0.4">
      <c r="A544" s="384"/>
      <c r="B544" s="384"/>
      <c r="C544" s="384"/>
      <c r="D544" s="384"/>
      <c r="E544" s="384"/>
      <c r="F544" s="384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>
        <v>2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>
        <v>2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>
        <v>2</v>
      </c>
      <c r="C548" s="89"/>
      <c r="D548" s="111"/>
      <c r="E548" s="91"/>
      <c r="F548" s="90"/>
      <c r="G548" s="83"/>
    </row>
    <row r="549" spans="1:7" ht="84" customHeight="1" x14ac:dyDescent="0.4">
      <c r="A549" s="88" t="s">
        <v>114</v>
      </c>
      <c r="B549" s="89">
        <v>1</v>
      </c>
      <c r="C549" s="89"/>
      <c r="D549" s="136" t="s">
        <v>535</v>
      </c>
      <c r="E549" s="90" t="s">
        <v>491</v>
      </c>
      <c r="F549" s="90"/>
      <c r="G549" s="83"/>
    </row>
    <row r="550" spans="1:7" ht="45" x14ac:dyDescent="0.4">
      <c r="A550" s="148" t="s">
        <v>326</v>
      </c>
      <c r="B550" s="89">
        <v>2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>
        <v>2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>
        <v>2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>
        <v>2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>
        <v>2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>
        <v>2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5"/>
      <c r="B556" s="386"/>
      <c r="C556" s="386"/>
      <c r="D556" s="386"/>
      <c r="E556" s="386"/>
      <c r="F556" s="386"/>
      <c r="G556" s="386"/>
    </row>
    <row r="557" spans="1:7" ht="35.25" customHeight="1" x14ac:dyDescent="0.4">
      <c r="A557" s="246" t="s">
        <v>310</v>
      </c>
      <c r="B557" s="222"/>
      <c r="C557" s="421"/>
      <c r="D557" s="421"/>
      <c r="E557" s="421"/>
      <c r="F557" s="422"/>
      <c r="G557" s="83"/>
    </row>
    <row r="558" spans="1:7" ht="21" x14ac:dyDescent="0.4">
      <c r="A558" s="92" t="s">
        <v>328</v>
      </c>
      <c r="B558" s="89">
        <v>2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>
        <v>2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>
        <v>2</v>
      </c>
      <c r="C560" s="113"/>
      <c r="D560" s="90"/>
      <c r="E560" s="91"/>
      <c r="F560" s="90"/>
      <c r="G560" s="83"/>
    </row>
    <row r="561" spans="1:7" ht="84" x14ac:dyDescent="0.4">
      <c r="A561" s="128" t="s">
        <v>376</v>
      </c>
      <c r="B561" s="89">
        <v>1</v>
      </c>
      <c r="C561" s="113"/>
      <c r="D561" s="90" t="s">
        <v>487</v>
      </c>
      <c r="E561" s="90" t="s">
        <v>492</v>
      </c>
      <c r="F561" s="90"/>
      <c r="G561" s="83"/>
    </row>
    <row r="562" spans="1:7" ht="84" x14ac:dyDescent="0.4">
      <c r="A562" s="128" t="s">
        <v>317</v>
      </c>
      <c r="B562" s="89">
        <v>1</v>
      </c>
      <c r="C562" s="99"/>
      <c r="D562" s="337" t="s">
        <v>493</v>
      </c>
      <c r="E562" s="338" t="s">
        <v>494</v>
      </c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>
        <v>2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>
        <v>0</v>
      </c>
      <c r="C565" s="89"/>
      <c r="D565" s="271">
        <v>0</v>
      </c>
      <c r="E565" s="91"/>
      <c r="F565" s="90"/>
      <c r="G565" s="83"/>
    </row>
    <row r="566" spans="1:7" ht="21" x14ac:dyDescent="0.4">
      <c r="A566" s="407" t="s">
        <v>34</v>
      </c>
      <c r="B566" s="407"/>
      <c r="C566" s="408"/>
      <c r="D566" s="296">
        <f>SUM(B558:C565,B546:C555)</f>
        <v>29</v>
      </c>
      <c r="E566" s="79"/>
      <c r="F566" s="83"/>
      <c r="G566" s="83"/>
    </row>
    <row r="567" spans="1:7" ht="21" x14ac:dyDescent="0.4">
      <c r="A567" s="407" t="s">
        <v>33</v>
      </c>
      <c r="B567" s="407"/>
      <c r="C567" s="407"/>
      <c r="D567" s="295">
        <f>D566/(COUNT(B558:C565,B546:C555)*2)</f>
        <v>0.8529411764705882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41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>
        <f>D569/(COUNT(B546:C555,B536:C541,B558:C565)*2)</f>
        <v>0.89130434782608692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4"/>
      <c r="B572" s="384"/>
      <c r="C572" s="384"/>
      <c r="D572" s="384"/>
      <c r="E572" s="384"/>
      <c r="F572" s="384"/>
      <c r="G572" s="83"/>
    </row>
    <row r="573" spans="1:7" ht="22.5" x14ac:dyDescent="0.45">
      <c r="A573" s="347" t="s">
        <v>19</v>
      </c>
      <c r="B573" s="347"/>
      <c r="C573" s="347"/>
      <c r="D573" s="347"/>
      <c r="E573" s="347"/>
      <c r="F573" s="347"/>
      <c r="G573" s="83"/>
    </row>
    <row r="574" spans="1:7" ht="22.5" x14ac:dyDescent="0.4">
      <c r="A574" s="169">
        <f>B11</f>
        <v>43629</v>
      </c>
      <c r="B574" s="83"/>
      <c r="C574" s="83"/>
      <c r="D574" s="238"/>
      <c r="E574" s="238"/>
      <c r="F574" s="238"/>
      <c r="G574" s="83"/>
    </row>
    <row r="575" spans="1:7" ht="21" x14ac:dyDescent="0.4">
      <c r="A575" s="351" t="s">
        <v>28</v>
      </c>
      <c r="B575" s="352" t="s">
        <v>29</v>
      </c>
      <c r="C575" s="352"/>
      <c r="D575" s="352" t="s">
        <v>42</v>
      </c>
      <c r="E575" s="353" t="s">
        <v>266</v>
      </c>
      <c r="F575" s="353" t="s">
        <v>301</v>
      </c>
      <c r="G575" s="83"/>
    </row>
    <row r="576" spans="1:7" ht="21" x14ac:dyDescent="0.4">
      <c r="A576" s="351"/>
      <c r="B576" s="291" t="s">
        <v>32</v>
      </c>
      <c r="C576" s="291" t="s">
        <v>31</v>
      </c>
      <c r="D576" s="352"/>
      <c r="E576" s="353"/>
      <c r="F576" s="353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0" t="s">
        <v>10</v>
      </c>
      <c r="B578" s="411"/>
      <c r="C578" s="411"/>
      <c r="D578" s="411"/>
      <c r="E578" s="411"/>
      <c r="F578" s="412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0"/>
      <c r="F579" s="90"/>
      <c r="G579" s="83"/>
    </row>
    <row r="580" spans="1:7" ht="63" x14ac:dyDescent="0.4">
      <c r="A580" s="88" t="s">
        <v>45</v>
      </c>
      <c r="B580" s="89">
        <v>0</v>
      </c>
      <c r="C580" s="89"/>
      <c r="D580" s="90" t="s">
        <v>536</v>
      </c>
      <c r="E580" s="90" t="s">
        <v>498</v>
      </c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84" x14ac:dyDescent="0.4">
      <c r="A585" s="149" t="s">
        <v>21</v>
      </c>
      <c r="B585" s="89">
        <v>0</v>
      </c>
      <c r="C585" s="99">
        <f>IF(B585=0, -5, "0")</f>
        <v>-5</v>
      </c>
      <c r="D585" s="88" t="s">
        <v>525</v>
      </c>
      <c r="E585" s="90" t="s">
        <v>499</v>
      </c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407" t="s">
        <v>34</v>
      </c>
      <c r="B588" s="407"/>
      <c r="C588" s="408"/>
      <c r="D588" s="296">
        <f>SUM(B579:C587)</f>
        <v>9</v>
      </c>
      <c r="E588" s="79"/>
      <c r="F588" s="83"/>
      <c r="G588" s="83"/>
    </row>
    <row r="589" spans="1:7" ht="21" x14ac:dyDescent="0.4">
      <c r="A589" s="407" t="s">
        <v>33</v>
      </c>
      <c r="B589" s="407"/>
      <c r="C589" s="407"/>
      <c r="D589" s="295">
        <f>D588/(COUNT(B579:C587)*2)</f>
        <v>0.45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3" t="s">
        <v>23</v>
      </c>
      <c r="B591" s="414"/>
      <c r="C591" s="414"/>
      <c r="D591" s="414"/>
      <c r="E591" s="414"/>
      <c r="F591" s="415"/>
      <c r="G591" s="83"/>
    </row>
    <row r="592" spans="1:7" ht="63" x14ac:dyDescent="0.4">
      <c r="A592" s="88" t="s">
        <v>87</v>
      </c>
      <c r="B592" s="89">
        <v>1</v>
      </c>
      <c r="C592" s="89"/>
      <c r="D592" s="90" t="s">
        <v>497</v>
      </c>
      <c r="E592" s="90" t="s">
        <v>481</v>
      </c>
      <c r="F592" s="90"/>
      <c r="G592" s="83"/>
    </row>
    <row r="593" spans="1:7" ht="72" customHeight="1" x14ac:dyDescent="0.45">
      <c r="A593" s="155" t="s">
        <v>7</v>
      </c>
      <c r="B593" s="89">
        <v>1</v>
      </c>
      <c r="C593" s="99">
        <f>IF(B593=0, -10, IF(B593=1, -5, "0"))</f>
        <v>-5</v>
      </c>
      <c r="D593" s="117" t="s">
        <v>495</v>
      </c>
      <c r="E593" s="90" t="s">
        <v>496</v>
      </c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48" t="s">
        <v>383</v>
      </c>
      <c r="B598" s="349"/>
      <c r="C598" s="349"/>
      <c r="D598" s="349"/>
      <c r="E598" s="349"/>
      <c r="F598" s="349"/>
      <c r="G598" s="349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105" x14ac:dyDescent="0.4">
      <c r="A602" s="106" t="s">
        <v>376</v>
      </c>
      <c r="B602" s="89">
        <v>1</v>
      </c>
      <c r="C602" s="89"/>
      <c r="D602" s="337" t="s">
        <v>487</v>
      </c>
      <c r="E602" s="338" t="s">
        <v>500</v>
      </c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v>0</v>
      </c>
      <c r="C605" s="89"/>
      <c r="D605" s="271">
        <v>0</v>
      </c>
      <c r="E605" s="91"/>
      <c r="F605" s="90"/>
      <c r="G605" s="83"/>
    </row>
    <row r="606" spans="1:7" ht="21" x14ac:dyDescent="0.4">
      <c r="A606" s="407" t="s">
        <v>34</v>
      </c>
      <c r="B606" s="407"/>
      <c r="C606" s="408"/>
      <c r="D606" s="296">
        <f>SUM(B592:C605)</f>
        <v>14</v>
      </c>
      <c r="E606" s="79"/>
      <c r="F606" s="83"/>
      <c r="G606" s="83"/>
    </row>
    <row r="607" spans="1:7" ht="21" x14ac:dyDescent="0.4">
      <c r="A607" s="407" t="s">
        <v>33</v>
      </c>
      <c r="B607" s="407"/>
      <c r="C607" s="407"/>
      <c r="D607" s="295">
        <f>D606/(COUNT(B592:C597,B599:C605)*2)</f>
        <v>0.53846153846153844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23</v>
      </c>
      <c r="E609" s="203"/>
      <c r="F609" s="203"/>
      <c r="G609" s="83"/>
    </row>
    <row r="610" spans="1:7" ht="22.5" x14ac:dyDescent="0.45">
      <c r="A610" s="418" t="s">
        <v>170</v>
      </c>
      <c r="B610" s="419"/>
      <c r="C610" s="420"/>
      <c r="D610" s="305">
        <f>D609/(COUNT(B579:C587,B592:C605)*2)</f>
        <v>0.5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7" t="s">
        <v>8</v>
      </c>
      <c r="B612" s="347"/>
      <c r="C612" s="347"/>
      <c r="D612" s="347"/>
      <c r="E612" s="347"/>
      <c r="F612" s="347"/>
      <c r="G612" s="83"/>
    </row>
    <row r="613" spans="1:7" ht="22.5" x14ac:dyDescent="0.4">
      <c r="A613" s="105">
        <f>B11</f>
        <v>43629</v>
      </c>
      <c r="B613" s="83"/>
      <c r="C613" s="83"/>
      <c r="D613" s="95"/>
      <c r="E613" s="95"/>
      <c r="F613" s="95"/>
      <c r="G613" s="83"/>
    </row>
    <row r="614" spans="1:7" ht="21" x14ac:dyDescent="0.4">
      <c r="A614" s="355" t="s">
        <v>28</v>
      </c>
      <c r="B614" s="356" t="s">
        <v>29</v>
      </c>
      <c r="C614" s="356"/>
      <c r="D614" s="356" t="s">
        <v>42</v>
      </c>
      <c r="E614" s="357" t="s">
        <v>266</v>
      </c>
      <c r="F614" s="357" t="s">
        <v>301</v>
      </c>
      <c r="G614" s="83"/>
    </row>
    <row r="615" spans="1:7" ht="18.75" customHeight="1" x14ac:dyDescent="0.4">
      <c r="A615" s="355"/>
      <c r="B615" s="283" t="s">
        <v>32</v>
      </c>
      <c r="C615" s="283" t="s">
        <v>31</v>
      </c>
      <c r="D615" s="356"/>
      <c r="E615" s="357"/>
      <c r="F615" s="357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2"/>
      <c r="D617" s="402"/>
      <c r="E617" s="402"/>
      <c r="F617" s="403"/>
      <c r="G617" s="83"/>
    </row>
    <row r="618" spans="1:7" ht="105" x14ac:dyDescent="0.4">
      <c r="A618" s="108" t="s">
        <v>89</v>
      </c>
      <c r="B618" s="89">
        <v>1</v>
      </c>
      <c r="C618" s="89"/>
      <c r="D618" s="135" t="s">
        <v>502</v>
      </c>
      <c r="E618" s="135" t="s">
        <v>503</v>
      </c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43.5" customHeight="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63" x14ac:dyDescent="0.4">
      <c r="A624" s="106" t="s">
        <v>203</v>
      </c>
      <c r="B624" s="89">
        <v>0</v>
      </c>
      <c r="C624" s="89"/>
      <c r="D624" s="88" t="s">
        <v>501</v>
      </c>
      <c r="E624" s="90" t="s">
        <v>537</v>
      </c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7" t="s">
        <v>34</v>
      </c>
      <c r="B627" s="407"/>
      <c r="C627" s="407"/>
      <c r="D627" s="296">
        <f>SUM(B618:C626)</f>
        <v>15</v>
      </c>
      <c r="E627" s="428"/>
      <c r="F627" s="409"/>
      <c r="G627" s="83"/>
    </row>
    <row r="628" spans="1:7" ht="21" x14ac:dyDescent="0.4">
      <c r="A628" s="407" t="s">
        <v>33</v>
      </c>
      <c r="B628" s="407"/>
      <c r="C628" s="407"/>
      <c r="D628" s="295">
        <f>D627/(COUNT(B618:C626)*2)</f>
        <v>0.83333333333333337</v>
      </c>
      <c r="E628" s="429"/>
      <c r="F628" s="383"/>
      <c r="G628" s="83"/>
    </row>
    <row r="629" spans="1:7" ht="21" x14ac:dyDescent="0.4">
      <c r="A629" s="104"/>
      <c r="B629" s="83"/>
      <c r="C629" s="427"/>
      <c r="D629" s="427"/>
      <c r="E629" s="427"/>
      <c r="F629" s="427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63" x14ac:dyDescent="0.4">
      <c r="A631" s="88" t="s">
        <v>83</v>
      </c>
      <c r="B631" s="89">
        <v>1</v>
      </c>
      <c r="C631" s="89"/>
      <c r="D631" s="130" t="s">
        <v>506</v>
      </c>
      <c r="E631" s="90" t="s">
        <v>481</v>
      </c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88"/>
      <c r="E636" s="90"/>
      <c r="F636" s="90"/>
      <c r="G636" s="83"/>
    </row>
    <row r="637" spans="1:7" ht="127.5" customHeight="1" x14ac:dyDescent="0.4">
      <c r="A637" s="138" t="s">
        <v>418</v>
      </c>
      <c r="B637" s="89">
        <v>0</v>
      </c>
      <c r="C637" s="99"/>
      <c r="D637" s="90" t="s">
        <v>526</v>
      </c>
      <c r="E637" s="90" t="s">
        <v>505</v>
      </c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62" t="s">
        <v>34</v>
      </c>
      <c r="B639" s="363"/>
      <c r="C639" s="364"/>
      <c r="D639" s="289">
        <f>SUM(B631:C638)</f>
        <v>13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0.8125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2"/>
      <c r="D642" s="402"/>
      <c r="E642" s="402"/>
      <c r="F642" s="403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63.75" x14ac:dyDescent="0.45">
      <c r="A644" s="155" t="s">
        <v>50</v>
      </c>
      <c r="B644" s="89">
        <v>1</v>
      </c>
      <c r="C644" s="99">
        <f>IF(B644=0, -10, IF(B644=1, -5, "0"))</f>
        <v>-5</v>
      </c>
      <c r="D644" s="135" t="s">
        <v>504</v>
      </c>
      <c r="E644" s="90" t="s">
        <v>496</v>
      </c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62" t="s">
        <v>34</v>
      </c>
      <c r="B650" s="363"/>
      <c r="C650" s="364"/>
      <c r="D650" s="288">
        <f>SUM(B643:C649)</f>
        <v>8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0.5</v>
      </c>
      <c r="E651" s="83"/>
      <c r="F651" s="83"/>
      <c r="G651" s="83"/>
    </row>
    <row r="652" spans="1:16382" ht="22.5" x14ac:dyDescent="0.3">
      <c r="A652" s="424"/>
      <c r="B652" s="424"/>
      <c r="C652" s="424"/>
      <c r="D652" s="424"/>
      <c r="E652" s="424"/>
      <c r="F652" s="424"/>
      <c r="G652" s="424"/>
    </row>
    <row r="653" spans="1:16382" ht="24.75" x14ac:dyDescent="0.4">
      <c r="A653" s="241" t="s">
        <v>26</v>
      </c>
      <c r="B653" s="402"/>
      <c r="C653" s="402"/>
      <c r="D653" s="402"/>
      <c r="E653" s="402"/>
      <c r="F653" s="403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126" x14ac:dyDescent="0.4">
      <c r="A659" s="170" t="s">
        <v>325</v>
      </c>
      <c r="B659" s="89">
        <v>0</v>
      </c>
      <c r="C659" s="99">
        <f>IF(B659=0, -10, "0")</f>
        <v>-10</v>
      </c>
      <c r="D659" s="205" t="s">
        <v>510</v>
      </c>
      <c r="E659" s="205" t="s">
        <v>538</v>
      </c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399" t="s">
        <v>310</v>
      </c>
      <c r="B661" s="400"/>
      <c r="C661" s="400"/>
      <c r="D661" s="400"/>
      <c r="E661" s="400"/>
      <c r="F661" s="401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105.75" customHeight="1" x14ac:dyDescent="0.4">
      <c r="A664" s="106" t="s">
        <v>376</v>
      </c>
      <c r="B664" s="89">
        <v>1</v>
      </c>
      <c r="C664" s="89"/>
      <c r="D664" s="111" t="s">
        <v>487</v>
      </c>
      <c r="E664" s="90" t="s">
        <v>508</v>
      </c>
      <c r="F664" s="90"/>
      <c r="G664" s="83"/>
    </row>
    <row r="665" spans="1:7" ht="105" x14ac:dyDescent="0.4">
      <c r="A665" s="266" t="s">
        <v>317</v>
      </c>
      <c r="B665" s="89">
        <v>1</v>
      </c>
      <c r="C665" s="99" t="str">
        <f>IF(B665=0, -5, "0")</f>
        <v>0</v>
      </c>
      <c r="D665" s="337" t="s">
        <v>507</v>
      </c>
      <c r="E665" s="338" t="s">
        <v>509</v>
      </c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v>1</v>
      </c>
      <c r="C668" s="89"/>
      <c r="D668" s="271">
        <v>0.16700000000000001</v>
      </c>
      <c r="E668" s="42"/>
      <c r="F668" s="90"/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11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0.39285714285714285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47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0.60256410256410253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7" t="s">
        <v>355</v>
      </c>
      <c r="B676" s="347"/>
      <c r="C676" s="347"/>
      <c r="D676" s="347"/>
      <c r="E676" s="347"/>
      <c r="F676" s="347"/>
      <c r="G676" s="83"/>
    </row>
    <row r="677" spans="1:7" ht="21" x14ac:dyDescent="0.4">
      <c r="A677" s="169">
        <f>B11</f>
        <v>43629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5" t="s">
        <v>28</v>
      </c>
      <c r="B678" s="356" t="s">
        <v>29</v>
      </c>
      <c r="C678" s="356"/>
      <c r="D678" s="356" t="s">
        <v>42</v>
      </c>
      <c r="E678" s="357" t="s">
        <v>266</v>
      </c>
      <c r="F678" s="357" t="s">
        <v>301</v>
      </c>
      <c r="G678" s="83"/>
    </row>
    <row r="679" spans="1:7" ht="21" x14ac:dyDescent="0.4">
      <c r="A679" s="355"/>
      <c r="B679" s="283" t="s">
        <v>32</v>
      </c>
      <c r="C679" s="283" t="s">
        <v>31</v>
      </c>
      <c r="D679" s="356"/>
      <c r="E679" s="357"/>
      <c r="F679" s="357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63" x14ac:dyDescent="0.4">
      <c r="A683" s="88" t="s">
        <v>43</v>
      </c>
      <c r="B683" s="89">
        <v>1</v>
      </c>
      <c r="C683" s="89"/>
      <c r="D683" s="90" t="s">
        <v>539</v>
      </c>
      <c r="E683" s="91" t="s">
        <v>527</v>
      </c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>
        <v>2</v>
      </c>
      <c r="C687" s="91"/>
      <c r="D687" s="176"/>
      <c r="E687" s="91"/>
      <c r="F687" s="90"/>
      <c r="G687" s="83"/>
    </row>
    <row r="688" spans="1:7" ht="84" x14ac:dyDescent="0.4">
      <c r="A688" s="267" t="s">
        <v>295</v>
      </c>
      <c r="B688" s="89">
        <v>1</v>
      </c>
      <c r="C688" s="116" t="str">
        <f>IF(B688=0, -5, "0")</f>
        <v>0</v>
      </c>
      <c r="D688" s="135" t="s">
        <v>528</v>
      </c>
      <c r="E688" s="135" t="s">
        <v>529</v>
      </c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47.25" customHeight="1" x14ac:dyDescent="0.4">
      <c r="A693" s="163" t="s">
        <v>14</v>
      </c>
      <c r="B693" s="89">
        <v>1</v>
      </c>
      <c r="C693" s="185"/>
      <c r="D693" s="90" t="s">
        <v>530</v>
      </c>
      <c r="E693" s="90" t="s">
        <v>531</v>
      </c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63" x14ac:dyDescent="0.4">
      <c r="A696" s="182" t="s">
        <v>389</v>
      </c>
      <c r="B696" s="89">
        <v>1</v>
      </c>
      <c r="C696" s="99"/>
      <c r="D696" s="337" t="s">
        <v>511</v>
      </c>
      <c r="E696" s="338" t="s">
        <v>512</v>
      </c>
      <c r="F696" s="90"/>
      <c r="G696" s="83"/>
    </row>
    <row r="697" spans="1:7" ht="21" x14ac:dyDescent="0.4">
      <c r="A697" s="177" t="s">
        <v>318</v>
      </c>
      <c r="B697" s="89">
        <v>2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>
        <v>1</v>
      </c>
      <c r="C700" s="89"/>
      <c r="D700" s="271">
        <v>0.5</v>
      </c>
      <c r="E700" s="206"/>
      <c r="F700" s="90"/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29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0.8529411764705882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3" t="s">
        <v>459</v>
      </c>
      <c r="B704" s="423"/>
      <c r="C704" s="423"/>
      <c r="D704" s="423"/>
      <c r="E704" s="423"/>
      <c r="F704" s="423"/>
      <c r="G704" s="184"/>
    </row>
    <row r="705" spans="1:7" ht="21" customHeight="1" x14ac:dyDescent="0.4">
      <c r="A705" s="169">
        <f>B11</f>
        <v>43629</v>
      </c>
      <c r="B705" s="83"/>
      <c r="C705" s="83"/>
      <c r="D705" s="183"/>
      <c r="E705" s="183"/>
      <c r="F705" s="183"/>
      <c r="G705" s="184"/>
    </row>
    <row r="706" spans="1:7" ht="21" x14ac:dyDescent="0.4">
      <c r="A706" s="430" t="s">
        <v>28</v>
      </c>
      <c r="B706" s="393" t="s">
        <v>29</v>
      </c>
      <c r="C706" s="393"/>
      <c r="D706" s="356" t="s">
        <v>42</v>
      </c>
      <c r="E706" s="357" t="s">
        <v>266</v>
      </c>
      <c r="F706" s="357" t="s">
        <v>301</v>
      </c>
      <c r="G706" s="184"/>
    </row>
    <row r="707" spans="1:7" ht="21" x14ac:dyDescent="0.4">
      <c r="A707" s="355"/>
      <c r="B707" s="283" t="s">
        <v>32</v>
      </c>
      <c r="C707" s="283" t="s">
        <v>31</v>
      </c>
      <c r="D707" s="356"/>
      <c r="E707" s="357"/>
      <c r="F707" s="357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6" t="s">
        <v>305</v>
      </c>
      <c r="B709" s="397"/>
      <c r="C709" s="397"/>
      <c r="D709" s="397"/>
      <c r="E709" s="397"/>
      <c r="F709" s="398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35"/>
      <c r="F712" s="135"/>
      <c r="G712" s="184"/>
    </row>
    <row r="713" spans="1:7" ht="42" x14ac:dyDescent="0.4">
      <c r="A713" s="109" t="s">
        <v>296</v>
      </c>
      <c r="B713" s="185">
        <v>1</v>
      </c>
      <c r="C713" s="185"/>
      <c r="D713" s="337" t="s">
        <v>513</v>
      </c>
      <c r="E713" s="135" t="s">
        <v>514</v>
      </c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5"/>
      <c r="C715" s="426"/>
      <c r="D715" s="289">
        <f>SUM(B710:C714)</f>
        <v>9</v>
      </c>
      <c r="E715" s="79"/>
      <c r="F715" s="83"/>
      <c r="G715" s="83"/>
    </row>
    <row r="716" spans="1:7" ht="21" x14ac:dyDescent="0.4">
      <c r="A716" s="284" t="s">
        <v>33</v>
      </c>
      <c r="B716" s="425"/>
      <c r="C716" s="426"/>
      <c r="D716" s="298">
        <f>D715/(COUNT(B710:C714)*2)</f>
        <v>0.9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6" t="s">
        <v>306</v>
      </c>
      <c r="B718" s="397"/>
      <c r="C718" s="397"/>
      <c r="D718" s="397"/>
      <c r="E718" s="397"/>
      <c r="F718" s="398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v>2</v>
      </c>
      <c r="C721" s="89"/>
      <c r="D721" s="271">
        <v>1</v>
      </c>
      <c r="E721" s="42"/>
      <c r="F721" s="135"/>
    </row>
    <row r="722" spans="1:7" ht="21" x14ac:dyDescent="0.3">
      <c r="A722" s="284" t="s">
        <v>34</v>
      </c>
      <c r="B722" s="284"/>
      <c r="C722" s="288"/>
      <c r="D722" s="299">
        <f>SUM(B719:C721)</f>
        <v>6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15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0.9375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0.47628571428571431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219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0.69745222929936301</v>
      </c>
      <c r="E730" s="3"/>
      <c r="F730" s="3"/>
    </row>
  </sheetData>
  <sheetProtection algorithmName="SHA-512" hashValue="u8A4FjA/As/iIhr6u2K7N9QeQQy+8YF5S/jDmIFQgfkt3yqjgu4bTg0RurGQ1GVTv6RrPn51jvMEL+oAonaQGw==" saltValue="rR2P7ZYJRs29eS2zoKMoWA==" spinCount="100000" sheet="1" objects="1" scenarios="1" formatCells="0" formatColumns="0" formatRows="0"/>
  <mergeCells count="157"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B678:C678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D18" sqref="D18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1"/>
      <c r="E1" s="441"/>
      <c r="F1" s="441"/>
      <c r="G1" s="44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2" t="s">
        <v>46</v>
      </c>
      <c r="B6" s="442"/>
      <c r="C6" s="442"/>
      <c r="D6" s="442"/>
      <c r="E6" s="442"/>
      <c r="F6" s="442"/>
      <c r="G6" s="66"/>
    </row>
    <row r="7" spans="1:7" s="2" customFormat="1" ht="21.75" customHeight="1" x14ac:dyDescent="0.45">
      <c r="A7" s="443" t="str">
        <f>'Page de garde'!D18</f>
        <v>SIDI SALAH</v>
      </c>
      <c r="B7" s="443"/>
      <c r="C7" s="443"/>
      <c r="D7" s="443"/>
      <c r="E7" s="443"/>
      <c r="F7" s="443"/>
      <c r="G7" s="66"/>
    </row>
    <row r="8" spans="1:7" s="2" customFormat="1" ht="24" x14ac:dyDescent="0.45">
      <c r="A8" s="329" t="s">
        <v>39</v>
      </c>
      <c r="B8" s="444" t="str">
        <f>'A1 Exploitation'!B9:F9</f>
        <v>M Souheil DRAOUI et Mme Imen SLITI</v>
      </c>
      <c r="C8" s="444"/>
      <c r="D8" s="444"/>
      <c r="E8" s="444"/>
      <c r="F8" s="444"/>
      <c r="G8" s="66"/>
    </row>
    <row r="9" spans="1:7" s="2" customFormat="1" ht="24" x14ac:dyDescent="0.45">
      <c r="A9" s="330" t="s">
        <v>41</v>
      </c>
      <c r="B9" s="445" t="str">
        <f>'A1 Exploitation'!B10:F10</f>
        <v>Directeur magasin et gestionnaire de stock</v>
      </c>
      <c r="C9" s="445"/>
      <c r="D9" s="445"/>
      <c r="E9" s="445"/>
      <c r="F9" s="445"/>
      <c r="G9" s="66"/>
    </row>
    <row r="10" spans="1:7" s="2" customFormat="1" ht="24" x14ac:dyDescent="0.45">
      <c r="A10" s="329" t="s">
        <v>40</v>
      </c>
      <c r="B10" s="440">
        <f>'A1 Exploitation'!B11:F11</f>
        <v>43629</v>
      </c>
      <c r="C10" s="440"/>
      <c r="D10" s="440"/>
      <c r="E10" s="440"/>
      <c r="F10" s="440"/>
      <c r="G10" s="66"/>
    </row>
    <row r="11" spans="1:7" s="2" customFormat="1" ht="24" x14ac:dyDescent="0.45">
      <c r="A11" s="329" t="s">
        <v>250</v>
      </c>
      <c r="B11" s="446">
        <f>D199</f>
        <v>0.78181818181818186</v>
      </c>
      <c r="C11" s="446"/>
      <c r="D11" s="446"/>
      <c r="E11" s="446"/>
      <c r="F11" s="446"/>
      <c r="G11" s="66"/>
    </row>
    <row r="12" spans="1:7" s="2" customFormat="1" ht="22.5" x14ac:dyDescent="0.45">
      <c r="A12" s="1"/>
      <c r="D12" s="375"/>
      <c r="E12" s="375"/>
      <c r="F12" s="375"/>
      <c r="G12" s="375"/>
    </row>
    <row r="13" spans="1:7" s="2" customFormat="1" ht="11.25" customHeight="1" x14ac:dyDescent="0.3">
      <c r="A13" s="447" t="s">
        <v>28</v>
      </c>
      <c r="B13" s="448" t="s">
        <v>29</v>
      </c>
      <c r="C13" s="448"/>
      <c r="D13" s="448" t="s">
        <v>42</v>
      </c>
      <c r="E13" s="448" t="s">
        <v>160</v>
      </c>
      <c r="F13" s="448" t="s">
        <v>161</v>
      </c>
    </row>
    <row r="14" spans="1:7" s="2" customFormat="1" ht="12.75" customHeight="1" x14ac:dyDescent="0.3">
      <c r="A14" s="447"/>
      <c r="B14" s="336" t="s">
        <v>32</v>
      </c>
      <c r="C14" s="336" t="s">
        <v>31</v>
      </c>
      <c r="D14" s="448"/>
      <c r="E14" s="448"/>
      <c r="F14" s="448"/>
      <c r="G14" s="65"/>
    </row>
    <row r="15" spans="1:7" x14ac:dyDescent="0.3">
      <c r="A15" s="461"/>
      <c r="B15" s="462"/>
      <c r="C15" s="462"/>
      <c r="D15" s="462"/>
      <c r="E15" s="462"/>
      <c r="F15" s="462"/>
    </row>
    <row r="16" spans="1:7" ht="19.5" x14ac:dyDescent="0.4">
      <c r="A16" s="454" t="s">
        <v>0</v>
      </c>
      <c r="B16" s="455"/>
      <c r="C16" s="455"/>
      <c r="D16" s="455"/>
      <c r="E16" s="455"/>
      <c r="F16" s="455"/>
      <c r="G16" s="67" t="s">
        <v>297</v>
      </c>
    </row>
    <row r="17" spans="1:7" x14ac:dyDescent="0.3">
      <c r="A17" s="4" t="s">
        <v>225</v>
      </c>
      <c r="B17" s="42">
        <v>2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x14ac:dyDescent="0.3">
      <c r="A19" s="4" t="s">
        <v>68</v>
      </c>
      <c r="B19" s="42">
        <v>2</v>
      </c>
      <c r="C19" s="42"/>
      <c r="D19" s="43"/>
      <c r="E19" s="43"/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6" t="s">
        <v>34</v>
      </c>
      <c r="B22" s="450"/>
      <c r="C22" s="451"/>
      <c r="D22" s="334">
        <f>SUM(B17:C21)</f>
        <v>10</v>
      </c>
    </row>
    <row r="23" spans="1:7" x14ac:dyDescent="0.3">
      <c r="A23" s="449" t="s">
        <v>251</v>
      </c>
      <c r="B23" s="452"/>
      <c r="C23" s="453"/>
      <c r="D23" s="332">
        <f>D22/(COUNT(B17:C21)*2)</f>
        <v>1</v>
      </c>
    </row>
    <row r="24" spans="1:7" x14ac:dyDescent="0.3">
      <c r="A24" s="8"/>
      <c r="B24" s="9"/>
      <c r="C24" s="9"/>
      <c r="D24" s="10"/>
    </row>
    <row r="25" spans="1:7" ht="19.5" x14ac:dyDescent="0.4">
      <c r="A25" s="457" t="s">
        <v>4</v>
      </c>
      <c r="B25" s="458"/>
      <c r="C25" s="458"/>
      <c r="D25" s="458"/>
      <c r="E25" s="458"/>
      <c r="F25" s="458"/>
    </row>
    <row r="26" spans="1:7" ht="18" x14ac:dyDescent="0.35">
      <c r="A26" s="14" t="s">
        <v>84</v>
      </c>
      <c r="B26" s="42">
        <v>2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>
        <v>2</v>
      </c>
      <c r="C27" s="42"/>
      <c r="D27" s="43"/>
      <c r="E27" s="42"/>
      <c r="F27" s="42"/>
    </row>
    <row r="28" spans="1:7" ht="49.5" x14ac:dyDescent="0.3">
      <c r="A28" s="16" t="s">
        <v>307</v>
      </c>
      <c r="B28" s="42">
        <v>0</v>
      </c>
      <c r="C28" s="42"/>
      <c r="D28" s="43" t="s">
        <v>485</v>
      </c>
      <c r="E28" s="43" t="s">
        <v>515</v>
      </c>
      <c r="F28" s="42"/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49" t="s">
        <v>34</v>
      </c>
      <c r="B33" s="452"/>
      <c r="C33" s="453"/>
      <c r="D33" s="331">
        <f>SUM(B26:C32)</f>
        <v>12</v>
      </c>
    </row>
    <row r="34" spans="1:6" x14ac:dyDescent="0.3">
      <c r="A34" s="449" t="s">
        <v>251</v>
      </c>
      <c r="B34" s="452"/>
      <c r="C34" s="453"/>
      <c r="D34" s="332">
        <f>D33/(COUNT(B26:C32)*2)</f>
        <v>0.8571428571428571</v>
      </c>
    </row>
    <row r="35" spans="1:6" x14ac:dyDescent="0.3">
      <c r="A35" s="8"/>
      <c r="B35" s="9"/>
      <c r="C35" s="9"/>
      <c r="D35" s="10"/>
    </row>
    <row r="36" spans="1:6" ht="19.5" x14ac:dyDescent="0.4">
      <c r="A36" s="457" t="s">
        <v>180</v>
      </c>
      <c r="B36" s="458"/>
      <c r="C36" s="458"/>
      <c r="D36" s="458"/>
      <c r="E36" s="458"/>
      <c r="F36" s="458"/>
    </row>
    <row r="37" spans="1:6" ht="18" x14ac:dyDescent="0.35">
      <c r="A37" s="14" t="s">
        <v>84</v>
      </c>
      <c r="B37" s="42">
        <v>2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>
        <v>2</v>
      </c>
      <c r="C38" s="42"/>
      <c r="D38" s="43"/>
      <c r="E38" s="42"/>
      <c r="F38" s="42"/>
    </row>
    <row r="39" spans="1:6" x14ac:dyDescent="0.3">
      <c r="A39" s="4" t="s">
        <v>237</v>
      </c>
      <c r="B39" s="42">
        <v>2</v>
      </c>
      <c r="C39" s="42"/>
      <c r="D39" s="43"/>
      <c r="E39" s="42"/>
      <c r="F39" s="42"/>
    </row>
    <row r="40" spans="1:6" x14ac:dyDescent="0.3">
      <c r="A40" s="4" t="s">
        <v>69</v>
      </c>
      <c r="B40" s="42">
        <v>2</v>
      </c>
      <c r="C40" s="42"/>
      <c r="D40" s="46"/>
      <c r="E40" s="42"/>
      <c r="F40" s="42"/>
    </row>
    <row r="41" spans="1:6" x14ac:dyDescent="0.3">
      <c r="A41" s="4" t="s">
        <v>249</v>
      </c>
      <c r="B41" s="42">
        <v>2</v>
      </c>
      <c r="C41" s="42"/>
      <c r="D41" s="46"/>
      <c r="E41" s="42"/>
      <c r="F41" s="42"/>
    </row>
    <row r="42" spans="1:6" x14ac:dyDescent="0.3">
      <c r="A42" s="449" t="s">
        <v>34</v>
      </c>
      <c r="B42" s="452"/>
      <c r="C42" s="453"/>
      <c r="D42" s="331">
        <f>SUM(B37:C41)</f>
        <v>10</v>
      </c>
    </row>
    <row r="43" spans="1:6" x14ac:dyDescent="0.3">
      <c r="A43" s="449" t="s">
        <v>251</v>
      </c>
      <c r="B43" s="452"/>
      <c r="C43" s="453"/>
      <c r="D43" s="332">
        <f>D42/(COUNT(B37:C41)*2)</f>
        <v>1</v>
      </c>
    </row>
    <row r="44" spans="1:6" x14ac:dyDescent="0.3">
      <c r="A44" s="19"/>
      <c r="B44" s="20"/>
      <c r="C44" s="20"/>
      <c r="D44" s="21"/>
    </row>
    <row r="45" spans="1:6" ht="19.5" x14ac:dyDescent="0.4">
      <c r="A45" s="459" t="s">
        <v>19</v>
      </c>
      <c r="B45" s="460"/>
      <c r="C45" s="460"/>
      <c r="D45" s="460"/>
      <c r="E45" s="460"/>
      <c r="F45" s="460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ht="33" x14ac:dyDescent="0.3">
      <c r="A50" s="4" t="s">
        <v>71</v>
      </c>
      <c r="B50" s="42">
        <v>1</v>
      </c>
      <c r="C50" s="42"/>
      <c r="D50" s="76" t="s">
        <v>516</v>
      </c>
      <c r="E50" s="42" t="s">
        <v>514</v>
      </c>
      <c r="F50" s="42"/>
    </row>
    <row r="51" spans="1:6" ht="18" x14ac:dyDescent="0.35">
      <c r="A51" s="14" t="s">
        <v>252</v>
      </c>
      <c r="B51" s="42">
        <v>2</v>
      </c>
      <c r="C51" s="4" t="str">
        <f>IF(B51=0, -5, "0")</f>
        <v>0</v>
      </c>
      <c r="D51" s="46"/>
      <c r="E51" s="42"/>
      <c r="F51" s="42"/>
    </row>
    <row r="52" spans="1:6" x14ac:dyDescent="0.3">
      <c r="A52" s="449" t="s">
        <v>34</v>
      </c>
      <c r="B52" s="452"/>
      <c r="C52" s="453"/>
      <c r="D52" s="331">
        <f>SUM(B46:C51)</f>
        <v>11</v>
      </c>
    </row>
    <row r="53" spans="1:6" x14ac:dyDescent="0.3">
      <c r="A53" s="449" t="s">
        <v>251</v>
      </c>
      <c r="B53" s="452"/>
      <c r="C53" s="453"/>
      <c r="D53" s="332">
        <f>D52/(COUNT(B46:C51)*2)</f>
        <v>0.91666666666666663</v>
      </c>
    </row>
    <row r="54" spans="1:6" x14ac:dyDescent="0.3">
      <c r="A54" s="8"/>
      <c r="B54" s="9"/>
      <c r="C54" s="9"/>
      <c r="D54" s="10"/>
    </row>
    <row r="55" spans="1:6" ht="19.5" x14ac:dyDescent="0.4">
      <c r="A55" s="457" t="s">
        <v>8</v>
      </c>
      <c r="B55" s="458"/>
      <c r="C55" s="458"/>
      <c r="D55" s="458"/>
      <c r="E55" s="458"/>
      <c r="F55" s="458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x14ac:dyDescent="0.3">
      <c r="A58" s="5" t="s">
        <v>205</v>
      </c>
      <c r="B58" s="42">
        <v>2</v>
      </c>
      <c r="C58" s="42"/>
      <c r="D58" s="43"/>
      <c r="E58" s="43"/>
      <c r="F58" s="42"/>
    </row>
    <row r="59" spans="1:6" x14ac:dyDescent="0.3">
      <c r="A59" s="5" t="s">
        <v>79</v>
      </c>
      <c r="B59" s="42">
        <v>2</v>
      </c>
      <c r="C59" s="42"/>
      <c r="D59" s="46"/>
      <c r="E59" s="42"/>
      <c r="F59" s="42"/>
    </row>
    <row r="60" spans="1:6" ht="99.75" x14ac:dyDescent="0.35">
      <c r="A60" s="15" t="s">
        <v>182</v>
      </c>
      <c r="B60" s="42">
        <v>0</v>
      </c>
      <c r="C60" s="4">
        <f>IF(B60=0, -5, "0")</f>
        <v>-5</v>
      </c>
      <c r="D60" s="43" t="s">
        <v>510</v>
      </c>
      <c r="E60" s="43" t="s">
        <v>518</v>
      </c>
      <c r="F60" s="42"/>
    </row>
    <row r="61" spans="1:6" ht="75" customHeight="1" x14ac:dyDescent="0.35">
      <c r="A61" s="14" t="s">
        <v>253</v>
      </c>
      <c r="B61" s="42">
        <v>0</v>
      </c>
      <c r="C61" s="4">
        <f>IF(B61=0, -5, "0")</f>
        <v>-5</v>
      </c>
      <c r="D61" s="43" t="s">
        <v>540</v>
      </c>
      <c r="E61" s="43" t="s">
        <v>517</v>
      </c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49" t="s">
        <v>34</v>
      </c>
      <c r="B63" s="452"/>
      <c r="C63" s="453"/>
      <c r="D63" s="331">
        <f>SUM(B56:C62)</f>
        <v>0</v>
      </c>
    </row>
    <row r="64" spans="1:6" x14ac:dyDescent="0.3">
      <c r="A64" s="449" t="s">
        <v>251</v>
      </c>
      <c r="B64" s="452"/>
      <c r="C64" s="453"/>
      <c r="D64" s="332">
        <f>D63/(COUNT(B56:C62)*2)</f>
        <v>0</v>
      </c>
    </row>
    <row r="65" spans="1:6" x14ac:dyDescent="0.3">
      <c r="A65" s="8"/>
      <c r="B65" s="9"/>
      <c r="C65" s="9"/>
      <c r="D65" s="10"/>
    </row>
    <row r="66" spans="1:6" ht="19.5" x14ac:dyDescent="0.4">
      <c r="A66" s="457" t="s">
        <v>111</v>
      </c>
      <c r="B66" s="458"/>
      <c r="C66" s="458"/>
      <c r="D66" s="458"/>
      <c r="E66" s="458"/>
      <c r="F66" s="458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9" t="s">
        <v>34</v>
      </c>
      <c r="B84" s="452"/>
      <c r="C84" s="453"/>
      <c r="D84" s="331">
        <f>SUM(B67:C83)</f>
        <v>0</v>
      </c>
    </row>
    <row r="85" spans="1:6" x14ac:dyDescent="0.3">
      <c r="A85" s="449" t="s">
        <v>251</v>
      </c>
      <c r="B85" s="452"/>
      <c r="C85" s="45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7" t="s">
        <v>172</v>
      </c>
      <c r="B87" s="458"/>
      <c r="C87" s="458"/>
      <c r="D87" s="458"/>
      <c r="E87" s="458"/>
      <c r="F87" s="458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9" t="s">
        <v>34</v>
      </c>
      <c r="B102" s="452"/>
      <c r="C102" s="453"/>
      <c r="D102" s="331">
        <f>SUM(B88:C101)</f>
        <v>0</v>
      </c>
    </row>
    <row r="103" spans="1:6" x14ac:dyDescent="0.3">
      <c r="A103" s="449" t="s">
        <v>251</v>
      </c>
      <c r="B103" s="452"/>
      <c r="C103" s="45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7" t="s">
        <v>173</v>
      </c>
      <c r="B106" s="458"/>
      <c r="C106" s="458"/>
      <c r="D106" s="458"/>
      <c r="E106" s="458"/>
      <c r="F106" s="458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9" t="s">
        <v>34</v>
      </c>
      <c r="B118" s="452"/>
      <c r="C118" s="453"/>
      <c r="D118" s="331">
        <f>SUM(B107:C117)</f>
        <v>0</v>
      </c>
    </row>
    <row r="119" spans="1:6" x14ac:dyDescent="0.3">
      <c r="A119" s="449" t="s">
        <v>251</v>
      </c>
      <c r="B119" s="452"/>
      <c r="C119" s="45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7" t="s">
        <v>156</v>
      </c>
      <c r="B121" s="458"/>
      <c r="C121" s="458"/>
      <c r="D121" s="458"/>
      <c r="E121" s="458"/>
      <c r="F121" s="458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9" t="s">
        <v>34</v>
      </c>
      <c r="B133" s="452"/>
      <c r="C133" s="453"/>
      <c r="D133" s="331">
        <f>SUM(B122:C132)</f>
        <v>0</v>
      </c>
    </row>
    <row r="134" spans="1:6" x14ac:dyDescent="0.3">
      <c r="A134" s="449" t="s">
        <v>251</v>
      </c>
      <c r="B134" s="452"/>
      <c r="C134" s="45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7" t="s">
        <v>61</v>
      </c>
      <c r="B136" s="458"/>
      <c r="C136" s="458"/>
      <c r="D136" s="458"/>
      <c r="E136" s="458"/>
      <c r="F136" s="458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9" t="s">
        <v>34</v>
      </c>
      <c r="B149" s="452"/>
      <c r="C149" s="453"/>
      <c r="D149" s="331">
        <f>SUM(B137:C148)</f>
        <v>0</v>
      </c>
    </row>
    <row r="150" spans="1:6" x14ac:dyDescent="0.3">
      <c r="A150" s="449" t="s">
        <v>251</v>
      </c>
      <c r="B150" s="452"/>
      <c r="C150" s="45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7" t="s">
        <v>178</v>
      </c>
      <c r="B152" s="458"/>
      <c r="C152" s="458"/>
      <c r="D152" s="458"/>
      <c r="E152" s="458"/>
      <c r="F152" s="458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50.25" x14ac:dyDescent="0.35">
      <c r="A155" s="14" t="s">
        <v>262</v>
      </c>
      <c r="B155" s="42">
        <v>1</v>
      </c>
      <c r="C155" s="4" t="str">
        <f>IF(B155=0, -5, "0")</f>
        <v>0</v>
      </c>
      <c r="D155" s="43" t="s">
        <v>519</v>
      </c>
      <c r="E155" s="43" t="s">
        <v>520</v>
      </c>
      <c r="F155" s="42"/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49" t="s">
        <v>34</v>
      </c>
      <c r="B161" s="450"/>
      <c r="C161" s="451"/>
      <c r="D161" s="334">
        <f>SUM(B153:C160)</f>
        <v>15</v>
      </c>
    </row>
    <row r="162" spans="1:6" x14ac:dyDescent="0.3">
      <c r="A162" s="449" t="s">
        <v>251</v>
      </c>
      <c r="B162" s="452"/>
      <c r="C162" s="453"/>
      <c r="D162" s="332">
        <f>D161/(COUNT(B153:C160)*2)</f>
        <v>0.9375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7" t="s">
        <v>64</v>
      </c>
      <c r="B164" s="458"/>
      <c r="C164" s="458"/>
      <c r="D164" s="458"/>
      <c r="E164" s="458"/>
      <c r="F164" s="458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>
        <v>2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>
        <v>2</v>
      </c>
      <c r="C168" s="42"/>
      <c r="D168" s="42"/>
      <c r="E168" s="43"/>
      <c r="F168" s="42"/>
    </row>
    <row r="169" spans="1:6" x14ac:dyDescent="0.3">
      <c r="A169" s="449" t="s">
        <v>34</v>
      </c>
      <c r="B169" s="452"/>
      <c r="C169" s="453"/>
      <c r="D169" s="331">
        <f>SUM(B165:C168)</f>
        <v>6</v>
      </c>
    </row>
    <row r="170" spans="1:6" x14ac:dyDescent="0.3">
      <c r="A170" s="449" t="s">
        <v>251</v>
      </c>
      <c r="B170" s="452"/>
      <c r="C170" s="453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3" t="s">
        <v>15</v>
      </c>
      <c r="B172" s="464"/>
      <c r="C172" s="464"/>
      <c r="D172" s="464"/>
      <c r="E172" s="464"/>
      <c r="F172" s="464"/>
    </row>
    <row r="173" spans="1:6" x14ac:dyDescent="0.3">
      <c r="A173" s="4" t="s">
        <v>152</v>
      </c>
      <c r="B173" s="42">
        <v>2</v>
      </c>
      <c r="C173" s="42"/>
      <c r="D173" s="63"/>
      <c r="E173" s="42"/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49" t="s">
        <v>34</v>
      </c>
      <c r="B177" s="452"/>
      <c r="C177" s="453"/>
      <c r="D177" s="331">
        <f>SUM(B173:C176)</f>
        <v>8</v>
      </c>
    </row>
    <row r="178" spans="1:7" x14ac:dyDescent="0.3">
      <c r="A178" s="449" t="s">
        <v>251</v>
      </c>
      <c r="B178" s="452"/>
      <c r="C178" s="453"/>
      <c r="D178" s="332">
        <f>D177/(COUNT(B173:C176)*2)</f>
        <v>1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7" t="s">
        <v>65</v>
      </c>
      <c r="B180" s="458"/>
      <c r="C180" s="458"/>
      <c r="D180" s="458"/>
      <c r="E180" s="458"/>
      <c r="F180" s="458"/>
    </row>
    <row r="181" spans="1:7" ht="33" x14ac:dyDescent="0.3">
      <c r="A181" s="16" t="s">
        <v>270</v>
      </c>
      <c r="B181" s="42">
        <v>1</v>
      </c>
      <c r="C181" s="42"/>
      <c r="D181" s="43" t="s">
        <v>521</v>
      </c>
      <c r="E181" s="43" t="s">
        <v>522</v>
      </c>
      <c r="F181" s="42"/>
    </row>
    <row r="182" spans="1:7" ht="33" x14ac:dyDescent="0.3">
      <c r="A182" s="16" t="s">
        <v>181</v>
      </c>
      <c r="B182" s="42">
        <v>1</v>
      </c>
      <c r="C182" s="42"/>
      <c r="D182" s="43" t="s">
        <v>523</v>
      </c>
      <c r="E182" s="43" t="s">
        <v>524</v>
      </c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49" t="s">
        <v>34</v>
      </c>
      <c r="B186" s="452"/>
      <c r="C186" s="453"/>
      <c r="D186" s="331">
        <f>SUM(B181:C185)</f>
        <v>8</v>
      </c>
    </row>
    <row r="187" spans="1:7" x14ac:dyDescent="0.3">
      <c r="A187" s="449" t="s">
        <v>251</v>
      </c>
      <c r="B187" s="452"/>
      <c r="C187" s="453"/>
      <c r="D187" s="332">
        <f>D186/(COUNT(B181:C185)*2)</f>
        <v>0.8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7" t="s">
        <v>177</v>
      </c>
      <c r="B189" s="458"/>
      <c r="C189" s="458"/>
      <c r="D189" s="458"/>
      <c r="E189" s="458"/>
      <c r="F189" s="458"/>
    </row>
    <row r="190" spans="1:7" x14ac:dyDescent="0.3">
      <c r="A190" s="16" t="s">
        <v>308</v>
      </c>
      <c r="B190" s="42">
        <v>2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>
        <v>2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9" t="s">
        <v>34</v>
      </c>
      <c r="B194" s="452"/>
      <c r="C194" s="453"/>
      <c r="D194" s="335">
        <f>SUM(B190:C193)</f>
        <v>6</v>
      </c>
    </row>
    <row r="195" spans="1:6" x14ac:dyDescent="0.3">
      <c r="A195" s="449" t="s">
        <v>251</v>
      </c>
      <c r="B195" s="452"/>
      <c r="C195" s="453"/>
      <c r="D195" s="332">
        <f>D194/(COUNT(B190:C193)*2)</f>
        <v>1</v>
      </c>
    </row>
    <row r="197" spans="1:6" ht="18" x14ac:dyDescent="0.35">
      <c r="A197" s="26" t="s">
        <v>422</v>
      </c>
      <c r="B197" s="25"/>
      <c r="C197" s="25"/>
      <c r="D197" s="75">
        <v>0.8</v>
      </c>
      <c r="E197" s="72"/>
      <c r="F197" s="73"/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86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0.78181818181818186</v>
      </c>
    </row>
  </sheetData>
  <sheetProtection algorithmName="SHA-512" hashValue="HBZPDnUxdtllPQCypvJw3QXwWdIQzot/ze1RURmtHw9U6I+ckTIxu20wKJeL7cMJcLS86pkeGb82ZvK3uPNCwg==" saltValue="UHm0VuluY2YHL2BClp6pTw==" spinCount="100000" sheet="1" objects="1" scenarios="1" formatCells="0" formatColumns="0" formatRows="0"/>
  <mergeCells count="59">
    <mergeCell ref="A195:C195"/>
    <mergeCell ref="A172:F172"/>
    <mergeCell ref="A177:C177"/>
    <mergeCell ref="A178:C178"/>
    <mergeCell ref="A180:F180"/>
    <mergeCell ref="A186:C186"/>
    <mergeCell ref="A187:C187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50:C150"/>
    <mergeCell ref="A152:F152"/>
    <mergeCell ref="A66:F66"/>
    <mergeCell ref="A84:C84"/>
    <mergeCell ref="A85:C85"/>
    <mergeCell ref="A87:F87"/>
    <mergeCell ref="A102:C102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A3" sqref="A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5"/>
      <c r="E1" s="375"/>
      <c r="F1" s="375"/>
      <c r="G1" s="375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6" t="s">
        <v>151</v>
      </c>
      <c r="B7" s="376"/>
      <c r="C7" s="376"/>
      <c r="D7" s="376"/>
      <c r="E7" s="376"/>
      <c r="F7" s="376"/>
      <c r="G7" s="82"/>
    </row>
    <row r="8" spans="1:7" ht="22.5" x14ac:dyDescent="0.45">
      <c r="A8" s="377" t="str">
        <f>'Page de garde'!D18</f>
        <v>SIDI SALAH</v>
      </c>
      <c r="B8" s="377"/>
      <c r="C8" s="377"/>
      <c r="D8" s="377"/>
      <c r="E8" s="377"/>
      <c r="F8" s="377"/>
      <c r="G8" s="82"/>
    </row>
    <row r="9" spans="1:7" ht="22.5" x14ac:dyDescent="0.45">
      <c r="A9" s="278" t="s">
        <v>39</v>
      </c>
      <c r="B9" s="378"/>
      <c r="C9" s="378"/>
      <c r="D9" s="378"/>
      <c r="E9" s="378"/>
      <c r="F9" s="378"/>
      <c r="G9" s="82"/>
    </row>
    <row r="10" spans="1:7" ht="22.5" x14ac:dyDescent="0.45">
      <c r="A10" s="279" t="s">
        <v>41</v>
      </c>
      <c r="B10" s="379"/>
      <c r="C10" s="379"/>
      <c r="D10" s="379"/>
      <c r="E10" s="379"/>
      <c r="F10" s="379"/>
      <c r="G10" s="82"/>
    </row>
    <row r="11" spans="1:7" ht="22.5" x14ac:dyDescent="0.45">
      <c r="A11" s="278" t="s">
        <v>40</v>
      </c>
      <c r="B11" s="374"/>
      <c r="C11" s="374"/>
      <c r="D11" s="374"/>
      <c r="E11" s="374"/>
      <c r="F11" s="374"/>
      <c r="G11" s="82"/>
    </row>
    <row r="12" spans="1:7" ht="22.5" x14ac:dyDescent="0.45">
      <c r="A12" s="278" t="s">
        <v>200</v>
      </c>
      <c r="B12" s="380" t="e">
        <f>D730</f>
        <v>#DIV/0!</v>
      </c>
      <c r="C12" s="380"/>
      <c r="D12" s="380"/>
      <c r="E12" s="380"/>
      <c r="F12" s="380"/>
      <c r="G12" s="82"/>
    </row>
    <row r="13" spans="1:7" ht="22.5" x14ac:dyDescent="0.45">
      <c r="A13" s="81"/>
      <c r="B13" s="79"/>
      <c r="C13" s="79"/>
      <c r="D13" s="375"/>
      <c r="E13" s="375"/>
      <c r="F13" s="375"/>
      <c r="G13" s="375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5" t="s">
        <v>28</v>
      </c>
      <c r="B17" s="356" t="s">
        <v>29</v>
      </c>
      <c r="C17" s="356"/>
      <c r="D17" s="356" t="s">
        <v>42</v>
      </c>
      <c r="E17" s="357" t="s">
        <v>266</v>
      </c>
      <c r="F17" s="357" t="s">
        <v>299</v>
      </c>
      <c r="G17" s="83"/>
    </row>
    <row r="18" spans="1:8" ht="16.5" customHeight="1" x14ac:dyDescent="0.4">
      <c r="A18" s="355"/>
      <c r="B18" s="283" t="s">
        <v>32</v>
      </c>
      <c r="C18" s="283" t="s">
        <v>31</v>
      </c>
      <c r="D18" s="356"/>
      <c r="E18" s="357"/>
      <c r="F18" s="357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COUNTIF('A1 Exploitation'!F21:F42,"ok")</f>
        <v>0</v>
      </c>
      <c r="F43" s="272">
        <f>COUNTA('A1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4"/>
      <c r="B49" s="384"/>
      <c r="C49" s="384"/>
      <c r="D49" s="384"/>
      <c r="E49" s="384"/>
      <c r="F49" s="384"/>
      <c r="G49" s="384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5" t="s">
        <v>28</v>
      </c>
      <c r="B52" s="356" t="s">
        <v>29</v>
      </c>
      <c r="C52" s="356"/>
      <c r="D52" s="356" t="s">
        <v>42</v>
      </c>
      <c r="E52" s="357" t="s">
        <v>266</v>
      </c>
      <c r="F52" s="357" t="s">
        <v>301</v>
      </c>
      <c r="G52" s="83"/>
    </row>
    <row r="53" spans="1:7" ht="21" x14ac:dyDescent="0.4">
      <c r="A53" s="355"/>
      <c r="B53" s="283" t="s">
        <v>32</v>
      </c>
      <c r="C53" s="283" t="s">
        <v>31</v>
      </c>
      <c r="D53" s="356"/>
      <c r="E53" s="357"/>
      <c r="F53" s="357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1"/>
      <c r="B64" s="432"/>
      <c r="C64" s="432"/>
      <c r="D64" s="432"/>
      <c r="E64" s="432"/>
      <c r="F64" s="432"/>
      <c r="G64" s="432"/>
    </row>
    <row r="65" spans="1:7" ht="43.5" customHeight="1" x14ac:dyDescent="0.4">
      <c r="A65" s="369" t="s">
        <v>350</v>
      </c>
      <c r="B65" s="369"/>
      <c r="C65" s="369"/>
      <c r="D65" s="369"/>
      <c r="E65" s="369"/>
      <c r="F65" s="369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2"/>
      <c r="B83" s="382"/>
      <c r="C83" s="382"/>
      <c r="D83" s="382"/>
      <c r="E83" s="382"/>
      <c r="F83" s="382"/>
      <c r="G83" s="382"/>
    </row>
    <row r="84" spans="1:7" ht="45" customHeight="1" x14ac:dyDescent="0.45">
      <c r="A84" s="370" t="s">
        <v>351</v>
      </c>
      <c r="B84" s="370"/>
      <c r="C84" s="370"/>
      <c r="D84" s="370"/>
      <c r="E84" s="370"/>
      <c r="F84" s="370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5"/>
      <c r="B103" s="433"/>
      <c r="C103" s="433"/>
      <c r="D103" s="433"/>
      <c r="E103" s="433"/>
      <c r="F103" s="439"/>
      <c r="G103" s="83"/>
    </row>
    <row r="104" spans="1:7" ht="46.5" customHeight="1" x14ac:dyDescent="0.4">
      <c r="A104" s="369" t="s">
        <v>352</v>
      </c>
      <c r="B104" s="369"/>
      <c r="C104" s="369"/>
      <c r="D104" s="369"/>
      <c r="E104" s="369"/>
      <c r="F104" s="369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5"/>
      <c r="B111" s="433"/>
      <c r="C111" s="433"/>
      <c r="D111" s="433"/>
      <c r="E111" s="433"/>
      <c r="F111" s="439"/>
      <c r="G111" s="83"/>
    </row>
    <row r="112" spans="1:7" ht="39.75" customHeight="1" x14ac:dyDescent="0.4">
      <c r="A112" s="369" t="s">
        <v>390</v>
      </c>
      <c r="B112" s="369"/>
      <c r="C112" s="369"/>
      <c r="D112" s="369"/>
      <c r="E112" s="369"/>
      <c r="F112" s="369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3"/>
      <c r="B120" s="433"/>
      <c r="C120" s="433"/>
      <c r="D120" s="433"/>
      <c r="E120" s="433"/>
      <c r="F120" s="433"/>
      <c r="G120" s="83"/>
    </row>
    <row r="121" spans="1:7" ht="22.5" x14ac:dyDescent="0.4">
      <c r="A121" s="369" t="s">
        <v>310</v>
      </c>
      <c r="B121" s="369"/>
      <c r="C121" s="369"/>
      <c r="D121" s="369"/>
      <c r="E121" s="369"/>
      <c r="F121" s="369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4"/>
      <c r="B132" s="434"/>
      <c r="C132" s="434"/>
      <c r="D132" s="434"/>
      <c r="E132" s="434"/>
      <c r="F132" s="434"/>
      <c r="G132" s="83"/>
    </row>
    <row r="133" spans="1:16384" ht="22.5" customHeight="1" x14ac:dyDescent="0.4">
      <c r="A133" s="371" t="s">
        <v>424</v>
      </c>
      <c r="B133" s="371"/>
      <c r="C133" s="371"/>
      <c r="D133" s="371"/>
      <c r="E133" s="371"/>
      <c r="F133" s="371"/>
      <c r="G133" s="83"/>
    </row>
    <row r="134" spans="1:16384" ht="22.5" customHeight="1" x14ac:dyDescent="0.4">
      <c r="A134" s="372"/>
      <c r="B134" s="372"/>
      <c r="C134" s="372"/>
      <c r="D134" s="372"/>
      <c r="E134" s="372"/>
      <c r="F134" s="372"/>
      <c r="G134" s="83"/>
    </row>
    <row r="135" spans="1:16384" s="216" customFormat="1" ht="22.5" customHeight="1" x14ac:dyDescent="0.25">
      <c r="A135" s="355" t="s">
        <v>28</v>
      </c>
      <c r="B135" s="356" t="s">
        <v>29</v>
      </c>
      <c r="C135" s="356"/>
      <c r="D135" s="356" t="s">
        <v>42</v>
      </c>
      <c r="E135" s="357" t="s">
        <v>266</v>
      </c>
      <c r="F135" s="357" t="s">
        <v>301</v>
      </c>
    </row>
    <row r="136" spans="1:16384" s="216" customFormat="1" ht="22.5" customHeight="1" x14ac:dyDescent="0.25">
      <c r="A136" s="355"/>
      <c r="B136" s="283" t="s">
        <v>32</v>
      </c>
      <c r="C136" s="283" t="s">
        <v>31</v>
      </c>
      <c r="D136" s="356"/>
      <c r="E136" s="357"/>
      <c r="F136" s="357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3" t="s">
        <v>461</v>
      </c>
      <c r="B139" s="373"/>
      <c r="C139" s="373"/>
      <c r="D139" s="373"/>
      <c r="E139" s="373"/>
      <c r="F139" s="373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4" t="s">
        <v>349</v>
      </c>
      <c r="B147" s="404"/>
      <c r="C147" s="404"/>
      <c r="D147" s="404"/>
      <c r="E147" s="404"/>
      <c r="F147" s="404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5"/>
      <c r="B165" s="433"/>
      <c r="C165" s="433"/>
      <c r="D165" s="433"/>
      <c r="E165" s="433"/>
      <c r="F165" s="433"/>
      <c r="G165" s="83"/>
    </row>
    <row r="166" spans="1:7" ht="32.25" customHeight="1" x14ac:dyDescent="0.4">
      <c r="A166" s="373" t="s">
        <v>462</v>
      </c>
      <c r="B166" s="373"/>
      <c r="C166" s="373"/>
      <c r="D166" s="373"/>
      <c r="E166" s="373"/>
      <c r="F166" s="373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6"/>
      <c r="B176" s="437"/>
      <c r="C176" s="437"/>
      <c r="D176" s="437"/>
      <c r="E176" s="437"/>
      <c r="F176" s="437"/>
      <c r="G176" s="83"/>
    </row>
    <row r="177" spans="1:7" ht="32.25" customHeight="1" x14ac:dyDescent="0.4">
      <c r="A177" s="373" t="s">
        <v>310</v>
      </c>
      <c r="B177" s="373"/>
      <c r="C177" s="373"/>
      <c r="D177" s="373"/>
      <c r="E177" s="373"/>
      <c r="F177" s="373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438</v>
      </c>
      <c r="B186" s="405"/>
      <c r="C186" s="406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38"/>
      <c r="B188" s="438"/>
      <c r="C188" s="438"/>
      <c r="D188" s="438"/>
      <c r="E188" s="438"/>
      <c r="F188" s="438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5" t="s">
        <v>28</v>
      </c>
      <c r="B191" s="356" t="s">
        <v>29</v>
      </c>
      <c r="C191" s="356"/>
      <c r="D191" s="356" t="s">
        <v>42</v>
      </c>
      <c r="E191" s="357" t="s">
        <v>266</v>
      </c>
      <c r="F191" s="357" t="s">
        <v>301</v>
      </c>
      <c r="G191" s="83"/>
    </row>
    <row r="192" spans="1:7" ht="21" x14ac:dyDescent="0.4">
      <c r="A192" s="355"/>
      <c r="B192" s="283" t="s">
        <v>32</v>
      </c>
      <c r="C192" s="283" t="s">
        <v>31</v>
      </c>
      <c r="D192" s="356"/>
      <c r="E192" s="357"/>
      <c r="F192" s="357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2" t="s">
        <v>34</v>
      </c>
      <c r="B203" s="363"/>
      <c r="C203" s="364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4"/>
      <c r="B205" s="384"/>
      <c r="C205" s="384"/>
      <c r="D205" s="384"/>
      <c r="E205" s="384"/>
      <c r="F205" s="384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2" t="s">
        <v>34</v>
      </c>
      <c r="B227" s="363"/>
      <c r="C227" s="364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4"/>
      <c r="B229" s="384"/>
      <c r="C229" s="384"/>
      <c r="D229" s="384"/>
      <c r="E229" s="384"/>
      <c r="F229" s="384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5" t="s">
        <v>310</v>
      </c>
      <c r="B236" s="366"/>
      <c r="C236" s="366"/>
      <c r="D236" s="367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62" t="s">
        <v>34</v>
      </c>
      <c r="B245" s="363"/>
      <c r="C245" s="364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4"/>
      <c r="B250" s="384"/>
      <c r="C250" s="384"/>
      <c r="D250" s="384"/>
      <c r="E250" s="384"/>
      <c r="F250" s="384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5" t="s">
        <v>28</v>
      </c>
      <c r="B253" s="356" t="s">
        <v>29</v>
      </c>
      <c r="C253" s="356"/>
      <c r="D253" s="356" t="s">
        <v>42</v>
      </c>
      <c r="E253" s="357" t="s">
        <v>266</v>
      </c>
      <c r="F253" s="357" t="s">
        <v>301</v>
      </c>
      <c r="G253" s="83"/>
    </row>
    <row r="254" spans="1:7" ht="21" x14ac:dyDescent="0.4">
      <c r="A254" s="355"/>
      <c r="B254" s="283" t="s">
        <v>32</v>
      </c>
      <c r="C254" s="283" t="s">
        <v>31</v>
      </c>
      <c r="D254" s="356"/>
      <c r="E254" s="357"/>
      <c r="F254" s="357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2" t="s">
        <v>34</v>
      </c>
      <c r="B265" s="363"/>
      <c r="C265" s="364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09"/>
      <c r="B290" s="409"/>
      <c r="C290" s="409"/>
      <c r="D290" s="409"/>
      <c r="E290" s="409"/>
      <c r="F290" s="409"/>
      <c r="G290" s="83"/>
    </row>
    <row r="291" spans="1:7" ht="31.5" customHeight="1" x14ac:dyDescent="0.4">
      <c r="A291" s="368" t="s">
        <v>310</v>
      </c>
      <c r="B291" s="368"/>
      <c r="C291" s="368"/>
      <c r="D291" s="368"/>
      <c r="E291" s="368"/>
      <c r="F291" s="368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Exploitation'!F257:F298,"ok")</f>
        <v>0</v>
      </c>
      <c r="F299" s="90">
        <f>COUNTA('A1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5" t="s">
        <v>28</v>
      </c>
      <c r="B308" s="356" t="s">
        <v>29</v>
      </c>
      <c r="C308" s="356"/>
      <c r="D308" s="356" t="s">
        <v>42</v>
      </c>
      <c r="E308" s="357" t="s">
        <v>266</v>
      </c>
      <c r="F308" s="357" t="s">
        <v>301</v>
      </c>
      <c r="G308" s="83"/>
    </row>
    <row r="309" spans="1:7" ht="21" x14ac:dyDescent="0.4">
      <c r="A309" s="355"/>
      <c r="B309" s="283" t="s">
        <v>32</v>
      </c>
      <c r="C309" s="283" t="s">
        <v>31</v>
      </c>
      <c r="D309" s="356"/>
      <c r="E309" s="357"/>
      <c r="F309" s="357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6"/>
      <c r="B357" s="386"/>
      <c r="C357" s="386"/>
      <c r="D357" s="386"/>
      <c r="E357" s="386"/>
      <c r="F357" s="386"/>
      <c r="G357" s="386"/>
    </row>
    <row r="358" spans="1:7" ht="32.25" customHeight="1" x14ac:dyDescent="0.4">
      <c r="A358" s="354" t="s">
        <v>310</v>
      </c>
      <c r="B358" s="354"/>
      <c r="C358" s="354"/>
      <c r="D358" s="354"/>
      <c r="E358" s="354"/>
      <c r="F358" s="354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5" t="s">
        <v>28</v>
      </c>
      <c r="B375" s="356" t="s">
        <v>29</v>
      </c>
      <c r="C375" s="356"/>
      <c r="D375" s="356" t="s">
        <v>42</v>
      </c>
      <c r="E375" s="357" t="s">
        <v>266</v>
      </c>
      <c r="F375" s="357" t="s">
        <v>301</v>
      </c>
      <c r="G375" s="83"/>
    </row>
    <row r="376" spans="1:7" ht="21" x14ac:dyDescent="0.4">
      <c r="A376" s="355"/>
      <c r="B376" s="283" t="s">
        <v>32</v>
      </c>
      <c r="C376" s="283" t="s">
        <v>31</v>
      </c>
      <c r="D376" s="356"/>
      <c r="E376" s="357"/>
      <c r="F376" s="357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1"/>
      <c r="B415" s="382"/>
      <c r="C415" s="382"/>
      <c r="D415" s="382"/>
      <c r="E415" s="382"/>
      <c r="F415" s="382"/>
      <c r="G415" s="382"/>
    </row>
    <row r="416" spans="1:7" ht="24.75" x14ac:dyDescent="0.4">
      <c r="A416" s="350" t="s">
        <v>319</v>
      </c>
      <c r="B416" s="350"/>
      <c r="C416" s="350"/>
      <c r="D416" s="350"/>
      <c r="E416" s="350"/>
      <c r="F416" s="350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5" t="s">
        <v>28</v>
      </c>
      <c r="B433" s="356" t="s">
        <v>29</v>
      </c>
      <c r="C433" s="356"/>
      <c r="D433" s="356" t="s">
        <v>42</v>
      </c>
      <c r="E433" s="357" t="s">
        <v>266</v>
      </c>
      <c r="F433" s="357" t="s">
        <v>301</v>
      </c>
      <c r="G433" s="83"/>
    </row>
    <row r="434" spans="1:7" ht="21" x14ac:dyDescent="0.4">
      <c r="A434" s="355"/>
      <c r="B434" s="283" t="s">
        <v>32</v>
      </c>
      <c r="C434" s="283" t="s">
        <v>31</v>
      </c>
      <c r="D434" s="356"/>
      <c r="E434" s="357"/>
      <c r="F434" s="357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0" t="s">
        <v>310</v>
      </c>
      <c r="B464" s="350"/>
      <c r="C464" s="350"/>
      <c r="D464" s="350"/>
      <c r="E464" s="350"/>
      <c r="F464" s="350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COUNTIF('A1 Exploitation'!F437:F470,"ok")</f>
        <v>0</v>
      </c>
      <c r="F471" s="90">
        <f>COUNTA('A1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0" t="s">
        <v>425</v>
      </c>
      <c r="B478" s="360"/>
      <c r="C478" s="360"/>
      <c r="D478" s="360"/>
      <c r="E478" s="360"/>
      <c r="F478" s="360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51" t="s">
        <v>28</v>
      </c>
      <c r="B480" s="352" t="s">
        <v>29</v>
      </c>
      <c r="C480" s="352"/>
      <c r="D480" s="352" t="s">
        <v>42</v>
      </c>
      <c r="E480" s="353" t="s">
        <v>266</v>
      </c>
      <c r="F480" s="353" t="s">
        <v>301</v>
      </c>
      <c r="G480" s="83"/>
    </row>
    <row r="481" spans="1:7" ht="21" x14ac:dyDescent="0.4">
      <c r="A481" s="351"/>
      <c r="B481" s="291" t="s">
        <v>32</v>
      </c>
      <c r="C481" s="291" t="s">
        <v>31</v>
      </c>
      <c r="D481" s="352"/>
      <c r="E481" s="353"/>
      <c r="F481" s="353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5" t="s">
        <v>52</v>
      </c>
      <c r="B483" s="395"/>
      <c r="C483" s="395"/>
      <c r="D483" s="395"/>
      <c r="E483" s="395"/>
      <c r="F483" s="395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6" t="s">
        <v>463</v>
      </c>
      <c r="B491" s="417"/>
      <c r="C491" s="417"/>
      <c r="D491" s="417"/>
      <c r="E491" s="417"/>
      <c r="F491" s="417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88" t="s">
        <v>23</v>
      </c>
      <c r="B505" s="389"/>
      <c r="C505" s="389"/>
      <c r="D505" s="389"/>
      <c r="E505" s="389"/>
      <c r="F505" s="390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3"/>
      <c r="B517" s="383"/>
      <c r="C517" s="383"/>
      <c r="D517" s="383"/>
      <c r="E517" s="383"/>
      <c r="F517" s="383"/>
      <c r="G517" s="383"/>
    </row>
    <row r="518" spans="1:7" ht="26.25" customHeight="1" x14ac:dyDescent="0.5">
      <c r="A518" s="244" t="s">
        <v>310</v>
      </c>
      <c r="B518" s="387"/>
      <c r="C518" s="387"/>
      <c r="D518" s="387"/>
      <c r="E518" s="387"/>
      <c r="F518" s="38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1" t="s">
        <v>97</v>
      </c>
      <c r="B530" s="361"/>
      <c r="C530" s="361"/>
      <c r="D530" s="361"/>
      <c r="E530" s="361"/>
      <c r="F530" s="361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91" t="s">
        <v>28</v>
      </c>
      <c r="B532" s="393" t="s">
        <v>29</v>
      </c>
      <c r="C532" s="394"/>
      <c r="D532" s="356" t="s">
        <v>42</v>
      </c>
      <c r="E532" s="357" t="s">
        <v>266</v>
      </c>
      <c r="F532" s="357" t="s">
        <v>301</v>
      </c>
      <c r="G532" s="83"/>
    </row>
    <row r="533" spans="1:7" ht="21" x14ac:dyDescent="0.4">
      <c r="A533" s="392"/>
      <c r="B533" s="292" t="s">
        <v>32</v>
      </c>
      <c r="C533" s="293" t="s">
        <v>31</v>
      </c>
      <c r="D533" s="356"/>
      <c r="E533" s="357"/>
      <c r="F533" s="357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58"/>
      <c r="D535" s="358"/>
      <c r="E535" s="358"/>
      <c r="F535" s="359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2" t="s">
        <v>34</v>
      </c>
      <c r="B542" s="363"/>
      <c r="C542" s="364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2" t="s">
        <v>33</v>
      </c>
      <c r="B543" s="363"/>
      <c r="C543" s="364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4"/>
      <c r="B544" s="384"/>
      <c r="C544" s="384"/>
      <c r="D544" s="384"/>
      <c r="E544" s="384"/>
      <c r="F544" s="384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5"/>
      <c r="B556" s="386"/>
      <c r="C556" s="386"/>
      <c r="D556" s="386"/>
      <c r="E556" s="386"/>
      <c r="F556" s="386"/>
      <c r="G556" s="386"/>
    </row>
    <row r="557" spans="1:7" ht="35.25" customHeight="1" x14ac:dyDescent="0.4">
      <c r="A557" s="246" t="s">
        <v>310</v>
      </c>
      <c r="B557" s="222"/>
      <c r="C557" s="421"/>
      <c r="D557" s="421"/>
      <c r="E557" s="421"/>
      <c r="F557" s="422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COUNTIF('A1 Exploitation'!F536:F564,"ok")</f>
        <v>0</v>
      </c>
      <c r="F565" s="90">
        <f>COUNTA('A1 Exploitation'!F536:F564)</f>
        <v>0</v>
      </c>
      <c r="G565" s="83"/>
    </row>
    <row r="566" spans="1:7" ht="21" x14ac:dyDescent="0.4">
      <c r="A566" s="407" t="s">
        <v>34</v>
      </c>
      <c r="B566" s="407"/>
      <c r="C566" s="408"/>
      <c r="D566" s="296">
        <f>SUM(B558:C565,B546:C555)</f>
        <v>0</v>
      </c>
      <c r="E566" s="79"/>
      <c r="F566" s="83"/>
      <c r="G566" s="83"/>
    </row>
    <row r="567" spans="1:7" ht="21" x14ac:dyDescent="0.4">
      <c r="A567" s="407" t="s">
        <v>33</v>
      </c>
      <c r="B567" s="407"/>
      <c r="C567" s="407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4"/>
      <c r="B572" s="384"/>
      <c r="C572" s="384"/>
      <c r="D572" s="384"/>
      <c r="E572" s="384"/>
      <c r="F572" s="384"/>
      <c r="G572" s="83"/>
    </row>
    <row r="573" spans="1:7" ht="22.5" x14ac:dyDescent="0.45">
      <c r="A573" s="347" t="s">
        <v>19</v>
      </c>
      <c r="B573" s="347"/>
      <c r="C573" s="347"/>
      <c r="D573" s="347"/>
      <c r="E573" s="347"/>
      <c r="F573" s="347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51" t="s">
        <v>28</v>
      </c>
      <c r="B575" s="352" t="s">
        <v>29</v>
      </c>
      <c r="C575" s="352"/>
      <c r="D575" s="352" t="s">
        <v>42</v>
      </c>
      <c r="E575" s="353" t="s">
        <v>266</v>
      </c>
      <c r="F575" s="353" t="s">
        <v>301</v>
      </c>
      <c r="G575" s="83"/>
    </row>
    <row r="576" spans="1:7" ht="21" x14ac:dyDescent="0.4">
      <c r="A576" s="351"/>
      <c r="B576" s="291" t="s">
        <v>32</v>
      </c>
      <c r="C576" s="291" t="s">
        <v>31</v>
      </c>
      <c r="D576" s="352"/>
      <c r="E576" s="353"/>
      <c r="F576" s="353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0" t="s">
        <v>10</v>
      </c>
      <c r="B578" s="411"/>
      <c r="C578" s="411"/>
      <c r="D578" s="411"/>
      <c r="E578" s="411"/>
      <c r="F578" s="412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7" t="s">
        <v>34</v>
      </c>
      <c r="B588" s="407"/>
      <c r="C588" s="408"/>
      <c r="D588" s="296">
        <f>SUM(B579:C587)</f>
        <v>0</v>
      </c>
      <c r="E588" s="79"/>
      <c r="F588" s="83"/>
      <c r="G588" s="83"/>
    </row>
    <row r="589" spans="1:7" ht="21" x14ac:dyDescent="0.4">
      <c r="A589" s="407" t="s">
        <v>33</v>
      </c>
      <c r="B589" s="407"/>
      <c r="C589" s="407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3" t="s">
        <v>23</v>
      </c>
      <c r="B591" s="414"/>
      <c r="C591" s="414"/>
      <c r="D591" s="414"/>
      <c r="E591" s="414"/>
      <c r="F591" s="415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48" t="s">
        <v>383</v>
      </c>
      <c r="B598" s="349"/>
      <c r="C598" s="349"/>
      <c r="D598" s="349"/>
      <c r="E598" s="349"/>
      <c r="F598" s="349"/>
      <c r="G598" s="349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COUNTIF('A1 Exploitation'!F579:F604,"ok")</f>
        <v>0</v>
      </c>
      <c r="F605" s="90">
        <f>COUNTA('A1 Exploitation'!F579:F604)</f>
        <v>0</v>
      </c>
      <c r="G605" s="83"/>
    </row>
    <row r="606" spans="1:7" ht="21" x14ac:dyDescent="0.4">
      <c r="A606" s="407" t="s">
        <v>34</v>
      </c>
      <c r="B606" s="407"/>
      <c r="C606" s="408"/>
      <c r="D606" s="296">
        <f>SUM(B592:C605)</f>
        <v>0</v>
      </c>
      <c r="E606" s="79"/>
      <c r="F606" s="83"/>
      <c r="G606" s="83"/>
    </row>
    <row r="607" spans="1:7" ht="21" x14ac:dyDescent="0.4">
      <c r="A607" s="407" t="s">
        <v>33</v>
      </c>
      <c r="B607" s="407"/>
      <c r="C607" s="407"/>
      <c r="D607" s="295" t="e">
        <f>D606/(COUNT(B592:C605)*2)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18" t="s">
        <v>170</v>
      </c>
      <c r="B610" s="419"/>
      <c r="C610" s="420"/>
      <c r="D610" s="305" t="e">
        <f>D609/(COUNT(B579:C587,B592:C597,B599:C605)*2)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7" t="s">
        <v>8</v>
      </c>
      <c r="B612" s="347"/>
      <c r="C612" s="347"/>
      <c r="D612" s="347"/>
      <c r="E612" s="347"/>
      <c r="F612" s="347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5" t="s">
        <v>28</v>
      </c>
      <c r="B614" s="356" t="s">
        <v>29</v>
      </c>
      <c r="C614" s="356"/>
      <c r="D614" s="356" t="s">
        <v>42</v>
      </c>
      <c r="E614" s="357" t="s">
        <v>266</v>
      </c>
      <c r="F614" s="357" t="s">
        <v>301</v>
      </c>
      <c r="G614" s="83"/>
    </row>
    <row r="615" spans="1:7" ht="18.75" customHeight="1" x14ac:dyDescent="0.4">
      <c r="A615" s="355"/>
      <c r="B615" s="283" t="s">
        <v>32</v>
      </c>
      <c r="C615" s="283" t="s">
        <v>31</v>
      </c>
      <c r="D615" s="356"/>
      <c r="E615" s="357"/>
      <c r="F615" s="357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2"/>
      <c r="D617" s="402"/>
      <c r="E617" s="402"/>
      <c r="F617" s="403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7" t="s">
        <v>34</v>
      </c>
      <c r="B627" s="407"/>
      <c r="C627" s="407"/>
      <c r="D627" s="296">
        <f>SUM(B618:C626)</f>
        <v>0</v>
      </c>
      <c r="E627" s="428"/>
      <c r="F627" s="409"/>
      <c r="G627" s="83"/>
    </row>
    <row r="628" spans="1:7" ht="21" x14ac:dyDescent="0.4">
      <c r="A628" s="407" t="s">
        <v>33</v>
      </c>
      <c r="B628" s="407"/>
      <c r="C628" s="407"/>
      <c r="D628" s="295" t="e">
        <f>D627/(COUNT(B618:C626)*2)</f>
        <v>#DIV/0!</v>
      </c>
      <c r="E628" s="429"/>
      <c r="F628" s="383"/>
      <c r="G628" s="83"/>
    </row>
    <row r="629" spans="1:7" ht="21" x14ac:dyDescent="0.4">
      <c r="A629" s="104"/>
      <c r="B629" s="83"/>
      <c r="C629" s="427"/>
      <c r="D629" s="427"/>
      <c r="E629" s="427"/>
      <c r="F629" s="427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62" t="s">
        <v>34</v>
      </c>
      <c r="B639" s="363"/>
      <c r="C639" s="364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2"/>
      <c r="D642" s="402"/>
      <c r="E642" s="402"/>
      <c r="F642" s="403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62" t="s">
        <v>34</v>
      </c>
      <c r="B650" s="363"/>
      <c r="C650" s="364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4"/>
      <c r="B652" s="424"/>
      <c r="C652" s="424"/>
      <c r="D652" s="424"/>
      <c r="E652" s="424"/>
      <c r="F652" s="424"/>
      <c r="G652" s="424"/>
    </row>
    <row r="653" spans="1:16382" ht="24.75" x14ac:dyDescent="0.4">
      <c r="A653" s="241" t="s">
        <v>26</v>
      </c>
      <c r="B653" s="402"/>
      <c r="C653" s="402"/>
      <c r="D653" s="402"/>
      <c r="E653" s="402"/>
      <c r="F653" s="403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399" t="s">
        <v>310</v>
      </c>
      <c r="B661" s="400"/>
      <c r="C661" s="400"/>
      <c r="D661" s="400"/>
      <c r="E661" s="400"/>
      <c r="F661" s="401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COUNTIF('A1 Exploitation'!F618:F667,"ok")</f>
        <v>0</v>
      </c>
      <c r="F668" s="90">
        <f>COUNTA('A1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7" t="s">
        <v>355</v>
      </c>
      <c r="B676" s="347"/>
      <c r="C676" s="347"/>
      <c r="D676" s="347"/>
      <c r="E676" s="347"/>
      <c r="F676" s="347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5" t="s">
        <v>28</v>
      </c>
      <c r="B678" s="356" t="s">
        <v>29</v>
      </c>
      <c r="C678" s="356"/>
      <c r="D678" s="356" t="s">
        <v>42</v>
      </c>
      <c r="E678" s="357" t="s">
        <v>266</v>
      </c>
      <c r="F678" s="357" t="s">
        <v>301</v>
      </c>
      <c r="G678" s="83"/>
    </row>
    <row r="679" spans="1:7" ht="21" x14ac:dyDescent="0.4">
      <c r="A679" s="355"/>
      <c r="B679" s="283" t="s">
        <v>32</v>
      </c>
      <c r="C679" s="283" t="s">
        <v>31</v>
      </c>
      <c r="D679" s="356"/>
      <c r="E679" s="357"/>
      <c r="F679" s="357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COUNTIF('A1 Exploitation'!F681:F699,"ok")</f>
        <v>0</v>
      </c>
      <c r="F700" s="90">
        <f>COUNTA('A1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3" t="s">
        <v>459</v>
      </c>
      <c r="B704" s="423"/>
      <c r="C704" s="423"/>
      <c r="D704" s="423"/>
      <c r="E704" s="423"/>
      <c r="F704" s="423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30" t="s">
        <v>28</v>
      </c>
      <c r="B706" s="393" t="s">
        <v>29</v>
      </c>
      <c r="C706" s="393"/>
      <c r="D706" s="356" t="s">
        <v>42</v>
      </c>
      <c r="E706" s="357" t="s">
        <v>266</v>
      </c>
      <c r="F706" s="357" t="s">
        <v>301</v>
      </c>
      <c r="G706" s="184"/>
    </row>
    <row r="707" spans="1:7" ht="21" x14ac:dyDescent="0.4">
      <c r="A707" s="355"/>
      <c r="B707" s="283" t="s">
        <v>32</v>
      </c>
      <c r="C707" s="283" t="s">
        <v>31</v>
      </c>
      <c r="D707" s="356"/>
      <c r="E707" s="357"/>
      <c r="F707" s="357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6" t="s">
        <v>305</v>
      </c>
      <c r="B709" s="397"/>
      <c r="C709" s="397"/>
      <c r="D709" s="397"/>
      <c r="E709" s="397"/>
      <c r="F709" s="398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5"/>
      <c r="C715" s="426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5"/>
      <c r="C716" s="426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6" t="s">
        <v>306</v>
      </c>
      <c r="B718" s="397"/>
      <c r="C718" s="397"/>
      <c r="D718" s="397"/>
      <c r="E718" s="397"/>
      <c r="F718" s="398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COUNTIF('A1 Exploitation'!F710:F720,"ok")</f>
        <v>0</v>
      </c>
      <c r="F721" s="135">
        <f>COUNTA('A1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u8wRN9zNWFjESfbFAl7rdOhzmcyRwYw2RL/hXWB86E7T5dboIg/OUN53OAxIAqxjpFyySRoJ2p3/VooG/8cCfg==" saltValue="L/CB/1/I4WUde5L9vfLfUQ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1"/>
      <c r="E1" s="441"/>
      <c r="F1" s="441"/>
      <c r="G1" s="44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2" t="s">
        <v>46</v>
      </c>
      <c r="B6" s="442"/>
      <c r="C6" s="442"/>
      <c r="D6" s="442"/>
      <c r="E6" s="442"/>
      <c r="F6" s="442"/>
      <c r="G6" s="66"/>
    </row>
    <row r="7" spans="1:7" s="2" customFormat="1" ht="21.75" customHeight="1" x14ac:dyDescent="0.45">
      <c r="A7" s="443" t="str">
        <f>'Page de garde'!D18</f>
        <v>SIDI SALAH</v>
      </c>
      <c r="B7" s="443"/>
      <c r="C7" s="443"/>
      <c r="D7" s="443"/>
      <c r="E7" s="443"/>
      <c r="F7" s="443"/>
      <c r="G7" s="66"/>
    </row>
    <row r="8" spans="1:7" s="2" customFormat="1" ht="24" x14ac:dyDescent="0.45">
      <c r="A8" s="329" t="s">
        <v>39</v>
      </c>
      <c r="B8" s="444" t="str">
        <f>'A1 Exploitation'!B9:F9</f>
        <v>M Souheil DRAOUI et Mme Imen SLITI</v>
      </c>
      <c r="C8" s="444"/>
      <c r="D8" s="444"/>
      <c r="E8" s="444"/>
      <c r="F8" s="444"/>
      <c r="G8" s="66"/>
    </row>
    <row r="9" spans="1:7" s="2" customFormat="1" ht="24" x14ac:dyDescent="0.45">
      <c r="A9" s="330" t="s">
        <v>41</v>
      </c>
      <c r="B9" s="445" t="str">
        <f>'A1 Exploitation'!B10:F10</f>
        <v>Directeur magasin et gestionnaire de stock</v>
      </c>
      <c r="C9" s="445"/>
      <c r="D9" s="445"/>
      <c r="E9" s="445"/>
      <c r="F9" s="445"/>
      <c r="G9" s="66"/>
    </row>
    <row r="10" spans="1:7" s="2" customFormat="1" ht="24" x14ac:dyDescent="0.45">
      <c r="A10" s="329" t="s">
        <v>40</v>
      </c>
      <c r="B10" s="440">
        <f>'A1 Exploitation'!B11:F11</f>
        <v>43629</v>
      </c>
      <c r="C10" s="440"/>
      <c r="D10" s="440"/>
      <c r="E10" s="440"/>
      <c r="F10" s="440"/>
      <c r="G10" s="66"/>
    </row>
    <row r="11" spans="1:7" s="2" customFormat="1" ht="24" x14ac:dyDescent="0.45">
      <c r="A11" s="329" t="s">
        <v>250</v>
      </c>
      <c r="B11" s="446" t="e">
        <f>D199</f>
        <v>#DIV/0!</v>
      </c>
      <c r="C11" s="446"/>
      <c r="D11" s="446"/>
      <c r="E11" s="446"/>
      <c r="F11" s="446"/>
      <c r="G11" s="66"/>
    </row>
    <row r="12" spans="1:7" s="2" customFormat="1" ht="22.5" x14ac:dyDescent="0.45">
      <c r="A12" s="1"/>
      <c r="D12" s="375"/>
      <c r="E12" s="375"/>
      <c r="F12" s="375"/>
      <c r="G12" s="375"/>
    </row>
    <row r="13" spans="1:7" s="2" customFormat="1" ht="11.25" customHeight="1" x14ac:dyDescent="0.3">
      <c r="A13" s="447" t="s">
        <v>28</v>
      </c>
      <c r="B13" s="448" t="s">
        <v>29</v>
      </c>
      <c r="C13" s="448"/>
      <c r="D13" s="448" t="s">
        <v>42</v>
      </c>
      <c r="E13" s="448" t="s">
        <v>160</v>
      </c>
      <c r="F13" s="448" t="s">
        <v>161</v>
      </c>
    </row>
    <row r="14" spans="1:7" s="2" customFormat="1" ht="12.75" customHeight="1" x14ac:dyDescent="0.3">
      <c r="A14" s="447"/>
      <c r="B14" s="336" t="s">
        <v>32</v>
      </c>
      <c r="C14" s="336" t="s">
        <v>31</v>
      </c>
      <c r="D14" s="448"/>
      <c r="E14" s="448"/>
      <c r="F14" s="448"/>
      <c r="G14" s="65"/>
    </row>
    <row r="15" spans="1:7" x14ac:dyDescent="0.3">
      <c r="A15" s="461"/>
      <c r="B15" s="462"/>
      <c r="C15" s="462"/>
      <c r="D15" s="462"/>
      <c r="E15" s="462"/>
      <c r="F15" s="462"/>
    </row>
    <row r="16" spans="1:7" ht="19.5" x14ac:dyDescent="0.4">
      <c r="A16" s="454" t="s">
        <v>0</v>
      </c>
      <c r="B16" s="455"/>
      <c r="C16" s="455"/>
      <c r="D16" s="455"/>
      <c r="E16" s="455"/>
      <c r="F16" s="455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6" t="s">
        <v>34</v>
      </c>
      <c r="B22" s="450"/>
      <c r="C22" s="451"/>
      <c r="D22" s="334">
        <f>SUM(B17:C21)</f>
        <v>0</v>
      </c>
    </row>
    <row r="23" spans="1:7" x14ac:dyDescent="0.3">
      <c r="A23" s="449" t="s">
        <v>251</v>
      </c>
      <c r="B23" s="452"/>
      <c r="C23" s="453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7" t="s">
        <v>4</v>
      </c>
      <c r="B25" s="458"/>
      <c r="C25" s="458"/>
      <c r="D25" s="458"/>
      <c r="E25" s="458"/>
      <c r="F25" s="458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9" t="s">
        <v>34</v>
      </c>
      <c r="B33" s="452"/>
      <c r="C33" s="453"/>
      <c r="D33" s="331">
        <f>SUM(B26:C32)</f>
        <v>0</v>
      </c>
    </row>
    <row r="34" spans="1:6" x14ac:dyDescent="0.3">
      <c r="A34" s="449" t="s">
        <v>251</v>
      </c>
      <c r="B34" s="452"/>
      <c r="C34" s="453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7" t="s">
        <v>180</v>
      </c>
      <c r="B36" s="458"/>
      <c r="C36" s="458"/>
      <c r="D36" s="458"/>
      <c r="E36" s="458"/>
      <c r="F36" s="458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9" t="s">
        <v>34</v>
      </c>
      <c r="B42" s="452"/>
      <c r="C42" s="453"/>
      <c r="D42" s="331">
        <f>SUM(B37:C41)</f>
        <v>0</v>
      </c>
    </row>
    <row r="43" spans="1:6" x14ac:dyDescent="0.3">
      <c r="A43" s="449" t="s">
        <v>251</v>
      </c>
      <c r="B43" s="452"/>
      <c r="C43" s="45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9" t="s">
        <v>19</v>
      </c>
      <c r="B45" s="460"/>
      <c r="C45" s="460"/>
      <c r="D45" s="460"/>
      <c r="E45" s="460"/>
      <c r="F45" s="460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9" t="s">
        <v>34</v>
      </c>
      <c r="B52" s="452"/>
      <c r="C52" s="453"/>
      <c r="D52" s="331">
        <f>SUM(B46:C51)</f>
        <v>0</v>
      </c>
    </row>
    <row r="53" spans="1:6" x14ac:dyDescent="0.3">
      <c r="A53" s="449" t="s">
        <v>251</v>
      </c>
      <c r="B53" s="452"/>
      <c r="C53" s="453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7" t="s">
        <v>8</v>
      </c>
      <c r="B55" s="458"/>
      <c r="C55" s="458"/>
      <c r="D55" s="458"/>
      <c r="E55" s="458"/>
      <c r="F55" s="458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9" t="s">
        <v>34</v>
      </c>
      <c r="B63" s="452"/>
      <c r="C63" s="453"/>
      <c r="D63" s="331">
        <f>SUM(B56:C62)</f>
        <v>0</v>
      </c>
    </row>
    <row r="64" spans="1:6" x14ac:dyDescent="0.3">
      <c r="A64" s="449" t="s">
        <v>251</v>
      </c>
      <c r="B64" s="452"/>
      <c r="C64" s="453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7" t="s">
        <v>111</v>
      </c>
      <c r="B66" s="458"/>
      <c r="C66" s="458"/>
      <c r="D66" s="458"/>
      <c r="E66" s="458"/>
      <c r="F66" s="458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9" t="s">
        <v>34</v>
      </c>
      <c r="B84" s="452"/>
      <c r="C84" s="453"/>
      <c r="D84" s="331">
        <f>SUM(B67:C83)</f>
        <v>0</v>
      </c>
    </row>
    <row r="85" spans="1:6" x14ac:dyDescent="0.3">
      <c r="A85" s="449" t="s">
        <v>251</v>
      </c>
      <c r="B85" s="452"/>
      <c r="C85" s="45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7" t="s">
        <v>172</v>
      </c>
      <c r="B87" s="458"/>
      <c r="C87" s="458"/>
      <c r="D87" s="458"/>
      <c r="E87" s="458"/>
      <c r="F87" s="458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9" t="s">
        <v>34</v>
      </c>
      <c r="B102" s="452"/>
      <c r="C102" s="453"/>
      <c r="D102" s="331">
        <f>SUM(B88:C101)</f>
        <v>0</v>
      </c>
    </row>
    <row r="103" spans="1:6" x14ac:dyDescent="0.3">
      <c r="A103" s="449" t="s">
        <v>251</v>
      </c>
      <c r="B103" s="452"/>
      <c r="C103" s="45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7" t="s">
        <v>173</v>
      </c>
      <c r="B106" s="458"/>
      <c r="C106" s="458"/>
      <c r="D106" s="458"/>
      <c r="E106" s="458"/>
      <c r="F106" s="458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9" t="s">
        <v>34</v>
      </c>
      <c r="B118" s="452"/>
      <c r="C118" s="453"/>
      <c r="D118" s="331">
        <f>SUM(B107:C117)</f>
        <v>0</v>
      </c>
    </row>
    <row r="119" spans="1:6" x14ac:dyDescent="0.3">
      <c r="A119" s="449" t="s">
        <v>251</v>
      </c>
      <c r="B119" s="452"/>
      <c r="C119" s="45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7" t="s">
        <v>156</v>
      </c>
      <c r="B121" s="458"/>
      <c r="C121" s="458"/>
      <c r="D121" s="458"/>
      <c r="E121" s="458"/>
      <c r="F121" s="458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9" t="s">
        <v>34</v>
      </c>
      <c r="B133" s="452"/>
      <c r="C133" s="453"/>
      <c r="D133" s="331">
        <f>SUM(B122:C132)</f>
        <v>0</v>
      </c>
    </row>
    <row r="134" spans="1:6" x14ac:dyDescent="0.3">
      <c r="A134" s="449" t="s">
        <v>251</v>
      </c>
      <c r="B134" s="452"/>
      <c r="C134" s="45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7" t="s">
        <v>61</v>
      </c>
      <c r="B136" s="458"/>
      <c r="C136" s="458"/>
      <c r="D136" s="458"/>
      <c r="E136" s="458"/>
      <c r="F136" s="458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9" t="s">
        <v>34</v>
      </c>
      <c r="B149" s="452"/>
      <c r="C149" s="453"/>
      <c r="D149" s="331">
        <f>SUM(B137:C148)</f>
        <v>0</v>
      </c>
    </row>
    <row r="150" spans="1:6" x14ac:dyDescent="0.3">
      <c r="A150" s="449" t="s">
        <v>251</v>
      </c>
      <c r="B150" s="452"/>
      <c r="C150" s="45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7" t="s">
        <v>178</v>
      </c>
      <c r="B152" s="458"/>
      <c r="C152" s="458"/>
      <c r="D152" s="458"/>
      <c r="E152" s="458"/>
      <c r="F152" s="458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9" t="s">
        <v>34</v>
      </c>
      <c r="B161" s="450"/>
      <c r="C161" s="451"/>
      <c r="D161" s="334">
        <f>SUM(B153:C160)</f>
        <v>0</v>
      </c>
    </row>
    <row r="162" spans="1:6" x14ac:dyDescent="0.3">
      <c r="A162" s="449" t="s">
        <v>251</v>
      </c>
      <c r="B162" s="452"/>
      <c r="C162" s="453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7" t="s">
        <v>64</v>
      </c>
      <c r="B164" s="458"/>
      <c r="C164" s="458"/>
      <c r="D164" s="458"/>
      <c r="E164" s="458"/>
      <c r="F164" s="458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9" t="s">
        <v>34</v>
      </c>
      <c r="B169" s="452"/>
      <c r="C169" s="453"/>
      <c r="D169" s="331">
        <f>SUM(B165:C168)</f>
        <v>0</v>
      </c>
    </row>
    <row r="170" spans="1:6" x14ac:dyDescent="0.3">
      <c r="A170" s="449" t="s">
        <v>251</v>
      </c>
      <c r="B170" s="452"/>
      <c r="C170" s="453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3" t="s">
        <v>15</v>
      </c>
      <c r="B172" s="464"/>
      <c r="C172" s="464"/>
      <c r="D172" s="464"/>
      <c r="E172" s="464"/>
      <c r="F172" s="464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9" t="s">
        <v>34</v>
      </c>
      <c r="B177" s="452"/>
      <c r="C177" s="453"/>
      <c r="D177" s="331">
        <f>SUM(B173:C176)</f>
        <v>0</v>
      </c>
    </row>
    <row r="178" spans="1:7" x14ac:dyDescent="0.3">
      <c r="A178" s="449" t="s">
        <v>251</v>
      </c>
      <c r="B178" s="452"/>
      <c r="C178" s="453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7" t="s">
        <v>65</v>
      </c>
      <c r="B180" s="458"/>
      <c r="C180" s="458"/>
      <c r="D180" s="458"/>
      <c r="E180" s="458"/>
      <c r="F180" s="458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9" t="s">
        <v>34</v>
      </c>
      <c r="B186" s="452"/>
      <c r="C186" s="453"/>
      <c r="D186" s="331">
        <f>SUM(B181:C185)</f>
        <v>0</v>
      </c>
    </row>
    <row r="187" spans="1:7" x14ac:dyDescent="0.3">
      <c r="A187" s="449" t="s">
        <v>251</v>
      </c>
      <c r="B187" s="452"/>
      <c r="C187" s="453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7" t="s">
        <v>177</v>
      </c>
      <c r="B189" s="458"/>
      <c r="C189" s="458"/>
      <c r="D189" s="458"/>
      <c r="E189" s="458"/>
      <c r="F189" s="458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9" t="s">
        <v>34</v>
      </c>
      <c r="B194" s="452"/>
      <c r="C194" s="453"/>
      <c r="D194" s="335">
        <f>SUM(B190:C193)</f>
        <v>0</v>
      </c>
    </row>
    <row r="195" spans="1:6" x14ac:dyDescent="0.3">
      <c r="A195" s="449" t="s">
        <v>251</v>
      </c>
      <c r="B195" s="452"/>
      <c r="C195" s="453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COUNTIF('A1 Technique'!F17:F193,"ok")</f>
        <v>0</v>
      </c>
      <c r="F197" s="73">
        <f>COUNTA('A1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bgL3RXhjPlcrGQuvHzoAR6gJdzjGzPB8LxmevCdUvzMZ5kCbSsotfbvVutyTN9JW7Uj3m6X75DJOkyL8WBbCmg==" saltValue="20Wc+sh0cU0KNutl4FHdlA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" sqref="B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5"/>
      <c r="E1" s="375"/>
      <c r="F1" s="375"/>
      <c r="G1" s="375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6" t="s">
        <v>151</v>
      </c>
      <c r="B7" s="376"/>
      <c r="C7" s="376"/>
      <c r="D7" s="376"/>
      <c r="E7" s="376"/>
      <c r="F7" s="376"/>
      <c r="G7" s="82"/>
    </row>
    <row r="8" spans="1:7" ht="22.5" x14ac:dyDescent="0.45">
      <c r="A8" s="377" t="str">
        <f>'Page de garde'!D18</f>
        <v>SIDI SALAH</v>
      </c>
      <c r="B8" s="377"/>
      <c r="C8" s="377"/>
      <c r="D8" s="377"/>
      <c r="E8" s="377"/>
      <c r="F8" s="377"/>
      <c r="G8" s="82"/>
    </row>
    <row r="9" spans="1:7" ht="22.5" x14ac:dyDescent="0.45">
      <c r="A9" s="278" t="s">
        <v>39</v>
      </c>
      <c r="B9" s="378"/>
      <c r="C9" s="378"/>
      <c r="D9" s="378"/>
      <c r="E9" s="378"/>
      <c r="F9" s="378"/>
      <c r="G9" s="82"/>
    </row>
    <row r="10" spans="1:7" ht="22.5" x14ac:dyDescent="0.45">
      <c r="A10" s="279" t="s">
        <v>41</v>
      </c>
      <c r="B10" s="379"/>
      <c r="C10" s="379"/>
      <c r="D10" s="379"/>
      <c r="E10" s="379"/>
      <c r="F10" s="379"/>
      <c r="G10" s="82"/>
    </row>
    <row r="11" spans="1:7" ht="22.5" x14ac:dyDescent="0.45">
      <c r="A11" s="278" t="s">
        <v>40</v>
      </c>
      <c r="B11" s="374"/>
      <c r="C11" s="374"/>
      <c r="D11" s="374"/>
      <c r="E11" s="374"/>
      <c r="F11" s="374"/>
      <c r="G11" s="82"/>
    </row>
    <row r="12" spans="1:7" ht="22.5" x14ac:dyDescent="0.45">
      <c r="A12" s="278" t="s">
        <v>200</v>
      </c>
      <c r="B12" s="380" t="e">
        <f>D730</f>
        <v>#DIV/0!</v>
      </c>
      <c r="C12" s="380"/>
      <c r="D12" s="380"/>
      <c r="E12" s="380"/>
      <c r="F12" s="380"/>
      <c r="G12" s="82"/>
    </row>
    <row r="13" spans="1:7" ht="22.5" x14ac:dyDescent="0.45">
      <c r="A13" s="81"/>
      <c r="B13" s="79"/>
      <c r="C13" s="79"/>
      <c r="D13" s="375"/>
      <c r="E13" s="375"/>
      <c r="F13" s="375"/>
      <c r="G13" s="375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5" t="s">
        <v>28</v>
      </c>
      <c r="B17" s="356" t="s">
        <v>29</v>
      </c>
      <c r="C17" s="356"/>
      <c r="D17" s="356" t="s">
        <v>42</v>
      </c>
      <c r="E17" s="357" t="s">
        <v>266</v>
      </c>
      <c r="F17" s="357" t="s">
        <v>299</v>
      </c>
      <c r="G17" s="83"/>
    </row>
    <row r="18" spans="1:8" ht="16.5" customHeight="1" x14ac:dyDescent="0.4">
      <c r="A18" s="355"/>
      <c r="B18" s="283" t="s">
        <v>32</v>
      </c>
      <c r="C18" s="283" t="s">
        <v>31</v>
      </c>
      <c r="D18" s="356"/>
      <c r="E18" s="357"/>
      <c r="F18" s="357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4"/>
      <c r="B49" s="384"/>
      <c r="C49" s="384"/>
      <c r="D49" s="384"/>
      <c r="E49" s="384"/>
      <c r="F49" s="384"/>
      <c r="G49" s="384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5" t="s">
        <v>28</v>
      </c>
      <c r="B52" s="356" t="s">
        <v>29</v>
      </c>
      <c r="C52" s="356"/>
      <c r="D52" s="356" t="s">
        <v>42</v>
      </c>
      <c r="E52" s="357" t="s">
        <v>266</v>
      </c>
      <c r="F52" s="357" t="s">
        <v>301</v>
      </c>
      <c r="G52" s="83"/>
    </row>
    <row r="53" spans="1:7" ht="21" x14ac:dyDescent="0.4">
      <c r="A53" s="355"/>
      <c r="B53" s="283" t="s">
        <v>32</v>
      </c>
      <c r="C53" s="283" t="s">
        <v>31</v>
      </c>
      <c r="D53" s="356"/>
      <c r="E53" s="357"/>
      <c r="F53" s="357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1"/>
      <c r="B64" s="432"/>
      <c r="C64" s="432"/>
      <c r="D64" s="432"/>
      <c r="E64" s="432"/>
      <c r="F64" s="432"/>
      <c r="G64" s="432"/>
    </row>
    <row r="65" spans="1:7" ht="43.5" customHeight="1" x14ac:dyDescent="0.4">
      <c r="A65" s="369" t="s">
        <v>350</v>
      </c>
      <c r="B65" s="369"/>
      <c r="C65" s="369"/>
      <c r="D65" s="369"/>
      <c r="E65" s="369"/>
      <c r="F65" s="369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2"/>
      <c r="B83" s="382"/>
      <c r="C83" s="382"/>
      <c r="D83" s="382"/>
      <c r="E83" s="382"/>
      <c r="F83" s="382"/>
      <c r="G83" s="382"/>
    </row>
    <row r="84" spans="1:7" ht="45" customHeight="1" x14ac:dyDescent="0.45">
      <c r="A84" s="370" t="s">
        <v>351</v>
      </c>
      <c r="B84" s="370"/>
      <c r="C84" s="370"/>
      <c r="D84" s="370"/>
      <c r="E84" s="370"/>
      <c r="F84" s="370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5"/>
      <c r="B103" s="433"/>
      <c r="C103" s="433"/>
      <c r="D103" s="433"/>
      <c r="E103" s="433"/>
      <c r="F103" s="439"/>
      <c r="G103" s="83"/>
    </row>
    <row r="104" spans="1:7" ht="46.5" customHeight="1" x14ac:dyDescent="0.4">
      <c r="A104" s="369" t="s">
        <v>352</v>
      </c>
      <c r="B104" s="369"/>
      <c r="C104" s="369"/>
      <c r="D104" s="369"/>
      <c r="E104" s="369"/>
      <c r="F104" s="369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5"/>
      <c r="B111" s="433"/>
      <c r="C111" s="433"/>
      <c r="D111" s="433"/>
      <c r="E111" s="433"/>
      <c r="F111" s="439"/>
      <c r="G111" s="83"/>
    </row>
    <row r="112" spans="1:7" ht="39.75" customHeight="1" x14ac:dyDescent="0.4">
      <c r="A112" s="369" t="s">
        <v>390</v>
      </c>
      <c r="B112" s="369"/>
      <c r="C112" s="369"/>
      <c r="D112" s="369"/>
      <c r="E112" s="369"/>
      <c r="F112" s="369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3"/>
      <c r="B120" s="433"/>
      <c r="C120" s="433"/>
      <c r="D120" s="433"/>
      <c r="E120" s="433"/>
      <c r="F120" s="433"/>
      <c r="G120" s="83"/>
    </row>
    <row r="121" spans="1:7" ht="22.5" x14ac:dyDescent="0.4">
      <c r="A121" s="369" t="s">
        <v>310</v>
      </c>
      <c r="B121" s="369"/>
      <c r="C121" s="369"/>
      <c r="D121" s="369"/>
      <c r="E121" s="369"/>
      <c r="F121" s="369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4"/>
      <c r="B132" s="434"/>
      <c r="C132" s="434"/>
      <c r="D132" s="434"/>
      <c r="E132" s="434"/>
      <c r="F132" s="434"/>
      <c r="G132" s="83"/>
    </row>
    <row r="133" spans="1:16384" ht="22.5" customHeight="1" x14ac:dyDescent="0.4">
      <c r="A133" s="371" t="s">
        <v>424</v>
      </c>
      <c r="B133" s="371"/>
      <c r="C133" s="371"/>
      <c r="D133" s="371"/>
      <c r="E133" s="371"/>
      <c r="F133" s="371"/>
      <c r="G133" s="83"/>
    </row>
    <row r="134" spans="1:16384" ht="22.5" customHeight="1" x14ac:dyDescent="0.4">
      <c r="A134" s="372"/>
      <c r="B134" s="372"/>
      <c r="C134" s="372"/>
      <c r="D134" s="372"/>
      <c r="E134" s="372"/>
      <c r="F134" s="372"/>
      <c r="G134" s="83"/>
    </row>
    <row r="135" spans="1:16384" s="216" customFormat="1" ht="22.5" customHeight="1" x14ac:dyDescent="0.25">
      <c r="A135" s="355" t="s">
        <v>28</v>
      </c>
      <c r="B135" s="356" t="s">
        <v>29</v>
      </c>
      <c r="C135" s="356"/>
      <c r="D135" s="356" t="s">
        <v>42</v>
      </c>
      <c r="E135" s="357" t="s">
        <v>266</v>
      </c>
      <c r="F135" s="357" t="s">
        <v>301</v>
      </c>
    </row>
    <row r="136" spans="1:16384" s="216" customFormat="1" ht="22.5" customHeight="1" x14ac:dyDescent="0.25">
      <c r="A136" s="355"/>
      <c r="B136" s="283" t="s">
        <v>32</v>
      </c>
      <c r="C136" s="283" t="s">
        <v>31</v>
      </c>
      <c r="D136" s="356"/>
      <c r="E136" s="357"/>
      <c r="F136" s="357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3" t="s">
        <v>461</v>
      </c>
      <c r="B139" s="373"/>
      <c r="C139" s="373"/>
      <c r="D139" s="373"/>
      <c r="E139" s="373"/>
      <c r="F139" s="373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4" t="s">
        <v>349</v>
      </c>
      <c r="B147" s="404"/>
      <c r="C147" s="404"/>
      <c r="D147" s="404"/>
      <c r="E147" s="404"/>
      <c r="F147" s="404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5"/>
      <c r="B165" s="433"/>
      <c r="C165" s="433"/>
      <c r="D165" s="433"/>
      <c r="E165" s="433"/>
      <c r="F165" s="433"/>
      <c r="G165" s="83"/>
    </row>
    <row r="166" spans="1:7" ht="32.25" customHeight="1" x14ac:dyDescent="0.4">
      <c r="A166" s="373" t="s">
        <v>462</v>
      </c>
      <c r="B166" s="373"/>
      <c r="C166" s="373"/>
      <c r="D166" s="373"/>
      <c r="E166" s="373"/>
      <c r="F166" s="373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6"/>
      <c r="B176" s="437"/>
      <c r="C176" s="437"/>
      <c r="D176" s="437"/>
      <c r="E176" s="437"/>
      <c r="F176" s="437"/>
      <c r="G176" s="83"/>
    </row>
    <row r="177" spans="1:7" ht="32.25" customHeight="1" x14ac:dyDescent="0.4">
      <c r="A177" s="373" t="s">
        <v>310</v>
      </c>
      <c r="B177" s="373"/>
      <c r="C177" s="373"/>
      <c r="D177" s="373"/>
      <c r="E177" s="373"/>
      <c r="F177" s="373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405"/>
      <c r="C186" s="406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38"/>
      <c r="B188" s="438"/>
      <c r="C188" s="438"/>
      <c r="D188" s="438"/>
      <c r="E188" s="438"/>
      <c r="F188" s="438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5" t="s">
        <v>28</v>
      </c>
      <c r="B191" s="356" t="s">
        <v>29</v>
      </c>
      <c r="C191" s="356"/>
      <c r="D191" s="356" t="s">
        <v>42</v>
      </c>
      <c r="E191" s="357" t="s">
        <v>266</v>
      </c>
      <c r="F191" s="357" t="s">
        <v>301</v>
      </c>
      <c r="G191" s="83"/>
    </row>
    <row r="192" spans="1:7" ht="21" x14ac:dyDescent="0.4">
      <c r="A192" s="355"/>
      <c r="B192" s="283" t="s">
        <v>32</v>
      </c>
      <c r="C192" s="283" t="s">
        <v>31</v>
      </c>
      <c r="D192" s="356"/>
      <c r="E192" s="357"/>
      <c r="F192" s="357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2" t="s">
        <v>34</v>
      </c>
      <c r="B203" s="363"/>
      <c r="C203" s="364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4"/>
      <c r="B205" s="384"/>
      <c r="C205" s="384"/>
      <c r="D205" s="384"/>
      <c r="E205" s="384"/>
      <c r="F205" s="384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2" t="s">
        <v>34</v>
      </c>
      <c r="B227" s="363"/>
      <c r="C227" s="364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4"/>
      <c r="B229" s="384"/>
      <c r="C229" s="384"/>
      <c r="D229" s="384"/>
      <c r="E229" s="384"/>
      <c r="F229" s="384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5" t="s">
        <v>310</v>
      </c>
      <c r="B236" s="366"/>
      <c r="C236" s="366"/>
      <c r="D236" s="367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62" t="s">
        <v>34</v>
      </c>
      <c r="B245" s="363"/>
      <c r="C245" s="364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4"/>
      <c r="B250" s="384"/>
      <c r="C250" s="384"/>
      <c r="D250" s="384"/>
      <c r="E250" s="384"/>
      <c r="F250" s="384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5" t="s">
        <v>28</v>
      </c>
      <c r="B253" s="356" t="s">
        <v>29</v>
      </c>
      <c r="C253" s="356"/>
      <c r="D253" s="356" t="s">
        <v>42</v>
      </c>
      <c r="E253" s="357" t="s">
        <v>266</v>
      </c>
      <c r="F253" s="357" t="s">
        <v>301</v>
      </c>
      <c r="G253" s="83"/>
    </row>
    <row r="254" spans="1:7" ht="21" x14ac:dyDescent="0.4">
      <c r="A254" s="355"/>
      <c r="B254" s="283" t="s">
        <v>32</v>
      </c>
      <c r="C254" s="283" t="s">
        <v>31</v>
      </c>
      <c r="D254" s="356"/>
      <c r="E254" s="357"/>
      <c r="F254" s="357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2" t="s">
        <v>34</v>
      </c>
      <c r="B265" s="363"/>
      <c r="C265" s="364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09"/>
      <c r="B290" s="409"/>
      <c r="C290" s="409"/>
      <c r="D290" s="409"/>
      <c r="E290" s="409"/>
      <c r="F290" s="409"/>
      <c r="G290" s="83"/>
    </row>
    <row r="291" spans="1:7" ht="31.5" customHeight="1" x14ac:dyDescent="0.4">
      <c r="A291" s="368" t="s">
        <v>310</v>
      </c>
      <c r="B291" s="368"/>
      <c r="C291" s="368"/>
      <c r="D291" s="368"/>
      <c r="E291" s="368"/>
      <c r="F291" s="368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5" t="s">
        <v>28</v>
      </c>
      <c r="B308" s="356" t="s">
        <v>29</v>
      </c>
      <c r="C308" s="356"/>
      <c r="D308" s="356" t="s">
        <v>42</v>
      </c>
      <c r="E308" s="357" t="s">
        <v>266</v>
      </c>
      <c r="F308" s="357" t="s">
        <v>301</v>
      </c>
      <c r="G308" s="83"/>
    </row>
    <row r="309" spans="1:7" ht="21" x14ac:dyDescent="0.4">
      <c r="A309" s="355"/>
      <c r="B309" s="283" t="s">
        <v>32</v>
      </c>
      <c r="C309" s="283" t="s">
        <v>31</v>
      </c>
      <c r="D309" s="356"/>
      <c r="E309" s="357"/>
      <c r="F309" s="357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6"/>
      <c r="B357" s="386"/>
      <c r="C357" s="386"/>
      <c r="D357" s="386"/>
      <c r="E357" s="386"/>
      <c r="F357" s="386"/>
      <c r="G357" s="386"/>
    </row>
    <row r="358" spans="1:7" ht="32.25" customHeight="1" x14ac:dyDescent="0.4">
      <c r="A358" s="354" t="s">
        <v>310</v>
      </c>
      <c r="B358" s="354"/>
      <c r="C358" s="354"/>
      <c r="D358" s="354"/>
      <c r="E358" s="354"/>
      <c r="F358" s="354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5" t="s">
        <v>28</v>
      </c>
      <c r="B375" s="356" t="s">
        <v>29</v>
      </c>
      <c r="C375" s="356"/>
      <c r="D375" s="356" t="s">
        <v>42</v>
      </c>
      <c r="E375" s="357" t="s">
        <v>266</v>
      </c>
      <c r="F375" s="357" t="s">
        <v>301</v>
      </c>
      <c r="G375" s="83"/>
    </row>
    <row r="376" spans="1:7" ht="21" x14ac:dyDescent="0.4">
      <c r="A376" s="355"/>
      <c r="B376" s="283" t="s">
        <v>32</v>
      </c>
      <c r="C376" s="283" t="s">
        <v>31</v>
      </c>
      <c r="D376" s="356"/>
      <c r="E376" s="357"/>
      <c r="F376" s="357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1"/>
      <c r="B415" s="382"/>
      <c r="C415" s="382"/>
      <c r="D415" s="382"/>
      <c r="E415" s="382"/>
      <c r="F415" s="382"/>
      <c r="G415" s="382"/>
    </row>
    <row r="416" spans="1:7" ht="24.75" x14ac:dyDescent="0.4">
      <c r="A416" s="350" t="s">
        <v>319</v>
      </c>
      <c r="B416" s="350"/>
      <c r="C416" s="350"/>
      <c r="D416" s="350"/>
      <c r="E416" s="350"/>
      <c r="F416" s="350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5" t="s">
        <v>28</v>
      </c>
      <c r="B433" s="356" t="s">
        <v>29</v>
      </c>
      <c r="C433" s="356"/>
      <c r="D433" s="356" t="s">
        <v>42</v>
      </c>
      <c r="E433" s="357" t="s">
        <v>266</v>
      </c>
      <c r="F433" s="357" t="s">
        <v>301</v>
      </c>
      <c r="G433" s="83"/>
    </row>
    <row r="434" spans="1:7" ht="21" x14ac:dyDescent="0.4">
      <c r="A434" s="355"/>
      <c r="B434" s="283" t="s">
        <v>32</v>
      </c>
      <c r="C434" s="283" t="s">
        <v>31</v>
      </c>
      <c r="D434" s="356"/>
      <c r="E434" s="357"/>
      <c r="F434" s="357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0" t="s">
        <v>310</v>
      </c>
      <c r="B464" s="350"/>
      <c r="C464" s="350"/>
      <c r="D464" s="350"/>
      <c r="E464" s="350"/>
      <c r="F464" s="350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0" t="s">
        <v>425</v>
      </c>
      <c r="B478" s="360"/>
      <c r="C478" s="360"/>
      <c r="D478" s="360"/>
      <c r="E478" s="360"/>
      <c r="F478" s="360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51" t="s">
        <v>28</v>
      </c>
      <c r="B480" s="352" t="s">
        <v>29</v>
      </c>
      <c r="C480" s="352"/>
      <c r="D480" s="352" t="s">
        <v>42</v>
      </c>
      <c r="E480" s="353" t="s">
        <v>266</v>
      </c>
      <c r="F480" s="353" t="s">
        <v>301</v>
      </c>
      <c r="G480" s="83"/>
    </row>
    <row r="481" spans="1:7" ht="21" x14ac:dyDescent="0.4">
      <c r="A481" s="351"/>
      <c r="B481" s="291" t="s">
        <v>32</v>
      </c>
      <c r="C481" s="291" t="s">
        <v>31</v>
      </c>
      <c r="D481" s="352"/>
      <c r="E481" s="353"/>
      <c r="F481" s="353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5" t="s">
        <v>52</v>
      </c>
      <c r="B483" s="395"/>
      <c r="C483" s="395"/>
      <c r="D483" s="395"/>
      <c r="E483" s="395"/>
      <c r="F483" s="395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6" t="s">
        <v>463</v>
      </c>
      <c r="B491" s="417"/>
      <c r="C491" s="417"/>
      <c r="D491" s="417"/>
      <c r="E491" s="417"/>
      <c r="F491" s="417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88" t="s">
        <v>23</v>
      </c>
      <c r="B505" s="389"/>
      <c r="C505" s="389"/>
      <c r="D505" s="389"/>
      <c r="E505" s="389"/>
      <c r="F505" s="390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3"/>
      <c r="B517" s="383"/>
      <c r="C517" s="383"/>
      <c r="D517" s="383"/>
      <c r="E517" s="383"/>
      <c r="F517" s="383"/>
      <c r="G517" s="383"/>
    </row>
    <row r="518" spans="1:7" ht="26.25" customHeight="1" x14ac:dyDescent="0.5">
      <c r="A518" s="244" t="s">
        <v>310</v>
      </c>
      <c r="B518" s="387"/>
      <c r="C518" s="387"/>
      <c r="D518" s="387"/>
      <c r="E518" s="387"/>
      <c r="F518" s="38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1" t="s">
        <v>97</v>
      </c>
      <c r="B530" s="361"/>
      <c r="C530" s="361"/>
      <c r="D530" s="361"/>
      <c r="E530" s="361"/>
      <c r="F530" s="361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91" t="s">
        <v>28</v>
      </c>
      <c r="B532" s="393" t="s">
        <v>29</v>
      </c>
      <c r="C532" s="394"/>
      <c r="D532" s="356" t="s">
        <v>42</v>
      </c>
      <c r="E532" s="357" t="s">
        <v>266</v>
      </c>
      <c r="F532" s="357" t="s">
        <v>301</v>
      </c>
      <c r="G532" s="83"/>
    </row>
    <row r="533" spans="1:7" ht="21" x14ac:dyDescent="0.4">
      <c r="A533" s="392"/>
      <c r="B533" s="292" t="s">
        <v>32</v>
      </c>
      <c r="C533" s="293" t="s">
        <v>31</v>
      </c>
      <c r="D533" s="356"/>
      <c r="E533" s="357"/>
      <c r="F533" s="357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58"/>
      <c r="D535" s="358"/>
      <c r="E535" s="358"/>
      <c r="F535" s="359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2" t="s">
        <v>34</v>
      </c>
      <c r="B542" s="363"/>
      <c r="C542" s="364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2" t="s">
        <v>33</v>
      </c>
      <c r="B543" s="363"/>
      <c r="C543" s="364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4"/>
      <c r="B544" s="384"/>
      <c r="C544" s="384"/>
      <c r="D544" s="384"/>
      <c r="E544" s="384"/>
      <c r="F544" s="384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5"/>
      <c r="B556" s="386"/>
      <c r="C556" s="386"/>
      <c r="D556" s="386"/>
      <c r="E556" s="386"/>
      <c r="F556" s="386"/>
      <c r="G556" s="386"/>
    </row>
    <row r="557" spans="1:7" ht="35.25" customHeight="1" x14ac:dyDescent="0.4">
      <c r="A557" s="246" t="s">
        <v>310</v>
      </c>
      <c r="B557" s="222"/>
      <c r="C557" s="421"/>
      <c r="D557" s="421"/>
      <c r="E557" s="421"/>
      <c r="F557" s="422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407" t="s">
        <v>34</v>
      </c>
      <c r="B566" s="407"/>
      <c r="C566" s="408"/>
      <c r="D566" s="296">
        <f>SUM(B558:C565,B546:C555)</f>
        <v>0</v>
      </c>
      <c r="E566" s="79"/>
      <c r="F566" s="83"/>
      <c r="G566" s="83"/>
    </row>
    <row r="567" spans="1:7" ht="21" x14ac:dyDescent="0.4">
      <c r="A567" s="407" t="s">
        <v>33</v>
      </c>
      <c r="B567" s="407"/>
      <c r="C567" s="407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4"/>
      <c r="B572" s="384"/>
      <c r="C572" s="384"/>
      <c r="D572" s="384"/>
      <c r="E572" s="384"/>
      <c r="F572" s="384"/>
      <c r="G572" s="83"/>
    </row>
    <row r="573" spans="1:7" ht="22.5" x14ac:dyDescent="0.45">
      <c r="A573" s="347" t="s">
        <v>19</v>
      </c>
      <c r="B573" s="347"/>
      <c r="C573" s="347"/>
      <c r="D573" s="347"/>
      <c r="E573" s="347"/>
      <c r="F573" s="347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51" t="s">
        <v>28</v>
      </c>
      <c r="B575" s="352" t="s">
        <v>29</v>
      </c>
      <c r="C575" s="352"/>
      <c r="D575" s="352" t="s">
        <v>42</v>
      </c>
      <c r="E575" s="353" t="s">
        <v>266</v>
      </c>
      <c r="F575" s="353" t="s">
        <v>301</v>
      </c>
      <c r="G575" s="83"/>
    </row>
    <row r="576" spans="1:7" ht="21" x14ac:dyDescent="0.4">
      <c r="A576" s="351"/>
      <c r="B576" s="291" t="s">
        <v>32</v>
      </c>
      <c r="C576" s="291" t="s">
        <v>31</v>
      </c>
      <c r="D576" s="352"/>
      <c r="E576" s="353"/>
      <c r="F576" s="353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0" t="s">
        <v>10</v>
      </c>
      <c r="B578" s="411"/>
      <c r="C578" s="411"/>
      <c r="D578" s="411"/>
      <c r="E578" s="411"/>
      <c r="F578" s="412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7" t="s">
        <v>34</v>
      </c>
      <c r="B588" s="407"/>
      <c r="C588" s="408"/>
      <c r="D588" s="296">
        <f>SUM(B579:C587)</f>
        <v>0</v>
      </c>
      <c r="E588" s="79"/>
      <c r="F588" s="83"/>
      <c r="G588" s="83"/>
    </row>
    <row r="589" spans="1:7" ht="21" x14ac:dyDescent="0.4">
      <c r="A589" s="407" t="s">
        <v>33</v>
      </c>
      <c r="B589" s="407"/>
      <c r="C589" s="407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3" t="s">
        <v>23</v>
      </c>
      <c r="B591" s="414"/>
      <c r="C591" s="414"/>
      <c r="D591" s="414"/>
      <c r="E591" s="414"/>
      <c r="F591" s="415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48" t="s">
        <v>383</v>
      </c>
      <c r="B598" s="349"/>
      <c r="C598" s="349"/>
      <c r="D598" s="349"/>
      <c r="E598" s="349"/>
      <c r="F598" s="349"/>
      <c r="G598" s="349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COUNTIF('A2 Exploitation'!F579:F604,"ok")</f>
        <v>0</v>
      </c>
      <c r="F605" s="90">
        <f>COUNTA('A2 Exploitation'!F579:F604)</f>
        <v>0</v>
      </c>
      <c r="G605" s="83"/>
    </row>
    <row r="606" spans="1:7" ht="21" x14ac:dyDescent="0.4">
      <c r="A606" s="407" t="s">
        <v>34</v>
      </c>
      <c r="B606" s="407"/>
      <c r="C606" s="408"/>
      <c r="D606" s="296">
        <f>SUM(B592:C605)</f>
        <v>0</v>
      </c>
      <c r="E606" s="79"/>
      <c r="F606" s="83"/>
      <c r="G606" s="83"/>
    </row>
    <row r="607" spans="1:7" ht="21" x14ac:dyDescent="0.4">
      <c r="A607" s="407" t="s">
        <v>33</v>
      </c>
      <c r="B607" s="407"/>
      <c r="C607" s="407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18" t="s">
        <v>170</v>
      </c>
      <c r="B610" s="419"/>
      <c r="C610" s="420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7" t="s">
        <v>8</v>
      </c>
      <c r="B612" s="347"/>
      <c r="C612" s="347"/>
      <c r="D612" s="347"/>
      <c r="E612" s="347"/>
      <c r="F612" s="347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5" t="s">
        <v>28</v>
      </c>
      <c r="B614" s="356" t="s">
        <v>29</v>
      </c>
      <c r="C614" s="356"/>
      <c r="D614" s="356" t="s">
        <v>42</v>
      </c>
      <c r="E614" s="357" t="s">
        <v>266</v>
      </c>
      <c r="F614" s="357" t="s">
        <v>301</v>
      </c>
      <c r="G614" s="83"/>
    </row>
    <row r="615" spans="1:7" ht="18.75" customHeight="1" x14ac:dyDescent="0.4">
      <c r="A615" s="355"/>
      <c r="B615" s="283" t="s">
        <v>32</v>
      </c>
      <c r="C615" s="283" t="s">
        <v>31</v>
      </c>
      <c r="D615" s="356"/>
      <c r="E615" s="357"/>
      <c r="F615" s="357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2"/>
      <c r="D617" s="402"/>
      <c r="E617" s="402"/>
      <c r="F617" s="403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7" t="s">
        <v>34</v>
      </c>
      <c r="B627" s="407"/>
      <c r="C627" s="407"/>
      <c r="D627" s="296">
        <f>SUM(B618:C626)</f>
        <v>0</v>
      </c>
      <c r="E627" s="428"/>
      <c r="F627" s="409"/>
      <c r="G627" s="83"/>
    </row>
    <row r="628" spans="1:7" ht="21" x14ac:dyDescent="0.4">
      <c r="A628" s="407" t="s">
        <v>33</v>
      </c>
      <c r="B628" s="407"/>
      <c r="C628" s="407"/>
      <c r="D628" s="295" t="e">
        <f>D627/(COUNT(B618:C626)*2)</f>
        <v>#DIV/0!</v>
      </c>
      <c r="E628" s="429"/>
      <c r="F628" s="383"/>
      <c r="G628" s="83"/>
    </row>
    <row r="629" spans="1:7" ht="21" x14ac:dyDescent="0.4">
      <c r="A629" s="104"/>
      <c r="B629" s="83"/>
      <c r="C629" s="427"/>
      <c r="D629" s="427"/>
      <c r="E629" s="427"/>
      <c r="F629" s="427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62" t="s">
        <v>34</v>
      </c>
      <c r="B639" s="363"/>
      <c r="C639" s="364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2"/>
      <c r="D642" s="402"/>
      <c r="E642" s="402"/>
      <c r="F642" s="403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62" t="s">
        <v>34</v>
      </c>
      <c r="B650" s="363"/>
      <c r="C650" s="364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4"/>
      <c r="B652" s="424"/>
      <c r="C652" s="424"/>
      <c r="D652" s="424"/>
      <c r="E652" s="424"/>
      <c r="F652" s="424"/>
      <c r="G652" s="424"/>
    </row>
    <row r="653" spans="1:16382" ht="24.75" x14ac:dyDescent="0.4">
      <c r="A653" s="241" t="s">
        <v>26</v>
      </c>
      <c r="B653" s="402"/>
      <c r="C653" s="402"/>
      <c r="D653" s="402"/>
      <c r="E653" s="402"/>
      <c r="F653" s="403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399" t="s">
        <v>310</v>
      </c>
      <c r="B661" s="400"/>
      <c r="C661" s="400"/>
      <c r="D661" s="400"/>
      <c r="E661" s="400"/>
      <c r="F661" s="401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COUNTIF('A2 Exploitation'!F618:F667,"ok")</f>
        <v>0</v>
      </c>
      <c r="F668" s="90">
        <f>COUNTA('A2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7" t="s">
        <v>355</v>
      </c>
      <c r="B676" s="347"/>
      <c r="C676" s="347"/>
      <c r="D676" s="347"/>
      <c r="E676" s="347"/>
      <c r="F676" s="347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5" t="s">
        <v>28</v>
      </c>
      <c r="B678" s="356" t="s">
        <v>29</v>
      </c>
      <c r="C678" s="356"/>
      <c r="D678" s="356" t="s">
        <v>42</v>
      </c>
      <c r="E678" s="357" t="s">
        <v>266</v>
      </c>
      <c r="F678" s="357" t="s">
        <v>301</v>
      </c>
      <c r="G678" s="83"/>
    </row>
    <row r="679" spans="1:7" ht="21" x14ac:dyDescent="0.4">
      <c r="A679" s="355"/>
      <c r="B679" s="283" t="s">
        <v>32</v>
      </c>
      <c r="C679" s="283" t="s">
        <v>31</v>
      </c>
      <c r="D679" s="356"/>
      <c r="E679" s="357"/>
      <c r="F679" s="357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3" t="s">
        <v>459</v>
      </c>
      <c r="B704" s="423"/>
      <c r="C704" s="423"/>
      <c r="D704" s="423"/>
      <c r="E704" s="423"/>
      <c r="F704" s="423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30" t="s">
        <v>28</v>
      </c>
      <c r="B706" s="393" t="s">
        <v>29</v>
      </c>
      <c r="C706" s="393"/>
      <c r="D706" s="356" t="s">
        <v>42</v>
      </c>
      <c r="E706" s="357" t="s">
        <v>266</v>
      </c>
      <c r="F706" s="357" t="s">
        <v>301</v>
      </c>
      <c r="G706" s="184"/>
    </row>
    <row r="707" spans="1:7" ht="21" x14ac:dyDescent="0.4">
      <c r="A707" s="355"/>
      <c r="B707" s="283" t="s">
        <v>32</v>
      </c>
      <c r="C707" s="283" t="s">
        <v>31</v>
      </c>
      <c r="D707" s="356"/>
      <c r="E707" s="357"/>
      <c r="F707" s="357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6" t="s">
        <v>305</v>
      </c>
      <c r="B709" s="397"/>
      <c r="C709" s="397"/>
      <c r="D709" s="397"/>
      <c r="E709" s="397"/>
      <c r="F709" s="398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5"/>
      <c r="C715" s="426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5"/>
      <c r="C716" s="426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6" t="s">
        <v>306</v>
      </c>
      <c r="B718" s="397"/>
      <c r="C718" s="397"/>
      <c r="D718" s="397"/>
      <c r="E718" s="397"/>
      <c r="F718" s="398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1"/>
      <c r="E1" s="441"/>
      <c r="F1" s="441"/>
      <c r="G1" s="44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2" t="s">
        <v>46</v>
      </c>
      <c r="B6" s="442"/>
      <c r="C6" s="442"/>
      <c r="D6" s="442"/>
      <c r="E6" s="442"/>
      <c r="F6" s="442"/>
      <c r="G6" s="66"/>
    </row>
    <row r="7" spans="1:7" s="2" customFormat="1" ht="21.75" customHeight="1" x14ac:dyDescent="0.45">
      <c r="A7" s="443" t="str">
        <f>'Page de garde'!D18</f>
        <v>SIDI SALAH</v>
      </c>
      <c r="B7" s="443"/>
      <c r="C7" s="443"/>
      <c r="D7" s="443"/>
      <c r="E7" s="443"/>
      <c r="F7" s="443"/>
      <c r="G7" s="66"/>
    </row>
    <row r="8" spans="1:7" s="2" customFormat="1" ht="24" x14ac:dyDescent="0.45">
      <c r="A8" s="329" t="s">
        <v>39</v>
      </c>
      <c r="B8" s="444" t="str">
        <f>'A1 Exploitation'!B9:F9</f>
        <v>M Souheil DRAOUI et Mme Imen SLITI</v>
      </c>
      <c r="C8" s="444"/>
      <c r="D8" s="444"/>
      <c r="E8" s="444"/>
      <c r="F8" s="444"/>
      <c r="G8" s="66"/>
    </row>
    <row r="9" spans="1:7" s="2" customFormat="1" ht="24" x14ac:dyDescent="0.45">
      <c r="A9" s="330" t="s">
        <v>41</v>
      </c>
      <c r="B9" s="445" t="str">
        <f>'A1 Exploitation'!B10:F10</f>
        <v>Directeur magasin et gestionnaire de stock</v>
      </c>
      <c r="C9" s="445"/>
      <c r="D9" s="445"/>
      <c r="E9" s="445"/>
      <c r="F9" s="445"/>
      <c r="G9" s="66"/>
    </row>
    <row r="10" spans="1:7" s="2" customFormat="1" ht="24" x14ac:dyDescent="0.45">
      <c r="A10" s="329" t="s">
        <v>40</v>
      </c>
      <c r="B10" s="440">
        <f>'A1 Exploitation'!B11:F11</f>
        <v>43629</v>
      </c>
      <c r="C10" s="440"/>
      <c r="D10" s="440"/>
      <c r="E10" s="440"/>
      <c r="F10" s="440"/>
      <c r="G10" s="66"/>
    </row>
    <row r="11" spans="1:7" s="2" customFormat="1" ht="24" x14ac:dyDescent="0.45">
      <c r="A11" s="329" t="s">
        <v>250</v>
      </c>
      <c r="B11" s="446" t="e">
        <f>D199</f>
        <v>#DIV/0!</v>
      </c>
      <c r="C11" s="446"/>
      <c r="D11" s="446"/>
      <c r="E11" s="446"/>
      <c r="F11" s="446"/>
      <c r="G11" s="66"/>
    </row>
    <row r="12" spans="1:7" s="2" customFormat="1" ht="22.5" x14ac:dyDescent="0.45">
      <c r="A12" s="1"/>
      <c r="D12" s="375"/>
      <c r="E12" s="375"/>
      <c r="F12" s="375"/>
      <c r="G12" s="375"/>
    </row>
    <row r="13" spans="1:7" s="2" customFormat="1" ht="11.25" customHeight="1" x14ac:dyDescent="0.3">
      <c r="A13" s="447" t="s">
        <v>28</v>
      </c>
      <c r="B13" s="448" t="s">
        <v>29</v>
      </c>
      <c r="C13" s="448"/>
      <c r="D13" s="448" t="s">
        <v>42</v>
      </c>
      <c r="E13" s="448" t="s">
        <v>160</v>
      </c>
      <c r="F13" s="448" t="s">
        <v>161</v>
      </c>
    </row>
    <row r="14" spans="1:7" s="2" customFormat="1" ht="12.75" customHeight="1" x14ac:dyDescent="0.3">
      <c r="A14" s="447"/>
      <c r="B14" s="336" t="s">
        <v>32</v>
      </c>
      <c r="C14" s="336" t="s">
        <v>31</v>
      </c>
      <c r="D14" s="448"/>
      <c r="E14" s="448"/>
      <c r="F14" s="448"/>
      <c r="G14" s="65"/>
    </row>
    <row r="15" spans="1:7" x14ac:dyDescent="0.3">
      <c r="A15" s="461"/>
      <c r="B15" s="462"/>
      <c r="C15" s="462"/>
      <c r="D15" s="462"/>
      <c r="E15" s="462"/>
      <c r="F15" s="462"/>
    </row>
    <row r="16" spans="1:7" ht="19.5" x14ac:dyDescent="0.4">
      <c r="A16" s="454" t="s">
        <v>0</v>
      </c>
      <c r="B16" s="455"/>
      <c r="C16" s="455"/>
      <c r="D16" s="455"/>
      <c r="E16" s="455"/>
      <c r="F16" s="455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6" t="s">
        <v>34</v>
      </c>
      <c r="B22" s="450"/>
      <c r="C22" s="451"/>
      <c r="D22" s="334">
        <f>SUM(B17:C21)</f>
        <v>0</v>
      </c>
    </row>
    <row r="23" spans="1:7" x14ac:dyDescent="0.3">
      <c r="A23" s="449" t="s">
        <v>251</v>
      </c>
      <c r="B23" s="452"/>
      <c r="C23" s="453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7" t="s">
        <v>4</v>
      </c>
      <c r="B25" s="458"/>
      <c r="C25" s="458"/>
      <c r="D25" s="458"/>
      <c r="E25" s="458"/>
      <c r="F25" s="458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9" t="s">
        <v>34</v>
      </c>
      <c r="B33" s="452"/>
      <c r="C33" s="453"/>
      <c r="D33" s="331">
        <f>SUM(B26:C32)</f>
        <v>0</v>
      </c>
    </row>
    <row r="34" spans="1:6" x14ac:dyDescent="0.3">
      <c r="A34" s="449" t="s">
        <v>251</v>
      </c>
      <c r="B34" s="452"/>
      <c r="C34" s="453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7" t="s">
        <v>180</v>
      </c>
      <c r="B36" s="458"/>
      <c r="C36" s="458"/>
      <c r="D36" s="458"/>
      <c r="E36" s="458"/>
      <c r="F36" s="458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9" t="s">
        <v>34</v>
      </c>
      <c r="B42" s="452"/>
      <c r="C42" s="453"/>
      <c r="D42" s="331">
        <f>SUM(B37:C41)</f>
        <v>0</v>
      </c>
    </row>
    <row r="43" spans="1:6" x14ac:dyDescent="0.3">
      <c r="A43" s="449" t="s">
        <v>251</v>
      </c>
      <c r="B43" s="452"/>
      <c r="C43" s="45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9" t="s">
        <v>19</v>
      </c>
      <c r="B45" s="460"/>
      <c r="C45" s="460"/>
      <c r="D45" s="460"/>
      <c r="E45" s="460"/>
      <c r="F45" s="460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9" t="s">
        <v>34</v>
      </c>
      <c r="B52" s="452"/>
      <c r="C52" s="453"/>
      <c r="D52" s="331">
        <f>SUM(B46:C51)</f>
        <v>0</v>
      </c>
    </row>
    <row r="53" spans="1:6" x14ac:dyDescent="0.3">
      <c r="A53" s="449" t="s">
        <v>251</v>
      </c>
      <c r="B53" s="452"/>
      <c r="C53" s="453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7" t="s">
        <v>8</v>
      </c>
      <c r="B55" s="458"/>
      <c r="C55" s="458"/>
      <c r="D55" s="458"/>
      <c r="E55" s="458"/>
      <c r="F55" s="458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9" t="s">
        <v>34</v>
      </c>
      <c r="B63" s="452"/>
      <c r="C63" s="453"/>
      <c r="D63" s="331">
        <f>SUM(B56:C62)</f>
        <v>0</v>
      </c>
    </row>
    <row r="64" spans="1:6" x14ac:dyDescent="0.3">
      <c r="A64" s="449" t="s">
        <v>251</v>
      </c>
      <c r="B64" s="452"/>
      <c r="C64" s="453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7" t="s">
        <v>111</v>
      </c>
      <c r="B66" s="458"/>
      <c r="C66" s="458"/>
      <c r="D66" s="458"/>
      <c r="E66" s="458"/>
      <c r="F66" s="458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9" t="s">
        <v>34</v>
      </c>
      <c r="B84" s="452"/>
      <c r="C84" s="453"/>
      <c r="D84" s="331">
        <f>SUM(B67:C83)</f>
        <v>0</v>
      </c>
    </row>
    <row r="85" spans="1:6" x14ac:dyDescent="0.3">
      <c r="A85" s="449" t="s">
        <v>251</v>
      </c>
      <c r="B85" s="452"/>
      <c r="C85" s="45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7" t="s">
        <v>172</v>
      </c>
      <c r="B87" s="458"/>
      <c r="C87" s="458"/>
      <c r="D87" s="458"/>
      <c r="E87" s="458"/>
      <c r="F87" s="458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9" t="s">
        <v>34</v>
      </c>
      <c r="B102" s="452"/>
      <c r="C102" s="453"/>
      <c r="D102" s="331">
        <f>SUM(B88:C101)</f>
        <v>0</v>
      </c>
    </row>
    <row r="103" spans="1:6" x14ac:dyDescent="0.3">
      <c r="A103" s="449" t="s">
        <v>251</v>
      </c>
      <c r="B103" s="452"/>
      <c r="C103" s="45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7" t="s">
        <v>173</v>
      </c>
      <c r="B106" s="458"/>
      <c r="C106" s="458"/>
      <c r="D106" s="458"/>
      <c r="E106" s="458"/>
      <c r="F106" s="458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9" t="s">
        <v>34</v>
      </c>
      <c r="B118" s="452"/>
      <c r="C118" s="453"/>
      <c r="D118" s="331">
        <f>SUM(B107:C117)</f>
        <v>0</v>
      </c>
    </row>
    <row r="119" spans="1:6" x14ac:dyDescent="0.3">
      <c r="A119" s="449" t="s">
        <v>251</v>
      </c>
      <c r="B119" s="452"/>
      <c r="C119" s="45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7" t="s">
        <v>156</v>
      </c>
      <c r="B121" s="458"/>
      <c r="C121" s="458"/>
      <c r="D121" s="458"/>
      <c r="E121" s="458"/>
      <c r="F121" s="458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9" t="s">
        <v>34</v>
      </c>
      <c r="B133" s="452"/>
      <c r="C133" s="453"/>
      <c r="D133" s="331">
        <f>SUM(B122:C132)</f>
        <v>0</v>
      </c>
    </row>
    <row r="134" spans="1:6" x14ac:dyDescent="0.3">
      <c r="A134" s="449" t="s">
        <v>251</v>
      </c>
      <c r="B134" s="452"/>
      <c r="C134" s="45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7" t="s">
        <v>61</v>
      </c>
      <c r="B136" s="458"/>
      <c r="C136" s="458"/>
      <c r="D136" s="458"/>
      <c r="E136" s="458"/>
      <c r="F136" s="458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9" t="s">
        <v>34</v>
      </c>
      <c r="B149" s="452"/>
      <c r="C149" s="453"/>
      <c r="D149" s="331">
        <f>SUM(B137:C148)</f>
        <v>0</v>
      </c>
    </row>
    <row r="150" spans="1:6" x14ac:dyDescent="0.3">
      <c r="A150" s="449" t="s">
        <v>251</v>
      </c>
      <c r="B150" s="452"/>
      <c r="C150" s="45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7" t="s">
        <v>178</v>
      </c>
      <c r="B152" s="458"/>
      <c r="C152" s="458"/>
      <c r="D152" s="458"/>
      <c r="E152" s="458"/>
      <c r="F152" s="458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9" t="s">
        <v>34</v>
      </c>
      <c r="B161" s="450"/>
      <c r="C161" s="451"/>
      <c r="D161" s="334">
        <f>SUM(B153:C160)</f>
        <v>0</v>
      </c>
    </row>
    <row r="162" spans="1:6" x14ac:dyDescent="0.3">
      <c r="A162" s="449" t="s">
        <v>251</v>
      </c>
      <c r="B162" s="452"/>
      <c r="C162" s="453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7" t="s">
        <v>64</v>
      </c>
      <c r="B164" s="458"/>
      <c r="C164" s="458"/>
      <c r="D164" s="458"/>
      <c r="E164" s="458"/>
      <c r="F164" s="458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9" t="s">
        <v>34</v>
      </c>
      <c r="B169" s="452"/>
      <c r="C169" s="453"/>
      <c r="D169" s="331">
        <f>SUM(B165:C168)</f>
        <v>0</v>
      </c>
    </row>
    <row r="170" spans="1:6" x14ac:dyDescent="0.3">
      <c r="A170" s="449" t="s">
        <v>251</v>
      </c>
      <c r="B170" s="452"/>
      <c r="C170" s="453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3" t="s">
        <v>15</v>
      </c>
      <c r="B172" s="464"/>
      <c r="C172" s="464"/>
      <c r="D172" s="464"/>
      <c r="E172" s="464"/>
      <c r="F172" s="464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9" t="s">
        <v>34</v>
      </c>
      <c r="B177" s="452"/>
      <c r="C177" s="453"/>
      <c r="D177" s="331">
        <f>SUM(B173:C176)</f>
        <v>0</v>
      </c>
    </row>
    <row r="178" spans="1:7" x14ac:dyDescent="0.3">
      <c r="A178" s="449" t="s">
        <v>251</v>
      </c>
      <c r="B178" s="452"/>
      <c r="C178" s="453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7" t="s">
        <v>65</v>
      </c>
      <c r="B180" s="458"/>
      <c r="C180" s="458"/>
      <c r="D180" s="458"/>
      <c r="E180" s="458"/>
      <c r="F180" s="458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9" t="s">
        <v>34</v>
      </c>
      <c r="B186" s="452"/>
      <c r="C186" s="453"/>
      <c r="D186" s="331">
        <f>SUM(B181:C185)</f>
        <v>0</v>
      </c>
    </row>
    <row r="187" spans="1:7" x14ac:dyDescent="0.3">
      <c r="A187" s="449" t="s">
        <v>251</v>
      </c>
      <c r="B187" s="452"/>
      <c r="C187" s="453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7" t="s">
        <v>177</v>
      </c>
      <c r="B189" s="458"/>
      <c r="C189" s="458"/>
      <c r="D189" s="458"/>
      <c r="E189" s="458"/>
      <c r="F189" s="458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9" t="s">
        <v>34</v>
      </c>
      <c r="B194" s="452"/>
      <c r="C194" s="453"/>
      <c r="D194" s="335">
        <f>SUM(B190:C193)</f>
        <v>0</v>
      </c>
    </row>
    <row r="195" spans="1:6" x14ac:dyDescent="0.3">
      <c r="A195" s="449" t="s">
        <v>251</v>
      </c>
      <c r="B195" s="452"/>
      <c r="C195" s="453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COUNTIF('A2 Technique'!F17:F193,"ok")</f>
        <v>0</v>
      </c>
      <c r="F197" s="73">
        <f>COUNTA('A2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5"/>
      <c r="E1" s="375"/>
      <c r="F1" s="375"/>
      <c r="G1" s="375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6" t="s">
        <v>151</v>
      </c>
      <c r="B7" s="376"/>
      <c r="C7" s="376"/>
      <c r="D7" s="376"/>
      <c r="E7" s="376"/>
      <c r="F7" s="376"/>
      <c r="G7" s="82"/>
    </row>
    <row r="8" spans="1:7" ht="22.5" x14ac:dyDescent="0.45">
      <c r="A8" s="377" t="str">
        <f>'Page de garde'!D18</f>
        <v>SIDI SALAH</v>
      </c>
      <c r="B8" s="377"/>
      <c r="C8" s="377"/>
      <c r="D8" s="377"/>
      <c r="E8" s="377"/>
      <c r="F8" s="377"/>
      <c r="G8" s="82"/>
    </row>
    <row r="9" spans="1:7" ht="22.5" x14ac:dyDescent="0.45">
      <c r="A9" s="278" t="s">
        <v>39</v>
      </c>
      <c r="B9" s="378"/>
      <c r="C9" s="378"/>
      <c r="D9" s="378"/>
      <c r="E9" s="378"/>
      <c r="F9" s="378"/>
      <c r="G9" s="82"/>
    </row>
    <row r="10" spans="1:7" ht="22.5" x14ac:dyDescent="0.45">
      <c r="A10" s="279" t="s">
        <v>41</v>
      </c>
      <c r="B10" s="379"/>
      <c r="C10" s="379"/>
      <c r="D10" s="379"/>
      <c r="E10" s="379"/>
      <c r="F10" s="379"/>
      <c r="G10" s="82"/>
    </row>
    <row r="11" spans="1:7" ht="22.5" x14ac:dyDescent="0.45">
      <c r="A11" s="278" t="s">
        <v>40</v>
      </c>
      <c r="B11" s="374"/>
      <c r="C11" s="374"/>
      <c r="D11" s="374"/>
      <c r="E11" s="374"/>
      <c r="F11" s="374"/>
      <c r="G11" s="82"/>
    </row>
    <row r="12" spans="1:7" ht="22.5" x14ac:dyDescent="0.45">
      <c r="A12" s="278" t="s">
        <v>200</v>
      </c>
      <c r="B12" s="380" t="e">
        <f>D730</f>
        <v>#DIV/0!</v>
      </c>
      <c r="C12" s="380"/>
      <c r="D12" s="380"/>
      <c r="E12" s="380"/>
      <c r="F12" s="380"/>
      <c r="G12" s="82"/>
    </row>
    <row r="13" spans="1:7" ht="22.5" x14ac:dyDescent="0.45">
      <c r="A13" s="81"/>
      <c r="B13" s="79"/>
      <c r="C13" s="79"/>
      <c r="D13" s="375"/>
      <c r="E13" s="375"/>
      <c r="F13" s="375"/>
      <c r="G13" s="375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5" t="s">
        <v>28</v>
      </c>
      <c r="B17" s="356" t="s">
        <v>29</v>
      </c>
      <c r="C17" s="356"/>
      <c r="D17" s="356" t="s">
        <v>42</v>
      </c>
      <c r="E17" s="357" t="s">
        <v>266</v>
      </c>
      <c r="F17" s="357" t="s">
        <v>299</v>
      </c>
      <c r="G17" s="83"/>
    </row>
    <row r="18" spans="1:8" ht="16.5" customHeight="1" x14ac:dyDescent="0.4">
      <c r="A18" s="355"/>
      <c r="B18" s="283" t="s">
        <v>32</v>
      </c>
      <c r="C18" s="283" t="s">
        <v>31</v>
      </c>
      <c r="D18" s="356"/>
      <c r="E18" s="357"/>
      <c r="F18" s="357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4"/>
      <c r="B49" s="384"/>
      <c r="C49" s="384"/>
      <c r="D49" s="384"/>
      <c r="E49" s="384"/>
      <c r="F49" s="384"/>
      <c r="G49" s="384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5" t="s">
        <v>28</v>
      </c>
      <c r="B52" s="356" t="s">
        <v>29</v>
      </c>
      <c r="C52" s="356"/>
      <c r="D52" s="356" t="s">
        <v>42</v>
      </c>
      <c r="E52" s="357" t="s">
        <v>266</v>
      </c>
      <c r="F52" s="357" t="s">
        <v>301</v>
      </c>
      <c r="G52" s="83"/>
    </row>
    <row r="53" spans="1:7" ht="21" x14ac:dyDescent="0.4">
      <c r="A53" s="355"/>
      <c r="B53" s="283" t="s">
        <v>32</v>
      </c>
      <c r="C53" s="283" t="s">
        <v>31</v>
      </c>
      <c r="D53" s="356"/>
      <c r="E53" s="357"/>
      <c r="F53" s="357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1"/>
      <c r="B64" s="432"/>
      <c r="C64" s="432"/>
      <c r="D64" s="432"/>
      <c r="E64" s="432"/>
      <c r="F64" s="432"/>
      <c r="G64" s="432"/>
    </row>
    <row r="65" spans="1:7" ht="43.5" customHeight="1" x14ac:dyDescent="0.4">
      <c r="A65" s="369" t="s">
        <v>350</v>
      </c>
      <c r="B65" s="369"/>
      <c r="C65" s="369"/>
      <c r="D65" s="369"/>
      <c r="E65" s="369"/>
      <c r="F65" s="369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2"/>
      <c r="B83" s="382"/>
      <c r="C83" s="382"/>
      <c r="D83" s="382"/>
      <c r="E83" s="382"/>
      <c r="F83" s="382"/>
      <c r="G83" s="382"/>
    </row>
    <row r="84" spans="1:7" ht="45" customHeight="1" x14ac:dyDescent="0.45">
      <c r="A84" s="370" t="s">
        <v>351</v>
      </c>
      <c r="B84" s="370"/>
      <c r="C84" s="370"/>
      <c r="D84" s="370"/>
      <c r="E84" s="370"/>
      <c r="F84" s="370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5"/>
      <c r="B103" s="433"/>
      <c r="C103" s="433"/>
      <c r="D103" s="433"/>
      <c r="E103" s="433"/>
      <c r="F103" s="439"/>
      <c r="G103" s="83"/>
    </row>
    <row r="104" spans="1:7" ht="46.5" customHeight="1" x14ac:dyDescent="0.4">
      <c r="A104" s="369" t="s">
        <v>352</v>
      </c>
      <c r="B104" s="369"/>
      <c r="C104" s="369"/>
      <c r="D104" s="369"/>
      <c r="E104" s="369"/>
      <c r="F104" s="369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5"/>
      <c r="B111" s="433"/>
      <c r="C111" s="433"/>
      <c r="D111" s="433"/>
      <c r="E111" s="433"/>
      <c r="F111" s="439"/>
      <c r="G111" s="83"/>
    </row>
    <row r="112" spans="1:7" ht="39.75" customHeight="1" x14ac:dyDescent="0.4">
      <c r="A112" s="369" t="s">
        <v>390</v>
      </c>
      <c r="B112" s="369"/>
      <c r="C112" s="369"/>
      <c r="D112" s="369"/>
      <c r="E112" s="369"/>
      <c r="F112" s="369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3"/>
      <c r="B120" s="433"/>
      <c r="C120" s="433"/>
      <c r="D120" s="433"/>
      <c r="E120" s="433"/>
      <c r="F120" s="433"/>
      <c r="G120" s="83"/>
    </row>
    <row r="121" spans="1:7" ht="22.5" x14ac:dyDescent="0.4">
      <c r="A121" s="369" t="s">
        <v>310</v>
      </c>
      <c r="B121" s="369"/>
      <c r="C121" s="369"/>
      <c r="D121" s="369"/>
      <c r="E121" s="369"/>
      <c r="F121" s="369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4"/>
      <c r="B132" s="434"/>
      <c r="C132" s="434"/>
      <c r="D132" s="434"/>
      <c r="E132" s="434"/>
      <c r="F132" s="434"/>
      <c r="G132" s="83"/>
    </row>
    <row r="133" spans="1:16384" ht="22.5" customHeight="1" x14ac:dyDescent="0.4">
      <c r="A133" s="371" t="s">
        <v>424</v>
      </c>
      <c r="B133" s="371"/>
      <c r="C133" s="371"/>
      <c r="D133" s="371"/>
      <c r="E133" s="371"/>
      <c r="F133" s="371"/>
      <c r="G133" s="83"/>
    </row>
    <row r="134" spans="1:16384" ht="22.5" customHeight="1" x14ac:dyDescent="0.4">
      <c r="A134" s="372"/>
      <c r="B134" s="372"/>
      <c r="C134" s="372"/>
      <c r="D134" s="372"/>
      <c r="E134" s="372"/>
      <c r="F134" s="372"/>
      <c r="G134" s="83"/>
    </row>
    <row r="135" spans="1:16384" s="216" customFormat="1" ht="22.5" customHeight="1" x14ac:dyDescent="0.25">
      <c r="A135" s="355" t="s">
        <v>28</v>
      </c>
      <c r="B135" s="356" t="s">
        <v>29</v>
      </c>
      <c r="C135" s="356"/>
      <c r="D135" s="356" t="s">
        <v>42</v>
      </c>
      <c r="E135" s="357" t="s">
        <v>266</v>
      </c>
      <c r="F135" s="357" t="s">
        <v>301</v>
      </c>
    </row>
    <row r="136" spans="1:16384" s="216" customFormat="1" ht="22.5" customHeight="1" x14ac:dyDescent="0.25">
      <c r="A136" s="355"/>
      <c r="B136" s="283" t="s">
        <v>32</v>
      </c>
      <c r="C136" s="283" t="s">
        <v>31</v>
      </c>
      <c r="D136" s="356"/>
      <c r="E136" s="357"/>
      <c r="F136" s="357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3" t="s">
        <v>461</v>
      </c>
      <c r="B139" s="373"/>
      <c r="C139" s="373"/>
      <c r="D139" s="373"/>
      <c r="E139" s="373"/>
      <c r="F139" s="373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4" t="s">
        <v>349</v>
      </c>
      <c r="B147" s="404"/>
      <c r="C147" s="404"/>
      <c r="D147" s="404"/>
      <c r="E147" s="404"/>
      <c r="F147" s="404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5"/>
      <c r="B165" s="433"/>
      <c r="C165" s="433"/>
      <c r="D165" s="433"/>
      <c r="E165" s="433"/>
      <c r="F165" s="433"/>
      <c r="G165" s="83"/>
    </row>
    <row r="166" spans="1:7" ht="32.25" customHeight="1" x14ac:dyDescent="0.4">
      <c r="A166" s="373" t="s">
        <v>462</v>
      </c>
      <c r="B166" s="373"/>
      <c r="C166" s="373"/>
      <c r="D166" s="373"/>
      <c r="E166" s="373"/>
      <c r="F166" s="373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6"/>
      <c r="B176" s="437"/>
      <c r="C176" s="437"/>
      <c r="D176" s="437"/>
      <c r="E176" s="437"/>
      <c r="F176" s="437"/>
      <c r="G176" s="83"/>
    </row>
    <row r="177" spans="1:7" ht="32.25" customHeight="1" x14ac:dyDescent="0.4">
      <c r="A177" s="373" t="s">
        <v>310</v>
      </c>
      <c r="B177" s="373"/>
      <c r="C177" s="373"/>
      <c r="D177" s="373"/>
      <c r="E177" s="373"/>
      <c r="F177" s="373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405"/>
      <c r="C186" s="406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38"/>
      <c r="B188" s="438"/>
      <c r="C188" s="438"/>
      <c r="D188" s="438"/>
      <c r="E188" s="438"/>
      <c r="F188" s="438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5" t="s">
        <v>28</v>
      </c>
      <c r="B191" s="356" t="s">
        <v>29</v>
      </c>
      <c r="C191" s="356"/>
      <c r="D191" s="356" t="s">
        <v>42</v>
      </c>
      <c r="E191" s="357" t="s">
        <v>266</v>
      </c>
      <c r="F191" s="357" t="s">
        <v>301</v>
      </c>
      <c r="G191" s="83"/>
    </row>
    <row r="192" spans="1:7" ht="21" x14ac:dyDescent="0.4">
      <c r="A192" s="355"/>
      <c r="B192" s="283" t="s">
        <v>32</v>
      </c>
      <c r="C192" s="283" t="s">
        <v>31</v>
      </c>
      <c r="D192" s="356"/>
      <c r="E192" s="357"/>
      <c r="F192" s="357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2" t="s">
        <v>34</v>
      </c>
      <c r="B203" s="363"/>
      <c r="C203" s="364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4"/>
      <c r="B205" s="384"/>
      <c r="C205" s="384"/>
      <c r="D205" s="384"/>
      <c r="E205" s="384"/>
      <c r="F205" s="384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2" t="s">
        <v>34</v>
      </c>
      <c r="B227" s="363"/>
      <c r="C227" s="364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4"/>
      <c r="B229" s="384"/>
      <c r="C229" s="384"/>
      <c r="D229" s="384"/>
      <c r="E229" s="384"/>
      <c r="F229" s="384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5" t="s">
        <v>310</v>
      </c>
      <c r="B236" s="366"/>
      <c r="C236" s="366"/>
      <c r="D236" s="367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62" t="s">
        <v>34</v>
      </c>
      <c r="B245" s="363"/>
      <c r="C245" s="364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4"/>
      <c r="B250" s="384"/>
      <c r="C250" s="384"/>
      <c r="D250" s="384"/>
      <c r="E250" s="384"/>
      <c r="F250" s="384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5" t="s">
        <v>28</v>
      </c>
      <c r="B253" s="356" t="s">
        <v>29</v>
      </c>
      <c r="C253" s="356"/>
      <c r="D253" s="356" t="s">
        <v>42</v>
      </c>
      <c r="E253" s="357" t="s">
        <v>266</v>
      </c>
      <c r="F253" s="357" t="s">
        <v>301</v>
      </c>
      <c r="G253" s="83"/>
    </row>
    <row r="254" spans="1:7" ht="21" x14ac:dyDescent="0.4">
      <c r="A254" s="355"/>
      <c r="B254" s="283" t="s">
        <v>32</v>
      </c>
      <c r="C254" s="283" t="s">
        <v>31</v>
      </c>
      <c r="D254" s="356"/>
      <c r="E254" s="357"/>
      <c r="F254" s="357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2" t="s">
        <v>34</v>
      </c>
      <c r="B265" s="363"/>
      <c r="C265" s="364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09"/>
      <c r="B290" s="409"/>
      <c r="C290" s="409"/>
      <c r="D290" s="409"/>
      <c r="E290" s="409"/>
      <c r="F290" s="409"/>
      <c r="G290" s="83"/>
    </row>
    <row r="291" spans="1:7" ht="31.5" customHeight="1" x14ac:dyDescent="0.4">
      <c r="A291" s="368" t="s">
        <v>310</v>
      </c>
      <c r="B291" s="368"/>
      <c r="C291" s="368"/>
      <c r="D291" s="368"/>
      <c r="E291" s="368"/>
      <c r="F291" s="368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5" t="s">
        <v>28</v>
      </c>
      <c r="B308" s="356" t="s">
        <v>29</v>
      </c>
      <c r="C308" s="356"/>
      <c r="D308" s="356" t="s">
        <v>42</v>
      </c>
      <c r="E308" s="357" t="s">
        <v>266</v>
      </c>
      <c r="F308" s="357" t="s">
        <v>301</v>
      </c>
      <c r="G308" s="83"/>
    </row>
    <row r="309" spans="1:7" ht="21" x14ac:dyDescent="0.4">
      <c r="A309" s="355"/>
      <c r="B309" s="283" t="s">
        <v>32</v>
      </c>
      <c r="C309" s="283" t="s">
        <v>31</v>
      </c>
      <c r="D309" s="356"/>
      <c r="E309" s="357"/>
      <c r="F309" s="357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6"/>
      <c r="B357" s="386"/>
      <c r="C357" s="386"/>
      <c r="D357" s="386"/>
      <c r="E357" s="386"/>
      <c r="F357" s="386"/>
      <c r="G357" s="386"/>
    </row>
    <row r="358" spans="1:7" ht="32.25" customHeight="1" x14ac:dyDescent="0.4">
      <c r="A358" s="354" t="s">
        <v>310</v>
      </c>
      <c r="B358" s="354"/>
      <c r="C358" s="354"/>
      <c r="D358" s="354"/>
      <c r="E358" s="354"/>
      <c r="F358" s="354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5" t="s">
        <v>28</v>
      </c>
      <c r="B375" s="356" t="s">
        <v>29</v>
      </c>
      <c r="C375" s="356"/>
      <c r="D375" s="356" t="s">
        <v>42</v>
      </c>
      <c r="E375" s="357" t="s">
        <v>266</v>
      </c>
      <c r="F375" s="357" t="s">
        <v>301</v>
      </c>
      <c r="G375" s="83"/>
    </row>
    <row r="376" spans="1:7" ht="21" x14ac:dyDescent="0.4">
      <c r="A376" s="355"/>
      <c r="B376" s="283" t="s">
        <v>32</v>
      </c>
      <c r="C376" s="283" t="s">
        <v>31</v>
      </c>
      <c r="D376" s="356"/>
      <c r="E376" s="357"/>
      <c r="F376" s="357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1"/>
      <c r="B415" s="382"/>
      <c r="C415" s="382"/>
      <c r="D415" s="382"/>
      <c r="E415" s="382"/>
      <c r="F415" s="382"/>
      <c r="G415" s="382"/>
    </row>
    <row r="416" spans="1:7" ht="24.75" x14ac:dyDescent="0.4">
      <c r="A416" s="350" t="s">
        <v>319</v>
      </c>
      <c r="B416" s="350"/>
      <c r="C416" s="350"/>
      <c r="D416" s="350"/>
      <c r="E416" s="350"/>
      <c r="F416" s="350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5" t="s">
        <v>28</v>
      </c>
      <c r="B433" s="356" t="s">
        <v>29</v>
      </c>
      <c r="C433" s="356"/>
      <c r="D433" s="356" t="s">
        <v>42</v>
      </c>
      <c r="E433" s="357" t="s">
        <v>266</v>
      </c>
      <c r="F433" s="357" t="s">
        <v>301</v>
      </c>
      <c r="G433" s="83"/>
    </row>
    <row r="434" spans="1:7" ht="21" x14ac:dyDescent="0.4">
      <c r="A434" s="355"/>
      <c r="B434" s="283" t="s">
        <v>32</v>
      </c>
      <c r="C434" s="283" t="s">
        <v>31</v>
      </c>
      <c r="D434" s="356"/>
      <c r="E434" s="357"/>
      <c r="F434" s="357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0" t="s">
        <v>310</v>
      </c>
      <c r="B464" s="350"/>
      <c r="C464" s="350"/>
      <c r="D464" s="350"/>
      <c r="E464" s="350"/>
      <c r="F464" s="350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0" t="s">
        <v>425</v>
      </c>
      <c r="B478" s="360"/>
      <c r="C478" s="360"/>
      <c r="D478" s="360"/>
      <c r="E478" s="360"/>
      <c r="F478" s="360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51" t="s">
        <v>28</v>
      </c>
      <c r="B480" s="352" t="s">
        <v>29</v>
      </c>
      <c r="C480" s="352"/>
      <c r="D480" s="352" t="s">
        <v>42</v>
      </c>
      <c r="E480" s="353" t="s">
        <v>266</v>
      </c>
      <c r="F480" s="353" t="s">
        <v>301</v>
      </c>
      <c r="G480" s="83"/>
    </row>
    <row r="481" spans="1:7" ht="21" x14ac:dyDescent="0.4">
      <c r="A481" s="351"/>
      <c r="B481" s="291" t="s">
        <v>32</v>
      </c>
      <c r="C481" s="291" t="s">
        <v>31</v>
      </c>
      <c r="D481" s="352"/>
      <c r="E481" s="353"/>
      <c r="F481" s="353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5" t="s">
        <v>52</v>
      </c>
      <c r="B483" s="395"/>
      <c r="C483" s="395"/>
      <c r="D483" s="395"/>
      <c r="E483" s="395"/>
      <c r="F483" s="395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6" t="s">
        <v>463</v>
      </c>
      <c r="B491" s="417"/>
      <c r="C491" s="417"/>
      <c r="D491" s="417"/>
      <c r="E491" s="417"/>
      <c r="F491" s="417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88" t="s">
        <v>23</v>
      </c>
      <c r="B505" s="389"/>
      <c r="C505" s="389"/>
      <c r="D505" s="389"/>
      <c r="E505" s="389"/>
      <c r="F505" s="390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3"/>
      <c r="B517" s="383"/>
      <c r="C517" s="383"/>
      <c r="D517" s="383"/>
      <c r="E517" s="383"/>
      <c r="F517" s="383"/>
      <c r="G517" s="383"/>
    </row>
    <row r="518" spans="1:7" ht="26.25" customHeight="1" x14ac:dyDescent="0.5">
      <c r="A518" s="244" t="s">
        <v>310</v>
      </c>
      <c r="B518" s="387"/>
      <c r="C518" s="387"/>
      <c r="D518" s="387"/>
      <c r="E518" s="387"/>
      <c r="F518" s="38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1" t="s">
        <v>97</v>
      </c>
      <c r="B530" s="361"/>
      <c r="C530" s="361"/>
      <c r="D530" s="361"/>
      <c r="E530" s="361"/>
      <c r="F530" s="361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91" t="s">
        <v>28</v>
      </c>
      <c r="B532" s="393" t="s">
        <v>29</v>
      </c>
      <c r="C532" s="394"/>
      <c r="D532" s="356" t="s">
        <v>42</v>
      </c>
      <c r="E532" s="357" t="s">
        <v>266</v>
      </c>
      <c r="F532" s="357" t="s">
        <v>301</v>
      </c>
      <c r="G532" s="83"/>
    </row>
    <row r="533" spans="1:7" ht="21" x14ac:dyDescent="0.4">
      <c r="A533" s="392"/>
      <c r="B533" s="292" t="s">
        <v>32</v>
      </c>
      <c r="C533" s="293" t="s">
        <v>31</v>
      </c>
      <c r="D533" s="356"/>
      <c r="E533" s="357"/>
      <c r="F533" s="357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58"/>
      <c r="D535" s="358"/>
      <c r="E535" s="358"/>
      <c r="F535" s="359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2" t="s">
        <v>34</v>
      </c>
      <c r="B542" s="363"/>
      <c r="C542" s="364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2" t="s">
        <v>33</v>
      </c>
      <c r="B543" s="363"/>
      <c r="C543" s="364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4"/>
      <c r="B544" s="384"/>
      <c r="C544" s="384"/>
      <c r="D544" s="384"/>
      <c r="E544" s="384"/>
      <c r="F544" s="384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5"/>
      <c r="B556" s="386"/>
      <c r="C556" s="386"/>
      <c r="D556" s="386"/>
      <c r="E556" s="386"/>
      <c r="F556" s="386"/>
      <c r="G556" s="386"/>
    </row>
    <row r="557" spans="1:7" ht="35.25" customHeight="1" x14ac:dyDescent="0.4">
      <c r="A557" s="246" t="s">
        <v>310</v>
      </c>
      <c r="B557" s="222"/>
      <c r="C557" s="421"/>
      <c r="D557" s="421"/>
      <c r="E557" s="421"/>
      <c r="F557" s="422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407" t="s">
        <v>34</v>
      </c>
      <c r="B566" s="407"/>
      <c r="C566" s="408"/>
      <c r="D566" s="296">
        <f>SUM(B558:C565,B546:C555)</f>
        <v>0</v>
      </c>
      <c r="E566" s="79"/>
      <c r="F566" s="83"/>
      <c r="G566" s="83"/>
    </row>
    <row r="567" spans="1:7" ht="21" x14ac:dyDescent="0.4">
      <c r="A567" s="407" t="s">
        <v>33</v>
      </c>
      <c r="B567" s="407"/>
      <c r="C567" s="407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4"/>
      <c r="B572" s="384"/>
      <c r="C572" s="384"/>
      <c r="D572" s="384"/>
      <c r="E572" s="384"/>
      <c r="F572" s="384"/>
      <c r="G572" s="83"/>
    </row>
    <row r="573" spans="1:7" ht="22.5" x14ac:dyDescent="0.45">
      <c r="A573" s="347" t="s">
        <v>19</v>
      </c>
      <c r="B573" s="347"/>
      <c r="C573" s="347"/>
      <c r="D573" s="347"/>
      <c r="E573" s="347"/>
      <c r="F573" s="347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51" t="s">
        <v>28</v>
      </c>
      <c r="B575" s="352" t="s">
        <v>29</v>
      </c>
      <c r="C575" s="352"/>
      <c r="D575" s="352" t="s">
        <v>42</v>
      </c>
      <c r="E575" s="353" t="s">
        <v>266</v>
      </c>
      <c r="F575" s="353" t="s">
        <v>301</v>
      </c>
      <c r="G575" s="83"/>
    </row>
    <row r="576" spans="1:7" ht="21" x14ac:dyDescent="0.4">
      <c r="A576" s="351"/>
      <c r="B576" s="291" t="s">
        <v>32</v>
      </c>
      <c r="C576" s="291" t="s">
        <v>31</v>
      </c>
      <c r="D576" s="352"/>
      <c r="E576" s="353"/>
      <c r="F576" s="353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0" t="s">
        <v>10</v>
      </c>
      <c r="B578" s="411"/>
      <c r="C578" s="411"/>
      <c r="D578" s="411"/>
      <c r="E578" s="411"/>
      <c r="F578" s="412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7" t="s">
        <v>34</v>
      </c>
      <c r="B588" s="407"/>
      <c r="C588" s="408"/>
      <c r="D588" s="296">
        <f>SUM(B579:C587)</f>
        <v>0</v>
      </c>
      <c r="E588" s="79"/>
      <c r="F588" s="83"/>
      <c r="G588" s="83"/>
    </row>
    <row r="589" spans="1:7" ht="21" x14ac:dyDescent="0.4">
      <c r="A589" s="407" t="s">
        <v>33</v>
      </c>
      <c r="B589" s="407"/>
      <c r="C589" s="407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3" t="s">
        <v>23</v>
      </c>
      <c r="B591" s="414"/>
      <c r="C591" s="414"/>
      <c r="D591" s="414"/>
      <c r="E591" s="414"/>
      <c r="F591" s="415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48" t="s">
        <v>383</v>
      </c>
      <c r="B598" s="349"/>
      <c r="C598" s="349"/>
      <c r="D598" s="349"/>
      <c r="E598" s="349"/>
      <c r="F598" s="349"/>
      <c r="G598" s="349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407" t="s">
        <v>34</v>
      </c>
      <c r="B606" s="407"/>
      <c r="C606" s="408"/>
      <c r="D606" s="296">
        <f>SUM(B592:C605)</f>
        <v>0</v>
      </c>
      <c r="E606" s="79"/>
      <c r="F606" s="83"/>
      <c r="G606" s="83"/>
    </row>
    <row r="607" spans="1:7" ht="21" x14ac:dyDescent="0.4">
      <c r="A607" s="407" t="s">
        <v>33</v>
      </c>
      <c r="B607" s="407"/>
      <c r="C607" s="407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18" t="s">
        <v>170</v>
      </c>
      <c r="B610" s="419"/>
      <c r="C610" s="420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7" t="s">
        <v>8</v>
      </c>
      <c r="B612" s="347"/>
      <c r="C612" s="347"/>
      <c r="D612" s="347"/>
      <c r="E612" s="347"/>
      <c r="F612" s="347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5" t="s">
        <v>28</v>
      </c>
      <c r="B614" s="356" t="s">
        <v>29</v>
      </c>
      <c r="C614" s="356"/>
      <c r="D614" s="356" t="s">
        <v>42</v>
      </c>
      <c r="E614" s="357" t="s">
        <v>266</v>
      </c>
      <c r="F614" s="357" t="s">
        <v>301</v>
      </c>
      <c r="G614" s="83"/>
    </row>
    <row r="615" spans="1:7" ht="18.75" customHeight="1" x14ac:dyDescent="0.4">
      <c r="A615" s="355"/>
      <c r="B615" s="283" t="s">
        <v>32</v>
      </c>
      <c r="C615" s="283" t="s">
        <v>31</v>
      </c>
      <c r="D615" s="356"/>
      <c r="E615" s="357"/>
      <c r="F615" s="357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2"/>
      <c r="D617" s="402"/>
      <c r="E617" s="402"/>
      <c r="F617" s="403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7" t="s">
        <v>34</v>
      </c>
      <c r="B627" s="407"/>
      <c r="C627" s="407"/>
      <c r="D627" s="296">
        <f>SUM(B618:C626)</f>
        <v>0</v>
      </c>
      <c r="E627" s="428"/>
      <c r="F627" s="409"/>
      <c r="G627" s="83"/>
    </row>
    <row r="628" spans="1:7" ht="21" x14ac:dyDescent="0.4">
      <c r="A628" s="407" t="s">
        <v>33</v>
      </c>
      <c r="B628" s="407"/>
      <c r="C628" s="407"/>
      <c r="D628" s="295" t="e">
        <f>D627/(COUNT(B618:C626)*2)</f>
        <v>#DIV/0!</v>
      </c>
      <c r="E628" s="429"/>
      <c r="F628" s="383"/>
      <c r="G628" s="83"/>
    </row>
    <row r="629" spans="1:7" ht="21" x14ac:dyDescent="0.4">
      <c r="A629" s="104"/>
      <c r="B629" s="83"/>
      <c r="C629" s="427"/>
      <c r="D629" s="427"/>
      <c r="E629" s="427"/>
      <c r="F629" s="427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62" t="s">
        <v>34</v>
      </c>
      <c r="B639" s="363"/>
      <c r="C639" s="364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2"/>
      <c r="D642" s="402"/>
      <c r="E642" s="402"/>
      <c r="F642" s="403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62" t="s">
        <v>34</v>
      </c>
      <c r="B650" s="363"/>
      <c r="C650" s="364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4"/>
      <c r="B652" s="424"/>
      <c r="C652" s="424"/>
      <c r="D652" s="424"/>
      <c r="E652" s="424"/>
      <c r="F652" s="424"/>
      <c r="G652" s="424"/>
    </row>
    <row r="653" spans="1:16382" ht="24.75" x14ac:dyDescent="0.4">
      <c r="A653" s="241" t="s">
        <v>26</v>
      </c>
      <c r="B653" s="402"/>
      <c r="C653" s="402"/>
      <c r="D653" s="402"/>
      <c r="E653" s="402"/>
      <c r="F653" s="403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399" t="s">
        <v>310</v>
      </c>
      <c r="B661" s="400"/>
      <c r="C661" s="400"/>
      <c r="D661" s="400"/>
      <c r="E661" s="400"/>
      <c r="F661" s="401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7" t="s">
        <v>355</v>
      </c>
      <c r="B676" s="347"/>
      <c r="C676" s="347"/>
      <c r="D676" s="347"/>
      <c r="E676" s="347"/>
      <c r="F676" s="347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5" t="s">
        <v>28</v>
      </c>
      <c r="B678" s="356" t="s">
        <v>29</v>
      </c>
      <c r="C678" s="356"/>
      <c r="D678" s="356" t="s">
        <v>42</v>
      </c>
      <c r="E678" s="357" t="s">
        <v>266</v>
      </c>
      <c r="F678" s="357" t="s">
        <v>301</v>
      </c>
      <c r="G678" s="83"/>
    </row>
    <row r="679" spans="1:7" ht="21" x14ac:dyDescent="0.4">
      <c r="A679" s="355"/>
      <c r="B679" s="283" t="s">
        <v>32</v>
      </c>
      <c r="C679" s="283" t="s">
        <v>31</v>
      </c>
      <c r="D679" s="356"/>
      <c r="E679" s="357"/>
      <c r="F679" s="357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3" t="s">
        <v>459</v>
      </c>
      <c r="B704" s="423"/>
      <c r="C704" s="423"/>
      <c r="D704" s="423"/>
      <c r="E704" s="423"/>
      <c r="F704" s="423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30" t="s">
        <v>28</v>
      </c>
      <c r="B706" s="393" t="s">
        <v>29</v>
      </c>
      <c r="C706" s="393"/>
      <c r="D706" s="356" t="s">
        <v>42</v>
      </c>
      <c r="E706" s="357" t="s">
        <v>266</v>
      </c>
      <c r="F706" s="357" t="s">
        <v>301</v>
      </c>
      <c r="G706" s="184"/>
    </row>
    <row r="707" spans="1:7" ht="21" x14ac:dyDescent="0.4">
      <c r="A707" s="355"/>
      <c r="B707" s="283" t="s">
        <v>32</v>
      </c>
      <c r="C707" s="283" t="s">
        <v>31</v>
      </c>
      <c r="D707" s="356"/>
      <c r="E707" s="357"/>
      <c r="F707" s="357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6" t="s">
        <v>305</v>
      </c>
      <c r="B709" s="397"/>
      <c r="C709" s="397"/>
      <c r="D709" s="397"/>
      <c r="E709" s="397"/>
      <c r="F709" s="398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5"/>
      <c r="C715" s="426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5"/>
      <c r="C716" s="426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6" t="s">
        <v>306</v>
      </c>
      <c r="B718" s="397"/>
      <c r="C718" s="397"/>
      <c r="D718" s="397"/>
      <c r="E718" s="397"/>
      <c r="F718" s="398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1"/>
      <c r="E1" s="441"/>
      <c r="F1" s="441"/>
      <c r="G1" s="44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2" t="s">
        <v>46</v>
      </c>
      <c r="B6" s="442"/>
      <c r="C6" s="442"/>
      <c r="D6" s="442"/>
      <c r="E6" s="442"/>
      <c r="F6" s="442"/>
      <c r="G6" s="66"/>
    </row>
    <row r="7" spans="1:7" s="2" customFormat="1" ht="21.75" customHeight="1" x14ac:dyDescent="0.45">
      <c r="A7" s="443" t="str">
        <f>'Page de garde'!D18</f>
        <v>SIDI SALAH</v>
      </c>
      <c r="B7" s="443"/>
      <c r="C7" s="443"/>
      <c r="D7" s="443"/>
      <c r="E7" s="443"/>
      <c r="F7" s="443"/>
      <c r="G7" s="66"/>
    </row>
    <row r="8" spans="1:7" s="2" customFormat="1" ht="24" x14ac:dyDescent="0.45">
      <c r="A8" s="329" t="s">
        <v>39</v>
      </c>
      <c r="B8" s="444" t="str">
        <f>'A1 Exploitation'!B9:F9</f>
        <v>M Souheil DRAOUI et Mme Imen SLITI</v>
      </c>
      <c r="C8" s="444"/>
      <c r="D8" s="444"/>
      <c r="E8" s="444"/>
      <c r="F8" s="444"/>
      <c r="G8" s="66"/>
    </row>
    <row r="9" spans="1:7" s="2" customFormat="1" ht="24" x14ac:dyDescent="0.45">
      <c r="A9" s="330" t="s">
        <v>41</v>
      </c>
      <c r="B9" s="445" t="str">
        <f>'A1 Exploitation'!B10:F10</f>
        <v>Directeur magasin et gestionnaire de stock</v>
      </c>
      <c r="C9" s="445"/>
      <c r="D9" s="445"/>
      <c r="E9" s="445"/>
      <c r="F9" s="445"/>
      <c r="G9" s="66"/>
    </row>
    <row r="10" spans="1:7" s="2" customFormat="1" ht="24" x14ac:dyDescent="0.45">
      <c r="A10" s="329" t="s">
        <v>40</v>
      </c>
      <c r="B10" s="440">
        <f>'A1 Exploitation'!B11:F11</f>
        <v>43629</v>
      </c>
      <c r="C10" s="440"/>
      <c r="D10" s="440"/>
      <c r="E10" s="440"/>
      <c r="F10" s="440"/>
      <c r="G10" s="66"/>
    </row>
    <row r="11" spans="1:7" s="2" customFormat="1" ht="24" x14ac:dyDescent="0.45">
      <c r="A11" s="329" t="s">
        <v>250</v>
      </c>
      <c r="B11" s="446" t="e">
        <f>D199</f>
        <v>#DIV/0!</v>
      </c>
      <c r="C11" s="446"/>
      <c r="D11" s="446"/>
      <c r="E11" s="446"/>
      <c r="F11" s="446"/>
      <c r="G11" s="66"/>
    </row>
    <row r="12" spans="1:7" s="2" customFormat="1" ht="22.5" x14ac:dyDescent="0.45">
      <c r="A12" s="1"/>
      <c r="D12" s="375"/>
      <c r="E12" s="375"/>
      <c r="F12" s="375"/>
      <c r="G12" s="375"/>
    </row>
    <row r="13" spans="1:7" s="2" customFormat="1" ht="11.25" customHeight="1" x14ac:dyDescent="0.3">
      <c r="A13" s="447" t="s">
        <v>28</v>
      </c>
      <c r="B13" s="448" t="s">
        <v>29</v>
      </c>
      <c r="C13" s="448"/>
      <c r="D13" s="448" t="s">
        <v>42</v>
      </c>
      <c r="E13" s="448" t="s">
        <v>160</v>
      </c>
      <c r="F13" s="448" t="s">
        <v>161</v>
      </c>
    </row>
    <row r="14" spans="1:7" s="2" customFormat="1" ht="12.75" customHeight="1" x14ac:dyDescent="0.3">
      <c r="A14" s="447"/>
      <c r="B14" s="336" t="s">
        <v>32</v>
      </c>
      <c r="C14" s="336" t="s">
        <v>31</v>
      </c>
      <c r="D14" s="448"/>
      <c r="E14" s="448"/>
      <c r="F14" s="448"/>
      <c r="G14" s="65"/>
    </row>
    <row r="15" spans="1:7" x14ac:dyDescent="0.3">
      <c r="A15" s="461"/>
      <c r="B15" s="462"/>
      <c r="C15" s="462"/>
      <c r="D15" s="462"/>
      <c r="E15" s="462"/>
      <c r="F15" s="462"/>
    </row>
    <row r="16" spans="1:7" ht="19.5" x14ac:dyDescent="0.4">
      <c r="A16" s="454" t="s">
        <v>0</v>
      </c>
      <c r="B16" s="455"/>
      <c r="C16" s="455"/>
      <c r="D16" s="455"/>
      <c r="E16" s="455"/>
      <c r="F16" s="455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6" t="s">
        <v>34</v>
      </c>
      <c r="B22" s="450"/>
      <c r="C22" s="451"/>
      <c r="D22" s="334">
        <f>SUM(B17:C21)</f>
        <v>0</v>
      </c>
    </row>
    <row r="23" spans="1:7" x14ac:dyDescent="0.3">
      <c r="A23" s="449" t="s">
        <v>251</v>
      </c>
      <c r="B23" s="452"/>
      <c r="C23" s="453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7" t="s">
        <v>4</v>
      </c>
      <c r="B25" s="458"/>
      <c r="C25" s="458"/>
      <c r="D25" s="458"/>
      <c r="E25" s="458"/>
      <c r="F25" s="458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9" t="s">
        <v>34</v>
      </c>
      <c r="B33" s="452"/>
      <c r="C33" s="453"/>
      <c r="D33" s="331">
        <f>SUM(B26:C32)</f>
        <v>0</v>
      </c>
    </row>
    <row r="34" spans="1:6" x14ac:dyDescent="0.3">
      <c r="A34" s="449" t="s">
        <v>251</v>
      </c>
      <c r="B34" s="452"/>
      <c r="C34" s="453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7" t="s">
        <v>180</v>
      </c>
      <c r="B36" s="458"/>
      <c r="C36" s="458"/>
      <c r="D36" s="458"/>
      <c r="E36" s="458"/>
      <c r="F36" s="458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9" t="s">
        <v>34</v>
      </c>
      <c r="B42" s="452"/>
      <c r="C42" s="453"/>
      <c r="D42" s="331">
        <f>SUM(B37:C41)</f>
        <v>0</v>
      </c>
    </row>
    <row r="43" spans="1:6" x14ac:dyDescent="0.3">
      <c r="A43" s="449" t="s">
        <v>251</v>
      </c>
      <c r="B43" s="452"/>
      <c r="C43" s="45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9" t="s">
        <v>19</v>
      </c>
      <c r="B45" s="460"/>
      <c r="C45" s="460"/>
      <c r="D45" s="460"/>
      <c r="E45" s="460"/>
      <c r="F45" s="460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9" t="s">
        <v>34</v>
      </c>
      <c r="B52" s="452"/>
      <c r="C52" s="453"/>
      <c r="D52" s="331">
        <f>SUM(B46:C51)</f>
        <v>0</v>
      </c>
    </row>
    <row r="53" spans="1:6" x14ac:dyDescent="0.3">
      <c r="A53" s="449" t="s">
        <v>251</v>
      </c>
      <c r="B53" s="452"/>
      <c r="C53" s="453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7" t="s">
        <v>8</v>
      </c>
      <c r="B55" s="458"/>
      <c r="C55" s="458"/>
      <c r="D55" s="458"/>
      <c r="E55" s="458"/>
      <c r="F55" s="458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9" t="s">
        <v>34</v>
      </c>
      <c r="B63" s="452"/>
      <c r="C63" s="453"/>
      <c r="D63" s="331">
        <f>SUM(B56:C62)</f>
        <v>0</v>
      </c>
    </row>
    <row r="64" spans="1:6" x14ac:dyDescent="0.3">
      <c r="A64" s="449" t="s">
        <v>251</v>
      </c>
      <c r="B64" s="452"/>
      <c r="C64" s="453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7" t="s">
        <v>111</v>
      </c>
      <c r="B66" s="458"/>
      <c r="C66" s="458"/>
      <c r="D66" s="458"/>
      <c r="E66" s="458"/>
      <c r="F66" s="458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9" t="s">
        <v>34</v>
      </c>
      <c r="B84" s="452"/>
      <c r="C84" s="453"/>
      <c r="D84" s="331">
        <f>SUM(B67:C83)</f>
        <v>0</v>
      </c>
    </row>
    <row r="85" spans="1:6" x14ac:dyDescent="0.3">
      <c r="A85" s="449" t="s">
        <v>251</v>
      </c>
      <c r="B85" s="452"/>
      <c r="C85" s="45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7" t="s">
        <v>172</v>
      </c>
      <c r="B87" s="458"/>
      <c r="C87" s="458"/>
      <c r="D87" s="458"/>
      <c r="E87" s="458"/>
      <c r="F87" s="458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9" t="s">
        <v>34</v>
      </c>
      <c r="B102" s="452"/>
      <c r="C102" s="453"/>
      <c r="D102" s="331">
        <f>SUM(B88:C101)</f>
        <v>0</v>
      </c>
    </row>
    <row r="103" spans="1:6" x14ac:dyDescent="0.3">
      <c r="A103" s="449" t="s">
        <v>251</v>
      </c>
      <c r="B103" s="452"/>
      <c r="C103" s="45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7" t="s">
        <v>173</v>
      </c>
      <c r="B106" s="458"/>
      <c r="C106" s="458"/>
      <c r="D106" s="458"/>
      <c r="E106" s="458"/>
      <c r="F106" s="458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9" t="s">
        <v>34</v>
      </c>
      <c r="B118" s="452"/>
      <c r="C118" s="453"/>
      <c r="D118" s="331">
        <f>SUM(B107:C117)</f>
        <v>0</v>
      </c>
    </row>
    <row r="119" spans="1:6" x14ac:dyDescent="0.3">
      <c r="A119" s="449" t="s">
        <v>251</v>
      </c>
      <c r="B119" s="452"/>
      <c r="C119" s="45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7" t="s">
        <v>156</v>
      </c>
      <c r="B121" s="458"/>
      <c r="C121" s="458"/>
      <c r="D121" s="458"/>
      <c r="E121" s="458"/>
      <c r="F121" s="458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9" t="s">
        <v>34</v>
      </c>
      <c r="B133" s="452"/>
      <c r="C133" s="453"/>
      <c r="D133" s="331">
        <f>SUM(B122:C132)</f>
        <v>0</v>
      </c>
    </row>
    <row r="134" spans="1:6" x14ac:dyDescent="0.3">
      <c r="A134" s="449" t="s">
        <v>251</v>
      </c>
      <c r="B134" s="452"/>
      <c r="C134" s="45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7" t="s">
        <v>61</v>
      </c>
      <c r="B136" s="458"/>
      <c r="C136" s="458"/>
      <c r="D136" s="458"/>
      <c r="E136" s="458"/>
      <c r="F136" s="458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9" t="s">
        <v>34</v>
      </c>
      <c r="B149" s="452"/>
      <c r="C149" s="453"/>
      <c r="D149" s="331">
        <f>SUM(B137:C148)</f>
        <v>0</v>
      </c>
    </row>
    <row r="150" spans="1:6" x14ac:dyDescent="0.3">
      <c r="A150" s="449" t="s">
        <v>251</v>
      </c>
      <c r="B150" s="452"/>
      <c r="C150" s="45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7" t="s">
        <v>178</v>
      </c>
      <c r="B152" s="458"/>
      <c r="C152" s="458"/>
      <c r="D152" s="458"/>
      <c r="E152" s="458"/>
      <c r="F152" s="458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9" t="s">
        <v>34</v>
      </c>
      <c r="B161" s="450"/>
      <c r="C161" s="451"/>
      <c r="D161" s="334">
        <f>SUM(B153:C160)</f>
        <v>0</v>
      </c>
    </row>
    <row r="162" spans="1:6" x14ac:dyDescent="0.3">
      <c r="A162" s="449" t="s">
        <v>251</v>
      </c>
      <c r="B162" s="452"/>
      <c r="C162" s="453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7" t="s">
        <v>64</v>
      </c>
      <c r="B164" s="458"/>
      <c r="C164" s="458"/>
      <c r="D164" s="458"/>
      <c r="E164" s="458"/>
      <c r="F164" s="458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9" t="s">
        <v>34</v>
      </c>
      <c r="B169" s="452"/>
      <c r="C169" s="453"/>
      <c r="D169" s="331">
        <f>SUM(B165:C168)</f>
        <v>0</v>
      </c>
    </row>
    <row r="170" spans="1:6" x14ac:dyDescent="0.3">
      <c r="A170" s="449" t="s">
        <v>251</v>
      </c>
      <c r="B170" s="452"/>
      <c r="C170" s="453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3" t="s">
        <v>15</v>
      </c>
      <c r="B172" s="464"/>
      <c r="C172" s="464"/>
      <c r="D172" s="464"/>
      <c r="E172" s="464"/>
      <c r="F172" s="464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9" t="s">
        <v>34</v>
      </c>
      <c r="B177" s="452"/>
      <c r="C177" s="453"/>
      <c r="D177" s="331">
        <f>SUM(B173:C176)</f>
        <v>0</v>
      </c>
    </row>
    <row r="178" spans="1:7" x14ac:dyDescent="0.3">
      <c r="A178" s="449" t="s">
        <v>251</v>
      </c>
      <c r="B178" s="452"/>
      <c r="C178" s="453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7" t="s">
        <v>65</v>
      </c>
      <c r="B180" s="458"/>
      <c r="C180" s="458"/>
      <c r="D180" s="458"/>
      <c r="E180" s="458"/>
      <c r="F180" s="458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9" t="s">
        <v>34</v>
      </c>
      <c r="B186" s="452"/>
      <c r="C186" s="453"/>
      <c r="D186" s="331">
        <f>SUM(B181:C185)</f>
        <v>0</v>
      </c>
    </row>
    <row r="187" spans="1:7" x14ac:dyDescent="0.3">
      <c r="A187" s="449" t="s">
        <v>251</v>
      </c>
      <c r="B187" s="452"/>
      <c r="C187" s="453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7" t="s">
        <v>177</v>
      </c>
      <c r="B189" s="458"/>
      <c r="C189" s="458"/>
      <c r="D189" s="458"/>
      <c r="E189" s="458"/>
      <c r="F189" s="458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9" t="s">
        <v>34</v>
      </c>
      <c r="B194" s="452"/>
      <c r="C194" s="453"/>
      <c r="D194" s="335">
        <f>SUM(B190:C193)</f>
        <v>0</v>
      </c>
    </row>
    <row r="195" spans="1:6" x14ac:dyDescent="0.3">
      <c r="A195" s="449" t="s">
        <v>251</v>
      </c>
      <c r="B195" s="452"/>
      <c r="C195" s="453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2019-06-20T22:05:17Z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791069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