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sidi salah CE\2019\decembre 19\"/>
    </mc:Choice>
  </mc:AlternateContent>
  <bookViews>
    <workbookView xWindow="0" yWindow="0" windowWidth="20400" windowHeight="7020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D244" i="42" s="1"/>
  <c r="B244" i="42" s="1"/>
  <c r="F185" i="42"/>
  <c r="E185" i="42"/>
  <c r="D185" i="42" s="1"/>
  <c r="B185" i="42" s="1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25" i="36"/>
  <c r="B299" i="36"/>
  <c r="B244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D728" i="36" s="1"/>
  <c r="B43" i="29" s="1"/>
  <c r="D424" i="36"/>
  <c r="B424" i="36" s="1"/>
  <c r="D366" i="36"/>
  <c r="B366" i="36" s="1"/>
  <c r="D299" i="36"/>
  <c r="D244" i="36"/>
  <c r="D185" i="36"/>
  <c r="B185" i="36" s="1"/>
  <c r="D129" i="36"/>
  <c r="B129" i="36" s="1"/>
  <c r="D197" i="39" l="1"/>
  <c r="D203" i="40"/>
  <c r="D204" i="40" s="1"/>
  <c r="D133" i="43"/>
  <c r="D134" i="43" s="1"/>
  <c r="D244" i="38"/>
  <c r="B244" i="38" s="1"/>
  <c r="D227" i="40"/>
  <c r="D228" i="40" s="1"/>
  <c r="D118" i="41"/>
  <c r="D119" i="41" s="1"/>
  <c r="D161" i="39"/>
  <c r="D162" i="39" s="1"/>
  <c r="D129" i="40"/>
  <c r="B129" i="40" s="1"/>
  <c r="D344" i="42"/>
  <c r="D345" i="42" s="1"/>
  <c r="D129" i="42"/>
  <c r="B129" i="42" s="1"/>
  <c r="E244" i="42"/>
  <c r="D565" i="42"/>
  <c r="B565" i="42" s="1"/>
  <c r="D566" i="42" s="1"/>
  <c r="D668" i="42"/>
  <c r="B668" i="42" s="1"/>
  <c r="D669" i="42" s="1"/>
  <c r="D670" i="42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3" i="38" l="1"/>
  <c r="D304" i="38" s="1"/>
  <c r="B89" i="29" s="1"/>
  <c r="D248" i="40"/>
  <c r="D249" i="40" s="1"/>
  <c r="B81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<sst xmlns="http://schemas.openxmlformats.org/spreadsheetml/2006/main" count="5740" uniqueCount="574">
  <si>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</si>
  <si>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</si>
  <si>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</si>
  <si>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</si>
  <si>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</si>
  <si>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</si>
  <si>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</si>
  <si>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</si>
  <si>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</si>
  <si>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</si>
  <si>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</si>
  <si>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</si>
  <si>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</si>
  <si>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</si>
  <si>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</si>
  <si>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</si>
  <si>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</si>
  <si>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</si>
  <si>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</si>
  <si>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</si>
  <si>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</si>
  <si>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</si>
  <si>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</si>
  <si>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</si>
  <si>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</si>
  <si>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</si>
  <si>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</si>
  <si>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</si>
  <si>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</si>
  <si>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</si>
  <si>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</si>
  <si>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</si>
  <si>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</si>
  <si>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</si>
  <si>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</si>
  <si>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</si>
  <si>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</si>
  <si>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</si>
  <si>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</si>
  <si>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</si>
  <si>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</si>
  <si>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</si>
  <si>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</si>
  <si>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</si>
  <si>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</si>
  <si>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</si>
  <si>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</si>
  <si>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</si>
  <si>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</si>
  <si>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</si>
  <si>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</si>
  <si>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</si>
  <si>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</si>
  <si>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</si>
  <si>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</si>
  <si>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</si>
  <si>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</si>
  <si>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</si>
  <si>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</si>
  <si>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</si>
  <si>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</si>
  <si>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</si>
  <si>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</si>
  <si>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</si>
  <si>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</si>
  <si>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</si>
  <si>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</si>
  <si>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</si>
  <si>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</si>
  <si>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</si>
  <si>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</si>
  <si>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</si>
  <si>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</si>
  <si>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</si>
  <si>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</si>
  <si>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</si>
  <si>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</si>
  <si>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</si>
  <si>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</si>
  <si>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</si>
  <si>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</si>
  <si>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</si>
  <si>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</si>
  <si>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</si>
  <si>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</si>
  <si>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</si>
  <si>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</si>
  <si>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</si>
  <si>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</si>
  <si>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</si>
  <si>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</si>
  <si>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</si>
  <si>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</si>
  <si>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</si>
  <si>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</si>
  <si>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</si>
  <si>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</si>
  <si>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</si>
  <si>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</si>
  <si>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</si>
  <si>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</si>
  <si>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</si>
  <si>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</si>
  <si>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</si>
  <si>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</si>
  <si>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</si>
  <si>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</si>
  <si>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</si>
  <si>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</si>
  <si>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</si>
  <si>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</si>
  <si>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</si>
  <si>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</si>
  <si>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</si>
  <si>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</si>
  <si>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</si>
  <si>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</si>
  <si>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</si>
  <si>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</si>
  <si>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</si>
  <si>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</si>
  <si>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</si>
  <si>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</si>
  <si>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</si>
  <si>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</si>
  <si>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</si>
  <si>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</si>
  <si>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</si>
  <si>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</si>
  <si>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</si>
  <si>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</si>
  <si>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</si>
  <si>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</si>
  <si>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</si>
  <si>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</si>
  <si>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</si>
  <si>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</si>
  <si>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</si>
  <si>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</si>
  <si>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</si>
  <si>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</si>
  <si>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</si>
  <si>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</si>
  <si>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</si>
  <si>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</si>
  <si>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</si>
  <si>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</si>
  <si>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</si>
  <si>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</si>
  <si>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</si>
  <si>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</si>
  <si>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</si>
  <si>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</si>
  <si>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</si>
  <si>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</si>
  <si>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</si>
  <si>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</si>
  <si>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</si>
  <si>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</si>
  <si>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</si>
  <si>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</si>
  <si>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</si>
  <si>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</si>
  <si>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</si>
  <si>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</si>
  <si>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</si>
  <si>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</si>
  <si>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</si>
  <si>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</si>
  <si>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</si>
  <si>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</si>
  <si>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</si>
  <si>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</si>
  <si>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</si>
  <si>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</si>
  <si>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</si>
  <si>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</si>
  <si>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</si>
  <si>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</si>
  <si>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</si>
  <si>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</si>
  <si>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</si>
  <si>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</si>
  <si>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</si>
  <si>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</si>
  <si>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</si>
  <si>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</si>
  <si>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</si>
  <si>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</si>
  <si>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</si>
  <si>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</si>
  <si>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</si>
  <si>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</si>
  <si>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</si>
  <si>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</si>
  <si>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</si>
  <si>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</si>
  <si>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</si>
  <si>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</si>
  <si>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</si>
  <si>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</si>
  <si>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</si>
  <si>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</si>
  <si>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</si>
  <si>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</si>
  <si>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</si>
  <si>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</si>
  <si>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</si>
  <si>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</si>
  <si>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</si>
  <si>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</si>
  <si>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</si>
  <si>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</si>
  <si>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</si>
  <si>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</si>
  <si>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</si>
  <si>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</si>
  <si>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</si>
  <si>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</si>
  <si>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</si>
  <si>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</si>
  <si>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</si>
  <si>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</si>
  <si>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</si>
  <si>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</si>
  <si>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</si>
  <si>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</si>
  <si>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</si>
  <si>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</si>
  <si>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</si>
  <si>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</si>
  <si>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</si>
  <si>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</si>
  <si>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</si>
  <si>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</si>
  <si>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</si>
  <si>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</si>
  <si>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</si>
  <si>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</si>
  <si>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</si>
  <si>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</si>
  <si>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</si>
  <si>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</si>
  <si>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</si>
  <si>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</si>
  <si>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</si>
  <si>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</si>
  <si>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</si>
  <si>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</si>
  <si>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</si>
  <si>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</si>
  <si>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</si>
  <si>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</si>
  <si>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</si>
  <si>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</si>
  <si>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</si>
  <si>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</si>
  <si>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</si>
  <si>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</si>
  <si>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</si>
  <si>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</si>
  <si>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</si>
  <si>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</si>
  <si>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</si>
  <si>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</si>
  <si>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</si>
  <si>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</si>
  <si>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</si>
  <si>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</si>
  <si>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</si>
  <si>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</si>
  <si>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</si>
  <si>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</si>
  <si>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</si>
  <si>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</si>
  <si>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</si>
  <si>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</si>
  <si>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</si>
  <si>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</si>
  <si>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</si>
  <si>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</si>
  <si>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</si>
  <si>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</si>
  <si>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</si>
  <si>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</si>
  <si>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</si>
  <si>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</si>
  <si>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</si>
  <si>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</si>
  <si>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</si>
  <si>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</si>
  <si>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</si>
  <si>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</si>
  <si>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</si>
  <si>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</si>
  <si>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</si>
  <si>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</si>
  <si>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</si>
  <si>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</si>
  <si>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</si>
  <si>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</si>
  <si>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</si>
  <si>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</si>
  <si>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</si>
  <si>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</si>
  <si>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</si>
  <si>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</si>
  <si>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</si>
  <si>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</si>
  <si>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</si>
  <si>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</si>
  <si>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</si>
  <si>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</si>
  <si>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</si>
  <si>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</si>
  <si>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</si>
  <si>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</si>
  <si>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</si>
  <si>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</si>
  <si>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</si>
  <si>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</si>
  <si>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</si>
  <si>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</si>
  <si>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</si>
  <si>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</si>
  <si>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</si>
  <si>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</si>
  <si>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</si>
  <si>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</si>
  <si>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</si>
  <si>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</si>
  <si>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</si>
  <si>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</si>
  <si>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</si>
  <si>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</si>
  <si>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</si>
  <si>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</si>
  <si>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</si>
  <si>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</si>
  <si>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</si>
  <si>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</si>
  <si>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</si>
  <si>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</si>
  <si>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</si>
  <si>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</si>
  <si>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</si>
  <si>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</si>
  <si>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</si>
  <si>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</si>
  <si>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</si>
  <si>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</si>
  <si>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</si>
  <si>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</si>
  <si>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</si>
  <si>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</si>
  <si>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</si>
  <si>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</si>
  <si>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</si>
  <si>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</si>
  <si>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</si>
  <si>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</si>
  <si>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</si>
  <si>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</si>
  <si>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</si>
  <si>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</si>
  <si>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</si>
  <si>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</si>
  <si>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</si>
  <si>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</si>
  <si>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</si>
  <si>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</si>
  <si>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</si>
  <si>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</si>
  <si>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</si>
  <si>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</si>
  <si>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</si>
  <si>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</si>
  <si>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</si>
  <si>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</si>
  <si>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</si>
  <si>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</si>
  <si>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</si>
  <si>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</si>
  <si>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</si>
  <si>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</si>
  <si>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</si>
  <si>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</si>
  <si>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</si>
  <si>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</si>
  <si>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</si>
  <si>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</si>
  <si>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</si>
  <si>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</si>
  <si>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</si>
  <si>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</si>
  <si>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</si>
  <si>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</si>
  <si>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</si>
  <si>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</si>
  <si>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</si>
  <si>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</si>
  <si>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</si>
  <si>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</si>
  <si>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</si>
  <si>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</si>
  <si>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</si>
  <si>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</si>
  <si>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</si>
  <si>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</si>
  <si>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</si>
  <si>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</si>
  <si>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</si>
  <si>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</si>
  <si>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</si>
  <si>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</si>
  <si>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</si>
  <si>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</si>
  <si>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</si>
  <si>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</si>
  <si>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</si>
  <si>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</si>
  <si>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</si>
  <si>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</si>
  <si>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</si>
  <si>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</si>
  <si>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</si>
  <si>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</si>
  <si>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</si>
  <si>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</si>
  <si>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</si>
  <si>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</si>
  <si>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</si>
  <si>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</si>
  <si>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</si>
  <si>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</si>
  <si>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</si>
  <si>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</si>
  <si>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</si>
  <si>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</si>
  <si>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</si>
  <si>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</si>
  <si>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</si>
  <si>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</si>
  <si>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</si>
  <si>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</si>
  <si>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</si>
  <si>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</si>
  <si>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</si>
  <si>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</si>
  <si>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</si>
  <si>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</si>
  <si>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</si>
  <si>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</si>
  <si>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</si>
  <si>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</si>
  <si>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</si>
  <si>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</si>
  <si>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</si>
  <si>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</si>
  <si>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</si>
  <si>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</si>
  <si>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</si>
  <si>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</si>
  <si>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</si>
  <si>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</si>
  <si>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</si>
  <si>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</si>
  <si>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</si>
  <si>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</si>
  <si>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</si>
  <si>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</si>
  <si>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</si>
  <si>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</si>
  <si>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</si>
  <si>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</si>
  <si>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SIDI SALAH</t>
  </si>
  <si>
    <t>Directeur magasin et gestionnaire de stock</t>
  </si>
  <si>
    <t>Absence des feuilles de contrôle à la réception pour certaines dates (exp: le 29, 30 et 31 mai 2019).
Le 29/06/19 réception des produits "El Mazraa" (escalope de dinde, steak de dinde et escalope en tranche).</t>
  </si>
  <si>
    <t>Absence des certificats de salubrité des produits réceptionnés le 29/06/19.</t>
  </si>
  <si>
    <t>Veuillez garder les certificats des produits réceptionnés.</t>
  </si>
  <si>
    <t>Assurer l'enregistrement des contrôle à la réception pour tous les livraisons.</t>
  </si>
  <si>
    <t>Renforcer le nettoyage.</t>
  </si>
  <si>
    <t>Renforcer le triage.</t>
  </si>
  <si>
    <t>La fraicheur des tomates n'était pas satisfaisante.</t>
  </si>
  <si>
    <t>Procéder au triage quotidien.</t>
  </si>
  <si>
    <t>Meuble 4 éme gamme:
T affichée: 2,9°C
T mesurée: 22°C</t>
  </si>
  <si>
    <t>Veuillez maintenir les produits à une température &lt; 10°C.</t>
  </si>
  <si>
    <t>L'autocontrôle du nettoyage n'était pas quotidien.</t>
  </si>
  <si>
    <t>Enregistrer quotidiennement les autocontrôles du nettoyage et de désinfection.</t>
  </si>
  <si>
    <t>Absence de thermomètre à sonde. Utilisation du thermomètre de la réception.
Le suivi et l'enregistrement des températures de la chaine du froid était absent depuis le 11/06/19.</t>
  </si>
  <si>
    <t>Assurer le suivi et l'enregistrement quotidien des températures de la chaine du froid.</t>
  </si>
  <si>
    <t>Assurer l'étiquetage des boules de harissa au niveau de l'exposition.</t>
  </si>
  <si>
    <t>Assurer l'enregistrement quotidien de ce paramètre.</t>
  </si>
  <si>
    <t>Le suivi et l'enregistrement des températures de la chaine du froid n'était pas réalisés depuis le 11/06/19.</t>
  </si>
  <si>
    <t>Veuillez enregistrer quotidiennement les températures de la chaine du froid.</t>
  </si>
  <si>
    <t>Présence d'un sachet du produit "TANIT Le Jardin" dont la DLC était dépassée depuis le 28/03/19.</t>
  </si>
  <si>
    <t>Renforcer le contrôle des DLC des produits.</t>
  </si>
  <si>
    <t>Les étagères de semoules, farines, pâtes, sucre et thé n'étaient pas propres le jour de l'audit.</t>
  </si>
  <si>
    <t>Assurer la séparation entre les différents produits.</t>
  </si>
  <si>
    <t>Veuillez maintenir ces produits dans la zone périmé.</t>
  </si>
  <si>
    <t>Assurer l'enregistrement journalier des autocontrôles du nettoyage.</t>
  </si>
  <si>
    <t>Absence de thermomètre. Utilisation du thermomètre de la réception.</t>
  </si>
  <si>
    <t>Utilisation de palette en bois à l'intérieur de la CF.</t>
  </si>
  <si>
    <t>Veuillez utiliser les palettes en plastiques facilement nettoyables.</t>
  </si>
  <si>
    <t>Présence de cake BLONDIZ dont la DLC était dépassée depuis le 02/06/19.</t>
  </si>
  <si>
    <t>Renforcer le contrôle de l'étiquetage fournisseur.</t>
  </si>
  <si>
    <t xml:space="preserve">Présence de piqures de moisissure dans le meuble d'exposition des fromages. </t>
  </si>
  <si>
    <t>Le suivi et l'enregistrement des températures de la chaine du froid n'était pas réalisé depuis le 11/06/19.</t>
  </si>
  <si>
    <t>Enregistrer quotidiennement les autocontrôles du nettoyage.</t>
  </si>
  <si>
    <t>Assurer le suivi et l'enregistrement journalier des températures de la chaine du froid.</t>
  </si>
  <si>
    <t>Meuble glaces:
T affichée: -10°C
T mesurée: -9°C
Meuble surgelés:
T affichée: -7°C
T mesurée: varie entre -5°C et 2,8°C.</t>
  </si>
  <si>
    <t>Les bennes à ordure étaient maintenue à l'extérieur.</t>
  </si>
  <si>
    <t>Garder les bennes dans le local poubelle.</t>
  </si>
  <si>
    <t>Dégagement d'odeur d'égout au niveau des vestiaires hommes.</t>
  </si>
  <si>
    <t>Renforcer l'aération.</t>
  </si>
  <si>
    <t>Veuillez maintenir une température d'exposition &lt;10°C.</t>
  </si>
  <si>
    <t xml:space="preserve">Le taux d'hygromètrie était de 69% &gt; 65%. </t>
  </si>
  <si>
    <t>Maintenir une température de -18°C pour les produits exposés.</t>
  </si>
  <si>
    <t>Veuillez réparer les meubles afin de répondre aux besoins.</t>
  </si>
  <si>
    <t>Absence de distributeur savon au niveau des sanitaires hommes.</t>
  </si>
  <si>
    <t>Installer un distributeur savon liquide.</t>
  </si>
  <si>
    <t>Le local n'était pas climatisé.</t>
  </si>
  <si>
    <t>Installer un système de climatisation.</t>
  </si>
  <si>
    <t>La pédale poubelle de la salle de pause était rompue.</t>
  </si>
  <si>
    <t>Assurer la réparation.</t>
  </si>
  <si>
    <t>Présence d'un carton contenant des pots de mayonnaise périmés depuis le 28/02/19 et stockés dans la CF(-) non fonctionnelle.</t>
  </si>
  <si>
    <t>Présence de 3 préparation alimentaire dont les mentions légales (DF,DLC et N°Lot) étaient absentes.
L'étiquetage fournisseur des produits "Salami Traditionnel et Mini Jambon de Dinde" exposés était illisible.</t>
  </si>
  <si>
    <t>Assurer les analyses.</t>
  </si>
  <si>
    <t>Seule le directeur et le gestionnaire de stock ont assistés à une formation en BPH.</t>
  </si>
  <si>
    <t>Veuillez former le personnel aux bonnes pratiques d'hygiène.</t>
  </si>
  <si>
    <t>Présence excessive de mouche sur les tomates exposés.</t>
  </si>
  <si>
    <t>Renforcer le triage des tomates altérés.</t>
  </si>
  <si>
    <t>Le sol et les étagères n'étaient pas propres le jour de l'audit.</t>
  </si>
  <si>
    <t>La fraicheur des fruits n'était pas satisfaisante (banane moisies).
Présence d'une barquette de framboise moisies dans le meuble 4 éme gamme.</t>
  </si>
  <si>
    <t>Les boules de harissa n'étaient pas étiquetées le jour de l'audit.</t>
  </si>
  <si>
    <t>Stockage simultané des produits de nettoyage avec des produits alimentaires.</t>
  </si>
  <si>
    <t>Mettre un thermomètre à disposition</t>
  </si>
  <si>
    <t>Mettre à l'écart les meubles non conformes</t>
  </si>
  <si>
    <t>Les analyses n'ont pas étaient réalisées bien que le directeur ait envoyé un mail.</t>
  </si>
  <si>
    <t>Les températures relevées sur les glaces et les produits surgelés étaient non conformes et varient entre -9°C et 2,8°C.</t>
  </si>
  <si>
    <t>Dr Hend KAMOUN</t>
  </si>
  <si>
    <t>M Souheil DRAOUI</t>
  </si>
  <si>
    <t>Absence d'enregistrement du contrôle à la réception des produits surgelés</t>
  </si>
  <si>
    <t>assurer l'enregistrement du contrôle à la réception des produits surgelés</t>
  </si>
  <si>
    <t>lingettes désinfectantes sont périmées DLC 02/2019</t>
  </si>
  <si>
    <t>verifier DLC des lingettes</t>
  </si>
  <si>
    <t>contacter le fournisseur pour le paramétrage du thermomètre IR</t>
  </si>
  <si>
    <t>1/le thermomètre IR affiche les températures en degrés fahrenaheit
2/utilisation du thermomètre IR pour mesurer la température à cœur des produits</t>
  </si>
  <si>
    <t>entreposage de bananes au dessus des pommes de terre, entreposage  des oranges moisis dans une caisse avec un rouleau de papier essuie tout</t>
  </si>
  <si>
    <t>ameliorer les conditions de stockage des fruits et légumes</t>
  </si>
  <si>
    <t>manques de balises malgré les demandes par mail envoyées par le resp magasin au mois d'octobre 19
Manque de balisage des bergamotes, oranges douces, poires, petits pois, betteraves, radis, melon</t>
  </si>
  <si>
    <t>utilisation du thermomètre a sonde de la réception</t>
  </si>
  <si>
    <t>prévoir un thermomètre a sonde</t>
  </si>
  <si>
    <t>entreposage d'un couvercle d'harissa avec les sacs de verveine</t>
  </si>
  <si>
    <t>assurer une meilleure organisation du stockage des produits emballés</t>
  </si>
  <si>
    <t>certaines boites de conserves sont cabossées
Uune boite de chewingum mentos sans DF ni DLC</t>
  </si>
  <si>
    <t>eliminer les boites cabossées 
renforcer le contrôle de L'étiquetage</t>
  </si>
  <si>
    <t>produits surgelés cassses ne sont pas balisés</t>
  </si>
  <si>
    <t>assurer l'identification des produits casses</t>
  </si>
  <si>
    <t>les certificats d'aptitude ne sont pas disponibles dans le magasin</t>
  </si>
  <si>
    <t>demander les certificats d'aptitude</t>
  </si>
  <si>
    <t>formation réalisée le 11/12/19</t>
  </si>
  <si>
    <t>Le taux d'hygromètrie 46,2%</t>
  </si>
  <si>
    <t>Température affichée -12,7°C et celle verifiée -12,4°C
 Température affichée -6,6°C et celle verifiée -14,4°C
Température variable au niveau du meuble surgelés</t>
  </si>
  <si>
    <t>renforcer la verification de fonctionnement du meuble surgelés</t>
  </si>
  <si>
    <t xml:space="preserve">Chambre froide négative: présence de givre au niveau du sol
</t>
  </si>
  <si>
    <t xml:space="preserve">eliminer le givre au niveau du sol </t>
  </si>
  <si>
    <t xml:space="preserve">1/ deux réfrigérateurs dans leurs cartons entreposés dans la chambre froide négative qui est mise en marche
2/Chambre froide positive: présence d’un carton vide
</t>
  </si>
  <si>
    <t>entreposer les réfrigérateurs a lextérieur de la chambre froide négative
eliminer le carton</t>
  </si>
  <si>
    <t>renforcer le nettoyage du linéaire</t>
  </si>
  <si>
    <t xml:space="preserve">Présence de framboises moisies au niveau du linéaire </t>
  </si>
  <si>
    <t xml:space="preserve"> assurer le nettoyage entre le meuble PLS et le meuble PGC
</t>
  </si>
  <si>
    <t xml:space="preserve">Stockage simultané des produits de nettoyage avec des produits alimentaires.
Les paquets de malthouth  sont éparpillés
</t>
  </si>
  <si>
    <t>1/Assurer la séparation entre les différents produits.
2/assurer le rangement des paquets de malthouth qui sont éparpillés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</si>
</sst>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  <font>
      <b/>
      <sz val="16"/>
      <color rgb="FF0070C0"/>
      <name val="Century Gothic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9" fillId="0" borderId="1" xfId="0" applyFont="1" applyBorder="1" applyAlignment="1" applyProtection="1">
      <alignment wrapText="1"/>
      <protection locked="0"/>
    </xf>
    <xf numFmtId="0" fontId="39" fillId="0" borderId="4" xfId="0" applyFont="1" applyBorder="1" applyAlignment="1" applyProtection="1">
      <alignment wrapText="1"/>
      <protection locked="0"/>
    </xf>
    <xf numFmtId="0" fontId="47" fillId="0" borderId="0" xfId="0" applyFont="1" applyAlignment="1">
      <alignment horizontal="left" vertical="center" readingOrder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0.72222222222222221</c:v>
                </c:pt>
                <c:pt idx="1">
                  <c:v>0.63888888888888884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674528"/>
        <c:axId val="315675088"/>
      </c:barChart>
      <c:catAx>
        <c:axId val="31567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675088"/>
        <c:crosses val="autoZero"/>
        <c:auto val="1"/>
        <c:lblAlgn val="ctr"/>
        <c:lblOffset val="100"/>
        <c:noMultiLvlLbl val="0"/>
      </c:catAx>
      <c:valAx>
        <c:axId val="315675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67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0.89130434782608692</c:v>
                </c:pt>
                <c:pt idx="1">
                  <c:v>0.97916666666666663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988784"/>
        <c:axId val="315989344"/>
      </c:barChart>
      <c:catAx>
        <c:axId val="31598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989344"/>
        <c:crosses val="autoZero"/>
        <c:auto val="1"/>
        <c:lblAlgn val="ctr"/>
        <c:lblOffset val="100"/>
        <c:noMultiLvlLbl val="0"/>
      </c:catAx>
      <c:valAx>
        <c:axId val="31598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98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</c:v>
                </c:pt>
                <c:pt idx="1">
                  <c:v>0.90909090909090906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992144"/>
        <c:axId val="405404128"/>
      </c:barChart>
      <c:catAx>
        <c:axId val="31599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404128"/>
        <c:crosses val="autoZero"/>
        <c:auto val="1"/>
        <c:lblAlgn val="ctr"/>
        <c:lblOffset val="100"/>
        <c:noMultiLvlLbl val="0"/>
      </c:catAx>
      <c:valAx>
        <c:axId val="40540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99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0.60256410256410253</c:v>
                </c:pt>
                <c:pt idx="1">
                  <c:v>0.93421052631578949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406928"/>
        <c:axId val="405407488"/>
      </c:barChart>
      <c:catAx>
        <c:axId val="40540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407488"/>
        <c:crosses val="autoZero"/>
        <c:auto val="1"/>
        <c:lblAlgn val="ctr"/>
        <c:lblOffset val="100"/>
        <c:noMultiLvlLbl val="0"/>
      </c:catAx>
      <c:valAx>
        <c:axId val="405407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40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0.8529411764705882</c:v>
                </c:pt>
                <c:pt idx="1">
                  <c:v>0.91176470588235292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4725264"/>
        <c:axId val="404725824"/>
      </c:barChart>
      <c:catAx>
        <c:axId val="40472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4725824"/>
        <c:crosses val="autoZero"/>
        <c:auto val="1"/>
        <c:lblAlgn val="ctr"/>
        <c:lblOffset val="100"/>
        <c:noMultiLvlLbl val="0"/>
      </c:catAx>
      <c:valAx>
        <c:axId val="40472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472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4753376"/>
        <c:axId val="404753936"/>
      </c:barChart>
      <c:catAx>
        <c:axId val="40475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4753936"/>
        <c:crosses val="autoZero"/>
        <c:auto val="1"/>
        <c:lblAlgn val="ctr"/>
        <c:lblOffset val="100"/>
        <c:noMultiLvlLbl val="0"/>
      </c:catAx>
      <c:valAx>
        <c:axId val="40475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475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0.78181818181818186</c:v>
                </c:pt>
                <c:pt idx="1">
                  <c:v>0.96226415094339623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550048"/>
        <c:axId val="319550608"/>
      </c:barChart>
      <c:catAx>
        <c:axId val="31955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550608"/>
        <c:crosses val="autoZero"/>
        <c:auto val="1"/>
        <c:lblAlgn val="ctr"/>
        <c:lblOffset val="100"/>
        <c:noMultiLvlLbl val="0"/>
      </c:catAx>
      <c:valAx>
        <c:axId val="31955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55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0.69745222929936301</c:v>
                </c:pt>
                <c:pt idx="1">
                  <c:v>0.90322580645161288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4566432"/>
        <c:axId val="404566992"/>
      </c:barChart>
      <c:catAx>
        <c:axId val="40456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4566992"/>
        <c:crosses val="autoZero"/>
        <c:auto val="1"/>
        <c:lblAlgn val="ctr"/>
        <c:lblOffset val="100"/>
        <c:noMultiLvlLbl val="0"/>
      </c:catAx>
      <c:valAx>
        <c:axId val="40456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456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0.73963520555877249</c:v>
                </c:pt>
                <c:pt idx="1">
                  <c:v>0.93274497869750461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06902256"/>
        <c:axId val="306902816"/>
        <c:extLst/>
      </c:barChart>
      <c:catAx>
        <c:axId val="306902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6902816"/>
        <c:crosses val="autoZero"/>
        <c:auto val="1"/>
        <c:lblAlgn val="ctr"/>
        <c:lblOffset val="100"/>
        <c:noMultiLvlLbl val="0"/>
      </c:catAx>
      <c:valAx>
        <c:axId val="3069028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690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0.63814285714285712</c:v>
                </c:pt>
                <c:pt idx="1">
                  <c:v>0.78928571428571426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06905616"/>
        <c:axId val="306906176"/>
        <c:extLst/>
      </c:barChart>
      <c:catAx>
        <c:axId val="30690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6906176"/>
        <c:crosses val="autoZero"/>
        <c:auto val="1"/>
        <c:lblAlgn val="ctr"/>
        <c:lblOffset val="100"/>
        <c:noMultiLvlLbl val="0"/>
      </c:catAx>
      <c:valAx>
        <c:axId val="30690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690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230736"/>
        <c:axId val="309231296"/>
      </c:barChart>
      <c:catAx>
        <c:axId val="30923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231296"/>
        <c:crosses val="autoZero"/>
        <c:auto val="1"/>
        <c:lblAlgn val="ctr"/>
        <c:lblOffset val="100"/>
        <c:noMultiLvlLbl val="0"/>
      </c:catAx>
      <c:valAx>
        <c:axId val="30923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23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189040"/>
        <c:axId val="317189600"/>
      </c:barChart>
      <c:catAx>
        <c:axId val="31718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189600"/>
        <c:crosses val="autoZero"/>
        <c:auto val="1"/>
        <c:lblAlgn val="ctr"/>
        <c:lblOffset val="100"/>
        <c:noMultiLvlLbl val="0"/>
      </c:catAx>
      <c:valAx>
        <c:axId val="31718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18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192400"/>
        <c:axId val="311498432"/>
      </c:barChart>
      <c:catAx>
        <c:axId val="31719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498432"/>
        <c:crosses val="autoZero"/>
        <c:auto val="1"/>
        <c:lblAlgn val="ctr"/>
        <c:lblOffset val="100"/>
        <c:noMultiLvlLbl val="0"/>
      </c:catAx>
      <c:valAx>
        <c:axId val="311498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19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501232"/>
        <c:axId val="311501792"/>
      </c:barChart>
      <c:catAx>
        <c:axId val="31150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501792"/>
        <c:crosses val="autoZero"/>
        <c:auto val="1"/>
        <c:lblAlgn val="ctr"/>
        <c:lblOffset val="100"/>
        <c:noMultiLvlLbl val="0"/>
      </c:catAx>
      <c:valAx>
        <c:axId val="31150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50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2166480"/>
        <c:axId val="312167040"/>
      </c:barChart>
      <c:catAx>
        <c:axId val="31216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2167040"/>
        <c:crosses val="autoZero"/>
        <c:auto val="1"/>
        <c:lblAlgn val="ctr"/>
        <c:lblOffset val="100"/>
        <c:noMultiLvlLbl val="0"/>
      </c:catAx>
      <c:valAx>
        <c:axId val="31216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216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6302064"/>
        <c:axId val="316302624"/>
      </c:barChart>
      <c:catAx>
        <c:axId val="31630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6302624"/>
        <c:crosses val="autoZero"/>
        <c:auto val="1"/>
        <c:lblAlgn val="ctr"/>
        <c:lblOffset val="100"/>
        <c:noMultiLvlLbl val="0"/>
      </c:catAx>
      <c:valAx>
        <c:axId val="31630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630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0.65517241379310343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9714000"/>
        <c:axId val="319714560"/>
      </c:barChart>
      <c:catAx>
        <c:axId val="31971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9714560"/>
        <c:crosses val="autoZero"/>
        <c:auto val="1"/>
        <c:lblAlgn val="ctr"/>
        <c:lblOffset val="100"/>
        <c:noMultiLvlLbl val="0"/>
      </c:catAx>
      <c:valAx>
        <c:axId val="31971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971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952480"/>
        <c:axId val="315953040"/>
      </c:barChart>
      <c:catAx>
        <c:axId val="31595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953040"/>
        <c:crosses val="autoZero"/>
        <c:auto val="1"/>
        <c:lblAlgn val="ctr"/>
        <c:lblOffset val="100"/>
        <c:noMultiLvlLbl val="0"/>
      </c:catAx>
      <c:valAx>
        <c:axId val="31595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952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48" zoomScaleSheetLayoutView="100" workbookViewId="0">
      <selection activeCell="D27" sqref="D2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7" t="s">
        <v>474</v>
      </c>
      <c r="B18" s="347"/>
      <c r="C18" s="347"/>
      <c r="D18" s="348" t="s">
        <v>475</v>
      </c>
      <c r="E18" s="348"/>
      <c r="F18" s="348"/>
      <c r="G18" s="348"/>
      <c r="H18" s="348"/>
      <c r="I18" s="348"/>
      <c r="J18" s="348"/>
      <c r="K18" s="34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9" t="s">
        <v>277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3" t="s">
        <v>279</v>
      </c>
      <c r="C23" s="343"/>
      <c r="D23" s="31"/>
      <c r="E23" s="31"/>
      <c r="F23" s="31"/>
      <c r="G23" s="31"/>
      <c r="H23" s="31"/>
      <c r="I23" s="31"/>
      <c r="J23" t="str">
        <f>D18</f>
        <v>SIDI SALAH</v>
      </c>
    </row>
    <row r="24" spans="1:11" ht="33" customHeight="1" x14ac:dyDescent="0.25">
      <c r="A24" s="277" t="s">
        <v>280</v>
      </c>
      <c r="B24" s="342">
        <f>AVERAGE('A1 Exploitation'!D730,'A1 Technique'!D199)</f>
        <v>0.73963520555877249</v>
      </c>
      <c r="C24" s="342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2">
        <f>AVERAGE('A2 Exploitation'!D730,'A2 Technique'!D199)</f>
        <v>0.93274497869750461</v>
      </c>
      <c r="C25" s="342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2" t="e">
        <f>AVERAGE('A3 Exploitation'!D730,'A3 Technique'!D199)</f>
        <v>#DIV/0!</v>
      </c>
      <c r="C26" s="342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2" t="e">
        <f>AVERAGE('A4 Exploitation'!D730,'A4 Technique'!D199)</f>
        <v>#DIV/0!</v>
      </c>
      <c r="C27" s="342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2"/>
      <c r="C28" s="342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2"/>
      <c r="C29" s="342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3" t="s">
        <v>286</v>
      </c>
      <c r="C33" s="343"/>
      <c r="D33" s="31"/>
      <c r="E33" s="31"/>
      <c r="F33" s="31"/>
      <c r="G33" s="31"/>
      <c r="H33" s="31"/>
      <c r="I33" s="31"/>
      <c r="J33" t="str">
        <f>D18</f>
        <v>SIDI SALAH</v>
      </c>
    </row>
    <row r="34" spans="1:10" ht="33" customHeight="1" x14ac:dyDescent="0.25">
      <c r="A34" s="277" t="s">
        <v>280</v>
      </c>
      <c r="B34" s="342">
        <f>'A1 Exploitation'!D730</f>
        <v>0.69745222929936301</v>
      </c>
      <c r="C34" s="342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2">
        <f>'A2 Exploitation'!D730</f>
        <v>0.90322580645161288</v>
      </c>
      <c r="C35" s="342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2" t="e">
        <f>'A3 Exploitation'!D730</f>
        <v>#DIV/0!</v>
      </c>
      <c r="C36" s="342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2" t="e">
        <f>'A4 Exploitation'!D730</f>
        <v>#DIV/0!</v>
      </c>
      <c r="C37" s="342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2"/>
      <c r="C38" s="342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2"/>
      <c r="C39" s="342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SIDI SALAH</v>
      </c>
    </row>
    <row r="43" spans="1:10" ht="33" customHeight="1" x14ac:dyDescent="0.25">
      <c r="A43" s="277" t="s">
        <v>280</v>
      </c>
      <c r="B43" s="342">
        <f>AVERAGE('A1 Exploitation'!D728, 'A1 Technique'!D197)</f>
        <v>0.63814285714285712</v>
      </c>
      <c r="C43" s="342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2">
        <f>AVERAGE('A2 Exploitation'!D728, 'A2 Technique'!D197)</f>
        <v>0.78928571428571426</v>
      </c>
      <c r="C44" s="342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2" t="e">
        <f>AVERAGE('A3 Exploitation'!D728, 'A3 Technique'!D197)</f>
        <v>#DIV/0!</v>
      </c>
      <c r="C45" s="342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2" t="e">
        <f>AVERAGE('A4 Exploitation'!D728, 'A4 Technique'!D197)</f>
        <v>#DIV/0!</v>
      </c>
      <c r="C46" s="342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2"/>
      <c r="C47" s="342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2"/>
      <c r="C48" s="342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3" t="s">
        <v>288</v>
      </c>
      <c r="C51" s="343"/>
      <c r="D51" s="31"/>
      <c r="E51" s="31"/>
      <c r="F51" s="31"/>
      <c r="G51" s="31"/>
      <c r="H51" s="31"/>
      <c r="I51" s="31"/>
      <c r="J51" t="str">
        <f>D18</f>
        <v>SIDI SALAH</v>
      </c>
    </row>
    <row r="52" spans="1:10" ht="33" customHeight="1" x14ac:dyDescent="0.25">
      <c r="A52" s="277" t="s">
        <v>280</v>
      </c>
      <c r="B52" s="345">
        <f>'A1 Exploitation'!D48</f>
        <v>0.72222222222222221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>
        <f>'A2 Exploitation'!D48</f>
        <v>0.63888888888888884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3" t="s">
        <v>289</v>
      </c>
      <c r="C60" s="343"/>
      <c r="D60" s="31"/>
      <c r="E60" s="31"/>
      <c r="F60" s="31"/>
      <c r="G60" s="31"/>
      <c r="H60" s="31"/>
      <c r="I60" s="31"/>
      <c r="J60" t="str">
        <f>D18</f>
        <v>SIDI SALAH</v>
      </c>
    </row>
    <row r="61" spans="1:10" ht="33" customHeight="1" x14ac:dyDescent="0.25">
      <c r="A61" s="277" t="s">
        <v>280</v>
      </c>
      <c r="B61" s="342" t="e">
        <f>'A1 Exploitation'!D131</f>
        <v>#DIV/0!</v>
      </c>
      <c r="C61" s="342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2" t="e">
        <f>'A2 Exploitation'!D131</f>
        <v>#DIV/0!</v>
      </c>
      <c r="C62" s="342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2" t="e">
        <f>'A3 Exploitation'!D131</f>
        <v>#DIV/0!</v>
      </c>
      <c r="C63" s="342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2" t="e">
        <f>'A4 Exploitation'!D131</f>
        <v>#DIV/0!</v>
      </c>
      <c r="C64" s="342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2"/>
      <c r="C65" s="342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2"/>
      <c r="C66" s="342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3" t="s">
        <v>464</v>
      </c>
      <c r="C69" s="343"/>
      <c r="D69" s="31"/>
      <c r="E69" s="31"/>
      <c r="F69" s="31"/>
      <c r="G69" s="31"/>
      <c r="H69" s="31"/>
      <c r="I69" s="31"/>
      <c r="J69" t="str">
        <f>D18</f>
        <v>SIDI SALAH</v>
      </c>
    </row>
    <row r="70" spans="1:10" ht="33" customHeight="1" x14ac:dyDescent="0.25">
      <c r="A70" s="277" t="s">
        <v>280</v>
      </c>
      <c r="B70" s="342" t="e">
        <f>'A1 Exploitation'!D187</f>
        <v>#DIV/0!</v>
      </c>
      <c r="C70" s="342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2" t="e">
        <f>'A2 Exploitation'!D187</f>
        <v>#DIV/0!</v>
      </c>
      <c r="C71" s="342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2" t="e">
        <f>'A3 Exploitation'!D187</f>
        <v>#DIV/0!</v>
      </c>
      <c r="C72" s="342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2" t="e">
        <f>'A4 Exploitation'!D187</f>
        <v>#DIV/0!</v>
      </c>
      <c r="C73" s="342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2"/>
      <c r="C74" s="342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2"/>
      <c r="C75" s="342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3" t="s">
        <v>465</v>
      </c>
      <c r="C78" s="343"/>
      <c r="D78" s="31"/>
      <c r="E78" s="31"/>
      <c r="F78" s="31"/>
      <c r="G78" s="31"/>
      <c r="H78" s="31"/>
      <c r="I78" s="31"/>
      <c r="J78" t="str">
        <f>D18</f>
        <v>SIDI SALAH</v>
      </c>
    </row>
    <row r="79" spans="1:10" ht="33" customHeight="1" x14ac:dyDescent="0.25">
      <c r="A79" s="277" t="s">
        <v>280</v>
      </c>
      <c r="B79" s="342" t="e">
        <f>'A1 Exploitation'!D249</f>
        <v>#DIV/0!</v>
      </c>
      <c r="C79" s="342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2" t="e">
        <f>'A2 Exploitation'!D249</f>
        <v>#DIV/0!</v>
      </c>
      <c r="C80" s="342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2" t="e">
        <f>'A3 Exploitation'!D249</f>
        <v>#DIV/0!</v>
      </c>
      <c r="C81" s="342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2" t="e">
        <f>'A4 Exploitation'!D249</f>
        <v>#DIV/0!</v>
      </c>
      <c r="C82" s="342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2"/>
      <c r="C83" s="342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2"/>
      <c r="C84" s="342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3" t="s">
        <v>466</v>
      </c>
      <c r="C87" s="343"/>
      <c r="D87" s="31"/>
      <c r="E87" s="31"/>
      <c r="F87" s="31"/>
      <c r="G87" s="31"/>
      <c r="H87" s="31"/>
      <c r="I87" s="31"/>
      <c r="J87" t="str">
        <f>D18</f>
        <v>SIDI SALAH</v>
      </c>
    </row>
    <row r="88" spans="1:10" ht="33" customHeight="1" x14ac:dyDescent="0.25">
      <c r="A88" s="277" t="s">
        <v>280</v>
      </c>
      <c r="B88" s="342" t="e">
        <f>'A1 Exploitation'!D304</f>
        <v>#DIV/0!</v>
      </c>
      <c r="C88" s="342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2" t="e">
        <f>'A2 Exploitation'!D304</f>
        <v>#DIV/0!</v>
      </c>
      <c r="C89" s="342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2" t="e">
        <f>'A3 Exploitation'!D304</f>
        <v>#DIV/0!</v>
      </c>
      <c r="C90" s="342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2" t="e">
        <f>'A4 Exploitation'!D304</f>
        <v>#DIV/0!</v>
      </c>
      <c r="C91" s="342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2"/>
      <c r="C92" s="342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2"/>
      <c r="C93" s="342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3" t="s">
        <v>467</v>
      </c>
      <c r="C96" s="343"/>
      <c r="D96" s="31"/>
      <c r="E96" s="31"/>
      <c r="F96" s="31"/>
      <c r="G96" s="31"/>
      <c r="H96" s="31"/>
      <c r="I96" s="31"/>
      <c r="J96" t="str">
        <f>D18</f>
        <v>SIDI SALAH</v>
      </c>
    </row>
    <row r="97" spans="1:10" ht="33" customHeight="1" x14ac:dyDescent="0.25">
      <c r="A97" s="277" t="s">
        <v>280</v>
      </c>
      <c r="B97" s="342" t="e">
        <f>'A1 Exploitation'!D371</f>
        <v>#DIV/0!</v>
      </c>
      <c r="C97" s="342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2" t="e">
        <f>'A2 Exploitation'!D371</f>
        <v>#DIV/0!</v>
      </c>
      <c r="C98" s="342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2" t="e">
        <f>'A3 Exploitation'!D371</f>
        <v>#DIV/0!</v>
      </c>
      <c r="C99" s="342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2" t="e">
        <f>'A4 Exploitation'!D371</f>
        <v>#DIV/0!</v>
      </c>
      <c r="C100" s="342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2"/>
      <c r="C101" s="342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2"/>
      <c r="C102" s="342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3" t="s">
        <v>468</v>
      </c>
      <c r="C105" s="343"/>
      <c r="D105" s="31"/>
      <c r="E105" s="31"/>
      <c r="F105" s="31"/>
      <c r="G105" s="31"/>
      <c r="H105" s="31"/>
      <c r="I105" s="31"/>
      <c r="J105" t="str">
        <f>D18</f>
        <v>SIDI SALAH</v>
      </c>
    </row>
    <row r="106" spans="1:10" ht="33" customHeight="1" x14ac:dyDescent="0.25">
      <c r="A106" s="277" t="s">
        <v>280</v>
      </c>
      <c r="B106" s="342" t="e">
        <f>'A1 Exploitation'!D429</f>
        <v>#DIV/0!</v>
      </c>
      <c r="C106" s="342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2" t="e">
        <f>'A2 Exploitation'!D429</f>
        <v>#DIV/0!</v>
      </c>
      <c r="C107" s="342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2" t="e">
        <f>'A3 Exploitation'!D429</f>
        <v>#DIV/0!</v>
      </c>
      <c r="C108" s="342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2" t="e">
        <f>'A4 Exploitation'!D429</f>
        <v>#DIV/0!</v>
      </c>
      <c r="C109" s="342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2"/>
      <c r="C110" s="342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2"/>
      <c r="C111" s="342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3" t="s">
        <v>469</v>
      </c>
      <c r="C114" s="343"/>
      <c r="D114" s="31"/>
      <c r="E114" s="31"/>
      <c r="F114" s="31"/>
      <c r="G114" s="31"/>
      <c r="H114" s="31"/>
      <c r="I114" s="31"/>
      <c r="J114" t="str">
        <f>D18</f>
        <v>SIDI SALAH</v>
      </c>
    </row>
    <row r="115" spans="1:10" ht="33" customHeight="1" x14ac:dyDescent="0.25">
      <c r="A115" s="277" t="s">
        <v>280</v>
      </c>
      <c r="B115" s="342">
        <f>'A1 Exploitation'!D476</f>
        <v>0.65517241379310343</v>
      </c>
      <c r="C115" s="342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2">
        <f>'A2 Exploitation'!D476</f>
        <v>0.9285714285714286</v>
      </c>
      <c r="C116" s="342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2" t="e">
        <f>'A3 Exploitation'!D476</f>
        <v>#DIV/0!</v>
      </c>
      <c r="C117" s="342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2" t="e">
        <f>'A4 Exploitation'!D476</f>
        <v>#DIV/0!</v>
      </c>
      <c r="C118" s="342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2"/>
      <c r="C119" s="342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2"/>
      <c r="C120" s="342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3" t="s">
        <v>470</v>
      </c>
      <c r="C123" s="343"/>
      <c r="D123" s="31"/>
      <c r="E123" s="31"/>
      <c r="F123" s="31"/>
      <c r="G123" s="31"/>
      <c r="H123" s="31"/>
      <c r="I123" s="31"/>
      <c r="J123" t="str">
        <f>D18</f>
        <v>SIDI SALAH</v>
      </c>
    </row>
    <row r="124" spans="1:10" ht="33" customHeight="1" x14ac:dyDescent="0.25">
      <c r="A124" s="277" t="s">
        <v>280</v>
      </c>
      <c r="B124" s="342" t="e">
        <f>'A1 Exploitation'!D527</f>
        <v>#DIV/0!</v>
      </c>
      <c r="C124" s="342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2" t="e">
        <f>'A2 Exploitation'!D527</f>
        <v>#DIV/0!</v>
      </c>
      <c r="C125" s="342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2" t="e">
        <f>'A3 Exploitation'!D527</f>
        <v>#DIV/0!</v>
      </c>
      <c r="C126" s="342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2" t="e">
        <f>'A4 Exploitation'!D527</f>
        <v>#DIV/0!</v>
      </c>
      <c r="C127" s="342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2"/>
      <c r="C128" s="342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2"/>
      <c r="C129" s="342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3" t="s">
        <v>471</v>
      </c>
      <c r="C132" s="343"/>
      <c r="D132" s="31"/>
      <c r="E132" s="31"/>
      <c r="F132" s="31"/>
      <c r="G132" s="31"/>
      <c r="H132" s="31"/>
      <c r="I132" s="31"/>
      <c r="J132" t="str">
        <f>D18</f>
        <v>SIDI SALAH</v>
      </c>
    </row>
    <row r="133" spans="1:10" ht="33" customHeight="1" x14ac:dyDescent="0.25">
      <c r="A133" s="277" t="s">
        <v>280</v>
      </c>
      <c r="B133" s="342">
        <f>'A1 Exploitation'!D570</f>
        <v>0.89130434782608692</v>
      </c>
      <c r="C133" s="342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2">
        <f>'A2 Exploitation'!D570</f>
        <v>0.97916666666666663</v>
      </c>
      <c r="C134" s="342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2" t="e">
        <f>'A3 Exploitation'!D570</f>
        <v>#DIV/0!</v>
      </c>
      <c r="C135" s="342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2" t="e">
        <f>'A4 Exploitation'!D570</f>
        <v>#DIV/0!</v>
      </c>
      <c r="C136" s="342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2"/>
      <c r="C137" s="342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2"/>
      <c r="C138" s="342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3" t="s">
        <v>290</v>
      </c>
      <c r="C141" s="343"/>
      <c r="D141" s="31"/>
      <c r="E141" s="31"/>
      <c r="F141" s="31"/>
      <c r="G141" s="31"/>
      <c r="H141" s="31"/>
      <c r="I141" s="31"/>
      <c r="J141" t="str">
        <f>D18</f>
        <v>SIDI SALAH</v>
      </c>
    </row>
    <row r="142" spans="1:10" ht="33" customHeight="1" x14ac:dyDescent="0.25">
      <c r="A142" s="277" t="s">
        <v>280</v>
      </c>
      <c r="B142" s="342">
        <f>'A1 Exploitation'!D610</f>
        <v>0.5</v>
      </c>
      <c r="C142" s="342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2">
        <f>'A2 Exploitation'!D610</f>
        <v>0.90909090909090906</v>
      </c>
      <c r="C143" s="342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2" t="e">
        <f>'A3 Exploitation'!D610</f>
        <v>#DIV/0!</v>
      </c>
      <c r="C144" s="342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2" t="e">
        <f>'A4 Exploitation'!D610</f>
        <v>#DIV/0!</v>
      </c>
      <c r="C145" s="342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2"/>
      <c r="C146" s="342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2"/>
      <c r="C147" s="342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3" t="s">
        <v>291</v>
      </c>
      <c r="C150" s="343"/>
      <c r="D150" s="31"/>
      <c r="E150" s="31"/>
      <c r="F150" s="31"/>
      <c r="G150" s="31"/>
      <c r="H150" s="31"/>
      <c r="I150" s="31"/>
      <c r="J150" t="str">
        <f>D18</f>
        <v>SIDI SALAH</v>
      </c>
    </row>
    <row r="151" spans="1:10" ht="33" customHeight="1" x14ac:dyDescent="0.25">
      <c r="A151" s="277" t="s">
        <v>280</v>
      </c>
      <c r="B151" s="342">
        <f>'A1 Exploitation'!D673</f>
        <v>0.60256410256410253</v>
      </c>
      <c r="C151" s="342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2">
        <f>'A2 Exploitation'!D673</f>
        <v>0.93421052631578949</v>
      </c>
      <c r="C152" s="342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2" t="e">
        <f>'A3 Exploitation'!D673</f>
        <v>#DIV/0!</v>
      </c>
      <c r="C153" s="342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2" t="e">
        <f>'A4 Exploitation'!D673</f>
        <v>#DIV/0!</v>
      </c>
      <c r="C154" s="342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2"/>
      <c r="C155" s="342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2"/>
      <c r="C156" s="342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3" t="s">
        <v>472</v>
      </c>
      <c r="C160" s="343"/>
      <c r="D160" s="31"/>
      <c r="E160" s="31"/>
      <c r="F160" s="31"/>
      <c r="G160" s="31"/>
      <c r="H160" s="31"/>
      <c r="I160" s="31"/>
      <c r="J160" t="str">
        <f>D18</f>
        <v>SIDI SALAH</v>
      </c>
    </row>
    <row r="161" spans="1:10" ht="33" customHeight="1" x14ac:dyDescent="0.25">
      <c r="A161" s="277" t="s">
        <v>280</v>
      </c>
      <c r="B161" s="342">
        <f>'A1 Exploitation'!D702</f>
        <v>0.8529411764705882</v>
      </c>
      <c r="C161" s="342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2">
        <f>'A2 Exploitation'!D702</f>
        <v>0.91176470588235292</v>
      </c>
      <c r="C162" s="342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2" t="e">
        <f>'A3 Exploitation'!D702</f>
        <v>#DIV/0!</v>
      </c>
      <c r="C163" s="342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2" t="e">
        <f>'A4 Exploitation'!D702</f>
        <v>#DIV/0!</v>
      </c>
      <c r="C164" s="342"/>
    </row>
    <row r="165" spans="1:10" ht="33" customHeight="1" x14ac:dyDescent="0.25">
      <c r="A165" s="276" t="s">
        <v>284</v>
      </c>
      <c r="B165" s="342"/>
      <c r="C165" s="342"/>
    </row>
    <row r="166" spans="1:10" ht="18" x14ac:dyDescent="0.25">
      <c r="A166" s="276" t="s">
        <v>285</v>
      </c>
      <c r="B166" s="342"/>
      <c r="C166" s="342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3" t="s">
        <v>473</v>
      </c>
      <c r="C169" s="343"/>
      <c r="J169" t="str">
        <f>D18</f>
        <v>SIDI SALAH</v>
      </c>
    </row>
    <row r="170" spans="1:10" ht="33" customHeight="1" x14ac:dyDescent="0.25">
      <c r="A170" s="277" t="s">
        <v>280</v>
      </c>
      <c r="B170" s="342">
        <f>'A1 Exploitation'!D726</f>
        <v>0.9375</v>
      </c>
      <c r="C170" s="342"/>
    </row>
    <row r="171" spans="1:10" ht="33" customHeight="1" x14ac:dyDescent="0.25">
      <c r="A171" s="276" t="s">
        <v>281</v>
      </c>
      <c r="B171" s="342">
        <f>'A2 Exploitation'!D726</f>
        <v>1</v>
      </c>
      <c r="C171" s="342"/>
    </row>
    <row r="172" spans="1:10" ht="33" customHeight="1" x14ac:dyDescent="0.25">
      <c r="A172" s="277" t="s">
        <v>282</v>
      </c>
      <c r="B172" s="342" t="e">
        <f>'A3 Exploitation'!D726</f>
        <v>#DIV/0!</v>
      </c>
      <c r="C172" s="342"/>
    </row>
    <row r="173" spans="1:10" ht="33" customHeight="1" x14ac:dyDescent="0.25">
      <c r="A173" s="277" t="s">
        <v>283</v>
      </c>
      <c r="B173" s="342" t="e">
        <f>'A4 Exploitation'!D726</f>
        <v>#DIV/0!</v>
      </c>
      <c r="C173" s="342"/>
    </row>
    <row r="174" spans="1:10" ht="33" customHeight="1" x14ac:dyDescent="0.25">
      <c r="A174" s="276" t="s">
        <v>284</v>
      </c>
      <c r="B174" s="342"/>
      <c r="C174" s="342"/>
    </row>
    <row r="175" spans="1:10" ht="18" x14ac:dyDescent="0.25">
      <c r="A175" s="276" t="s">
        <v>285</v>
      </c>
      <c r="B175" s="342"/>
      <c r="C175" s="342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3" t="s">
        <v>292</v>
      </c>
      <c r="C178" s="343"/>
      <c r="J178" t="str">
        <f>D18</f>
        <v>SIDI SALAH</v>
      </c>
    </row>
    <row r="179" spans="1:10" ht="33" customHeight="1" x14ac:dyDescent="0.25">
      <c r="A179" s="277" t="s">
        <v>280</v>
      </c>
      <c r="B179" s="342">
        <f>'A1 Technique'!D199</f>
        <v>0.78181818181818186</v>
      </c>
      <c r="C179" s="342"/>
    </row>
    <row r="180" spans="1:10" ht="33" customHeight="1" x14ac:dyDescent="0.25">
      <c r="A180" s="276" t="s">
        <v>281</v>
      </c>
      <c r="B180" s="342">
        <f>'A2 Technique'!D199</f>
        <v>0.96226415094339623</v>
      </c>
      <c r="C180" s="342"/>
    </row>
    <row r="181" spans="1:10" ht="33" customHeight="1" x14ac:dyDescent="0.25">
      <c r="A181" s="277" t="s">
        <v>282</v>
      </c>
      <c r="B181" s="342" t="e">
        <f>'A3 Technique'!D199</f>
        <v>#DIV/0!</v>
      </c>
      <c r="C181" s="342"/>
    </row>
    <row r="182" spans="1:10" ht="33" customHeight="1" x14ac:dyDescent="0.25">
      <c r="A182" s="277" t="s">
        <v>283</v>
      </c>
      <c r="B182" s="342" t="e">
        <f>'A4 Technique'!D199</f>
        <v>#DIV/0!</v>
      </c>
      <c r="C182" s="342"/>
    </row>
    <row r="183" spans="1:10" ht="33" customHeight="1" x14ac:dyDescent="0.25">
      <c r="A183" s="276" t="s">
        <v>284</v>
      </c>
      <c r="B183" s="342"/>
      <c r="C183" s="342"/>
    </row>
    <row r="184" spans="1:10" ht="18" x14ac:dyDescent="0.25">
      <c r="A184" s="276" t="s">
        <v>285</v>
      </c>
      <c r="B184" s="342"/>
      <c r="C184" s="34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77" zoomScale="69" zoomScaleNormal="100" zoomScaleSheetLayoutView="69" workbookViewId="0">
      <selection activeCell="F580" sqref="F58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SIDI SALAH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 t="s">
        <v>541</v>
      </c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 t="s">
        <v>476</v>
      </c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>
        <v>43629</v>
      </c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>
        <f>D730</f>
        <v>0.69745222929936301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43629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84" x14ac:dyDescent="0.4">
      <c r="A34" s="97" t="s">
        <v>432</v>
      </c>
      <c r="B34" s="89">
        <v>1</v>
      </c>
      <c r="C34" s="98" t="str">
        <f>IF(B34=0, -5, "0")</f>
        <v>0</v>
      </c>
      <c r="D34" s="96" t="s">
        <v>478</v>
      </c>
      <c r="E34" s="90" t="s">
        <v>479</v>
      </c>
      <c r="F34" s="90" t="s">
        <v>297</v>
      </c>
      <c r="G34" s="83"/>
    </row>
    <row r="35" spans="1:7" ht="132" customHeight="1" x14ac:dyDescent="0.4">
      <c r="A35" s="97" t="s">
        <v>400</v>
      </c>
      <c r="B35" s="89">
        <v>0</v>
      </c>
      <c r="C35" s="98">
        <f>IF(B35=0, -5, "0")</f>
        <v>-5</v>
      </c>
      <c r="D35" s="90" t="s">
        <v>477</v>
      </c>
      <c r="E35" s="90" t="s">
        <v>480</v>
      </c>
      <c r="F35" s="90" t="s">
        <v>298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0.6428571428571429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0.72222222222222221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43629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43629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43629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43629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43629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43629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>
        <v>1</v>
      </c>
      <c r="C437" s="89"/>
      <c r="D437" s="90" t="s">
        <v>532</v>
      </c>
      <c r="E437" s="90" t="s">
        <v>481</v>
      </c>
      <c r="F437" s="90" t="s">
        <v>297</v>
      </c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0"/>
      <c r="F451" s="90"/>
      <c r="G451" s="83"/>
    </row>
    <row r="452" spans="1:7" ht="87" customHeight="1" x14ac:dyDescent="0.4">
      <c r="A452" s="149" t="s">
        <v>360</v>
      </c>
      <c r="B452" s="89">
        <v>1</v>
      </c>
      <c r="C452" s="99" t="str">
        <f>IF(B452=0, -5, "0")</f>
        <v>0</v>
      </c>
      <c r="D452" s="111" t="s">
        <v>533</v>
      </c>
      <c r="E452" s="91" t="s">
        <v>482</v>
      </c>
      <c r="F452" s="90" t="s">
        <v>297</v>
      </c>
      <c r="G452" s="83"/>
    </row>
    <row r="453" spans="1:7" ht="42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483</v>
      </c>
      <c r="E453" s="90" t="s">
        <v>484</v>
      </c>
      <c r="F453" s="90" t="s">
        <v>297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0</v>
      </c>
      <c r="C462" s="99">
        <f>IF(B462=0, -10, "0")</f>
        <v>-10</v>
      </c>
      <c r="D462" s="90" t="s">
        <v>485</v>
      </c>
      <c r="E462" s="90" t="s">
        <v>486</v>
      </c>
      <c r="F462" s="90" t="s">
        <v>297</v>
      </c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105" x14ac:dyDescent="0.4">
      <c r="A467" s="128" t="s">
        <v>376</v>
      </c>
      <c r="B467" s="89">
        <v>1</v>
      </c>
      <c r="C467" s="99"/>
      <c r="D467" s="120" t="s">
        <v>487</v>
      </c>
      <c r="E467" s="90" t="s">
        <v>488</v>
      </c>
      <c r="F467" s="90" t="s">
        <v>297</v>
      </c>
      <c r="G467" s="83"/>
    </row>
    <row r="468" spans="1:7" ht="126" x14ac:dyDescent="0.4">
      <c r="A468" s="128" t="s">
        <v>317</v>
      </c>
      <c r="B468" s="89">
        <v>1</v>
      </c>
      <c r="C468" s="89"/>
      <c r="D468" s="90" t="s">
        <v>489</v>
      </c>
      <c r="E468" s="90" t="s">
        <v>490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0.66700000000000004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0.54761904761904767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0.65517241379310343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43629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43629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>
        <f>D542/(COUNT(B536:C541)*2)</f>
        <v>1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84" customHeight="1" x14ac:dyDescent="0.4">
      <c r="A549" s="88" t="s">
        <v>114</v>
      </c>
      <c r="B549" s="89">
        <v>1</v>
      </c>
      <c r="C549" s="89"/>
      <c r="D549" s="136" t="s">
        <v>534</v>
      </c>
      <c r="E549" s="90" t="s">
        <v>491</v>
      </c>
      <c r="F549" s="90" t="s">
        <v>297</v>
      </c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84" x14ac:dyDescent="0.4">
      <c r="A561" s="128" t="s">
        <v>376</v>
      </c>
      <c r="B561" s="89">
        <v>1</v>
      </c>
      <c r="C561" s="113"/>
      <c r="D561" s="90" t="s">
        <v>487</v>
      </c>
      <c r="E561" s="90" t="s">
        <v>492</v>
      </c>
      <c r="F561" s="90" t="s">
        <v>297</v>
      </c>
      <c r="G561" s="83"/>
    </row>
    <row r="562" spans="1:7" ht="84" x14ac:dyDescent="0.4">
      <c r="A562" s="128" t="s">
        <v>317</v>
      </c>
      <c r="B562" s="89">
        <v>1</v>
      </c>
      <c r="C562" s="99"/>
      <c r="D562" s="337" t="s">
        <v>493</v>
      </c>
      <c r="E562" s="338" t="s">
        <v>494</v>
      </c>
      <c r="F562" s="90" t="s">
        <v>297</v>
      </c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0</v>
      </c>
      <c r="C565" s="89"/>
      <c r="D565" s="271">
        <v>0</v>
      </c>
      <c r="E565" s="91"/>
      <c r="F565" s="90"/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29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>
        <f>D566/(COUNT(B558:C565,B546:C555)*2)</f>
        <v>0.8529411764705882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41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0.89130434782608692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43629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0"/>
      <c r="F579" s="90"/>
      <c r="G579" s="83"/>
    </row>
    <row r="580" spans="1:7" ht="63" x14ac:dyDescent="0.4">
      <c r="A580" s="88" t="s">
        <v>45</v>
      </c>
      <c r="B580" s="89">
        <v>0</v>
      </c>
      <c r="C580" s="89"/>
      <c r="D580" s="90" t="s">
        <v>535</v>
      </c>
      <c r="E580" s="90" t="s">
        <v>498</v>
      </c>
      <c r="F580" s="90" t="s">
        <v>298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84" x14ac:dyDescent="0.4">
      <c r="A585" s="149" t="s">
        <v>21</v>
      </c>
      <c r="B585" s="89">
        <v>0</v>
      </c>
      <c r="C585" s="99">
        <f>IF(B585=0, -5, "0")</f>
        <v>-5</v>
      </c>
      <c r="D585" s="88" t="s">
        <v>525</v>
      </c>
      <c r="E585" s="90" t="s">
        <v>499</v>
      </c>
      <c r="F585" s="90" t="s">
        <v>297</v>
      </c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9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>
        <f>D588/(COUNT(B579:C587)*2)</f>
        <v>0.45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497</v>
      </c>
      <c r="E592" s="90" t="s">
        <v>481</v>
      </c>
      <c r="F592" s="90" t="s">
        <v>297</v>
      </c>
      <c r="G592" s="83"/>
    </row>
    <row r="593" spans="1:7" ht="72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495</v>
      </c>
      <c r="E593" s="90" t="s">
        <v>496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7" t="s">
        <v>487</v>
      </c>
      <c r="E602" s="338" t="s">
        <v>500</v>
      </c>
      <c r="F602" s="90" t="s">
        <v>297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14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>
        <f>D606/(COUNT(B592:C597,B599:C605)*2)</f>
        <v>0.53846153846153844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23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>
        <f>D609/(COUNT(B579:C587,B592:C605)*2)</f>
        <v>0.5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43629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105" x14ac:dyDescent="0.4">
      <c r="A618" s="108" t="s">
        <v>89</v>
      </c>
      <c r="B618" s="89">
        <v>1</v>
      </c>
      <c r="C618" s="89"/>
      <c r="D618" s="135" t="s">
        <v>502</v>
      </c>
      <c r="E618" s="135" t="s">
        <v>503</v>
      </c>
      <c r="F618" s="90" t="s">
        <v>297</v>
      </c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43.5" customHeight="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501</v>
      </c>
      <c r="E624" s="90" t="s">
        <v>536</v>
      </c>
      <c r="F624" s="90" t="s">
        <v>297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15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>
        <f>D627/(COUNT(B618:C626)*2)</f>
        <v>0.83333333333333337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506</v>
      </c>
      <c r="E631" s="90" t="s">
        <v>481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88"/>
      <c r="E636" s="90"/>
      <c r="F636" s="90"/>
      <c r="G636" s="83"/>
    </row>
    <row r="637" spans="1:7" ht="127.5" customHeight="1" x14ac:dyDescent="0.4">
      <c r="A637" s="138" t="s">
        <v>418</v>
      </c>
      <c r="B637" s="89">
        <v>0</v>
      </c>
      <c r="C637" s="99"/>
      <c r="D637" s="90" t="s">
        <v>526</v>
      </c>
      <c r="E637" s="90" t="s">
        <v>505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1</v>
      </c>
      <c r="C644" s="99">
        <f>IF(B644=0, -10, IF(B644=1, -5, "0"))</f>
        <v>-5</v>
      </c>
      <c r="D644" s="135" t="s">
        <v>504</v>
      </c>
      <c r="E644" s="90" t="s">
        <v>496</v>
      </c>
      <c r="F644" s="90" t="s">
        <v>297</v>
      </c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8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0.5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26" x14ac:dyDescent="0.4">
      <c r="A659" s="170" t="s">
        <v>325</v>
      </c>
      <c r="B659" s="89">
        <v>0</v>
      </c>
      <c r="C659" s="99">
        <f>IF(B659=0, -10, "0")</f>
        <v>-10</v>
      </c>
      <c r="D659" s="205" t="s">
        <v>510</v>
      </c>
      <c r="E659" s="205" t="s">
        <v>537</v>
      </c>
      <c r="F659" s="90" t="s">
        <v>297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105.75" customHeight="1" x14ac:dyDescent="0.4">
      <c r="A664" s="106" t="s">
        <v>376</v>
      </c>
      <c r="B664" s="89">
        <v>1</v>
      </c>
      <c r="C664" s="89"/>
      <c r="D664" s="111" t="s">
        <v>487</v>
      </c>
      <c r="E664" s="90" t="s">
        <v>508</v>
      </c>
      <c r="F664" s="90" t="s">
        <v>297</v>
      </c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507</v>
      </c>
      <c r="E665" s="338" t="s">
        <v>509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0.16700000000000001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0.39285714285714285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0.60256410256410253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43629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538</v>
      </c>
      <c r="E683" s="91" t="s">
        <v>527</v>
      </c>
      <c r="F683" s="90" t="s">
        <v>297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84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528</v>
      </c>
      <c r="E688" s="135" t="s">
        <v>529</v>
      </c>
      <c r="F688" s="90" t="s">
        <v>297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47.25" customHeight="1" x14ac:dyDescent="0.4">
      <c r="A693" s="163" t="s">
        <v>14</v>
      </c>
      <c r="B693" s="89">
        <v>1</v>
      </c>
      <c r="C693" s="185"/>
      <c r="D693" s="90" t="s">
        <v>530</v>
      </c>
      <c r="E693" s="90" t="s">
        <v>531</v>
      </c>
      <c r="F693" s="90" t="s">
        <v>297</v>
      </c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63" x14ac:dyDescent="0.4">
      <c r="A696" s="182" t="s">
        <v>389</v>
      </c>
      <c r="B696" s="89">
        <v>1</v>
      </c>
      <c r="C696" s="99"/>
      <c r="D696" s="337" t="s">
        <v>511</v>
      </c>
      <c r="E696" s="338" t="s">
        <v>512</v>
      </c>
      <c r="F696" s="90" t="s">
        <v>298</v>
      </c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0.8529411764705882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43629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35"/>
      <c r="F712" s="135"/>
      <c r="G712" s="184"/>
    </row>
    <row r="713" spans="1:7" ht="42" x14ac:dyDescent="0.4">
      <c r="A713" s="109" t="s">
        <v>296</v>
      </c>
      <c r="B713" s="185">
        <v>1</v>
      </c>
      <c r="C713" s="185"/>
      <c r="D713" s="337" t="s">
        <v>513</v>
      </c>
      <c r="E713" s="135" t="s">
        <v>514</v>
      </c>
      <c r="F713" s="135" t="s">
        <v>297</v>
      </c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0.47628571428571431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219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0.69745222929936301</v>
      </c>
      <c r="E730" s="3"/>
      <c r="F730" s="3"/>
    </row>
  </sheetData>
  <sheetProtection algorithmName="SHA-512" hashValue="u8A4FjA/As/iIhr6u2K7N9QeQQy+8YF5S/jDmIFQgfkt3yqjgu4bTg0RurGQ1GVTv6RrPn51jvMEL+oAonaQGw==" saltValue="rR2P7ZYJRs29eS2zoKMoW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80" zoomScaleNormal="90" zoomScaleSheetLayoutView="80" workbookViewId="0">
      <selection activeCell="D181" sqref="D181:E18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SIDI SALAH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M Souheil DRAOUI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magasin et gestionnaire de stock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43629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>
        <f>D199</f>
        <v>0.78181818181818186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10</v>
      </c>
    </row>
    <row r="23" spans="1:7" x14ac:dyDescent="0.3">
      <c r="A23" s="443" t="s">
        <v>251</v>
      </c>
      <c r="B23" s="444"/>
      <c r="C23" s="445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ht="49.5" x14ac:dyDescent="0.3">
      <c r="A28" s="16" t="s">
        <v>307</v>
      </c>
      <c r="B28" s="42">
        <v>0</v>
      </c>
      <c r="C28" s="42"/>
      <c r="D28" s="43" t="s">
        <v>485</v>
      </c>
      <c r="E28" s="43" t="s">
        <v>515</v>
      </c>
      <c r="F28" s="42" t="s">
        <v>297</v>
      </c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12</v>
      </c>
    </row>
    <row r="34" spans="1:6" x14ac:dyDescent="0.3">
      <c r="A34" s="443" t="s">
        <v>251</v>
      </c>
      <c r="B34" s="444"/>
      <c r="C34" s="445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10</v>
      </c>
    </row>
    <row r="43" spans="1:6" x14ac:dyDescent="0.3">
      <c r="A43" s="443" t="s">
        <v>251</v>
      </c>
      <c r="B43" s="444"/>
      <c r="C43" s="445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1</v>
      </c>
      <c r="C50" s="42"/>
      <c r="D50" s="76" t="s">
        <v>516</v>
      </c>
      <c r="E50" s="42" t="s">
        <v>514</v>
      </c>
      <c r="F50" s="42" t="s">
        <v>297</v>
      </c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11</v>
      </c>
    </row>
    <row r="53" spans="1:6" x14ac:dyDescent="0.3">
      <c r="A53" s="443" t="s">
        <v>251</v>
      </c>
      <c r="B53" s="444"/>
      <c r="C53" s="445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99.75" x14ac:dyDescent="0.35">
      <c r="A60" s="15" t="s">
        <v>182</v>
      </c>
      <c r="B60" s="42">
        <v>0</v>
      </c>
      <c r="C60" s="4">
        <f>IF(B60=0, -5, "0")</f>
        <v>-5</v>
      </c>
      <c r="D60" s="43" t="s">
        <v>510</v>
      </c>
      <c r="E60" s="43" t="s">
        <v>518</v>
      </c>
      <c r="F60" s="42" t="s">
        <v>298</v>
      </c>
    </row>
    <row r="61" spans="1:6" ht="75" customHeight="1" x14ac:dyDescent="0.35">
      <c r="A61" s="14" t="s">
        <v>253</v>
      </c>
      <c r="B61" s="42">
        <v>0</v>
      </c>
      <c r="C61" s="4">
        <f>IF(B61=0, -5, "0")</f>
        <v>-5</v>
      </c>
      <c r="D61" s="43" t="s">
        <v>539</v>
      </c>
      <c r="E61" s="43" t="s">
        <v>517</v>
      </c>
      <c r="F61" s="42" t="s">
        <v>297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>
        <f>D63/(COUNT(B56:C62)*2)</f>
        <v>0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519</v>
      </c>
      <c r="E155" s="43" t="s">
        <v>520</v>
      </c>
      <c r="F155" s="42" t="s">
        <v>297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15</v>
      </c>
    </row>
    <row r="162" spans="1:6" x14ac:dyDescent="0.3">
      <c r="A162" s="443" t="s">
        <v>251</v>
      </c>
      <c r="B162" s="444"/>
      <c r="C162" s="445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6</v>
      </c>
    </row>
    <row r="170" spans="1:6" x14ac:dyDescent="0.3">
      <c r="A170" s="443" t="s">
        <v>251</v>
      </c>
      <c r="B170" s="444"/>
      <c r="C170" s="44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8</v>
      </c>
    </row>
    <row r="178" spans="1:7" x14ac:dyDescent="0.3">
      <c r="A178" s="443" t="s">
        <v>251</v>
      </c>
      <c r="B178" s="444"/>
      <c r="C178" s="445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ht="33" x14ac:dyDescent="0.3">
      <c r="A181" s="16" t="s">
        <v>270</v>
      </c>
      <c r="B181" s="42">
        <v>1</v>
      </c>
      <c r="C181" s="42"/>
      <c r="D181" s="43" t="s">
        <v>521</v>
      </c>
      <c r="E181" s="43" t="s">
        <v>522</v>
      </c>
      <c r="F181" s="42" t="s">
        <v>298</v>
      </c>
    </row>
    <row r="182" spans="1:7" ht="33" x14ac:dyDescent="0.3">
      <c r="A182" s="16" t="s">
        <v>181</v>
      </c>
      <c r="B182" s="42">
        <v>1</v>
      </c>
      <c r="C182" s="42"/>
      <c r="D182" s="43" t="s">
        <v>523</v>
      </c>
      <c r="E182" s="43" t="s">
        <v>524</v>
      </c>
      <c r="F182" s="42" t="s">
        <v>297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8</v>
      </c>
    </row>
    <row r="187" spans="1:7" x14ac:dyDescent="0.3">
      <c r="A187" s="443" t="s">
        <v>251</v>
      </c>
      <c r="B187" s="444"/>
      <c r="C187" s="445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6</v>
      </c>
    </row>
    <row r="195" spans="1:6" x14ac:dyDescent="0.3">
      <c r="A195" s="443" t="s">
        <v>251</v>
      </c>
      <c r="B195" s="444"/>
      <c r="C195" s="445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0.78181818181818186</v>
      </c>
    </row>
  </sheetData>
  <sheetProtection algorithmName="SHA-512" hashValue="HBZPDnUxdtllPQCypvJw3QXwWdIQzot/ze1RURmtHw9U6I+ckTIxu20wKJeL7cMJcLS86pkeGb82ZvK3uPNCwg==" saltValue="UHm0VuluY2YHL2BClp6pT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606" zoomScale="60" zoomScaleNormal="100" workbookViewId="0">
      <selection activeCell="E581" sqref="E58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SIDI SALAH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 t="s">
        <v>540</v>
      </c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 t="s">
        <v>476</v>
      </c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>
        <v>43818</v>
      </c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>
        <f>D730</f>
        <v>0.90322580645161288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43818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1</v>
      </c>
      <c r="C33" s="89"/>
      <c r="D33" s="96" t="s">
        <v>544</v>
      </c>
      <c r="E33" s="91" t="s">
        <v>545</v>
      </c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542</v>
      </c>
      <c r="E35" s="90" t="s">
        <v>543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105" x14ac:dyDescent="0.4">
      <c r="A37" s="88" t="s">
        <v>401</v>
      </c>
      <c r="B37" s="89">
        <v>0</v>
      </c>
      <c r="C37" s="89"/>
      <c r="D37" s="90" t="s">
        <v>547</v>
      </c>
      <c r="E37" s="90" t="s">
        <v>546</v>
      </c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0.5</v>
      </c>
      <c r="E43" s="103">
        <f>COUNTIF('A1 Exploitation'!F21:F42,"ok")</f>
        <v>1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0.5357142857142857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0.63888888888888884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43818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43818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43818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43818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43818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43818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84" x14ac:dyDescent="0.4">
      <c r="A440" s="163" t="s">
        <v>35</v>
      </c>
      <c r="B440" s="89">
        <v>0</v>
      </c>
      <c r="C440" s="89"/>
      <c r="D440" s="90" t="s">
        <v>548</v>
      </c>
      <c r="E440" s="90" t="s">
        <v>549</v>
      </c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14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0.875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63" x14ac:dyDescent="0.4">
      <c r="A450" s="88" t="s">
        <v>274</v>
      </c>
      <c r="B450" s="89">
        <v>1</v>
      </c>
      <c r="C450" s="89"/>
      <c r="D450" s="90" t="s">
        <v>570</v>
      </c>
      <c r="E450" s="90" t="s">
        <v>569</v>
      </c>
      <c r="F450" s="90"/>
      <c r="G450" s="83"/>
    </row>
    <row r="451" spans="1:7" ht="126" x14ac:dyDescent="0.4">
      <c r="A451" s="88" t="s">
        <v>5</v>
      </c>
      <c r="B451" s="89" t="s">
        <v>30</v>
      </c>
      <c r="C451" s="89"/>
      <c r="D451" s="111" t="s">
        <v>550</v>
      </c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551</v>
      </c>
      <c r="E468" s="90" t="s">
        <v>552</v>
      </c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6</v>
      </c>
      <c r="F471" s="90">
        <f>COUNTA('A1 Exploitation'!F437:F470)</f>
        <v>6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0.9285714285714286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43818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43818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105" x14ac:dyDescent="0.4">
      <c r="A539" s="163" t="s">
        <v>147</v>
      </c>
      <c r="B539" s="89">
        <v>1</v>
      </c>
      <c r="C539" s="89"/>
      <c r="D539" s="88" t="s">
        <v>553</v>
      </c>
      <c r="E539" s="88" t="s">
        <v>554</v>
      </c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11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>
        <f>D542/(COUNT(B536:C541)*2)</f>
        <v>0.91666666666666663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COUNTIF('A1 Exploitation'!F536:F564,"ok")</f>
        <v>3</v>
      </c>
      <c r="F565" s="90">
        <f>COUNTA('A1 Exploitation'!F536:F564)</f>
        <v>3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36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47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0.97916666666666663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43818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168" x14ac:dyDescent="0.4">
      <c r="A580" s="88" t="s">
        <v>45</v>
      </c>
      <c r="B580" s="89">
        <v>0</v>
      </c>
      <c r="C580" s="89"/>
      <c r="D580" s="339" t="s">
        <v>572</v>
      </c>
      <c r="E580" s="340" t="s">
        <v>573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34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16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>
        <f>D588/(COUNT(B579:C587)*2)</f>
        <v>0.88888888888888884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05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555</v>
      </c>
      <c r="E596" s="181" t="s">
        <v>556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0.8</v>
      </c>
      <c r="E605" s="91">
        <f>COUNTIF('A1 Exploitation'!F579:F604,"ok")</f>
        <v>4</v>
      </c>
      <c r="F605" s="90">
        <f>COUNTA('A1 Exploitation'!F579:F604)</f>
        <v>5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24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>
        <f>D606/(COUNT(B592:C605)*2)</f>
        <v>0.92307692307692313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>
        <f>D609/(COUNT(B579:C587,B592:C597,B599:C605)*2)</f>
        <v>0.90909090909090906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43818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126" x14ac:dyDescent="0.4">
      <c r="A618" s="108" t="s">
        <v>89</v>
      </c>
      <c r="B618" s="89">
        <v>0</v>
      </c>
      <c r="C618" s="89"/>
      <c r="D618" s="90" t="s">
        <v>567</v>
      </c>
      <c r="E618" s="90" t="s">
        <v>568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63" x14ac:dyDescent="0.4">
      <c r="A620" s="106" t="s">
        <v>25</v>
      </c>
      <c r="B620" s="89">
        <v>0</v>
      </c>
      <c r="C620" s="89"/>
      <c r="D620" s="90" t="s">
        <v>557</v>
      </c>
      <c r="E620" s="90" t="s">
        <v>558</v>
      </c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1</v>
      </c>
      <c r="C624" s="89"/>
      <c r="D624" s="339" t="s">
        <v>551</v>
      </c>
      <c r="E624" s="340" t="s">
        <v>552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13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>
        <f>D627/(COUNT(B618:C626)*2)</f>
        <v>0.72222222222222221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8</v>
      </c>
      <c r="F668" s="90">
        <f>COUNTA('A1 Exploitation'!F618:F667)</f>
        <v>8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28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0.93421052631578949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43818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1</v>
      </c>
      <c r="C683" s="89"/>
      <c r="D683" s="90" t="s">
        <v>559</v>
      </c>
      <c r="E683" s="91" t="s">
        <v>560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 t="s">
        <v>561</v>
      </c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63" x14ac:dyDescent="0.4">
      <c r="A696" s="182" t="s">
        <v>389</v>
      </c>
      <c r="B696" s="89">
        <v>1</v>
      </c>
      <c r="C696" s="99"/>
      <c r="D696" s="337" t="s">
        <v>511</v>
      </c>
      <c r="E696" s="338" t="s">
        <v>512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0.75</v>
      </c>
      <c r="E700" s="206">
        <f>COUNTIF('A1 Exploitation'!F681:F699,"ok")</f>
        <v>3</v>
      </c>
      <c r="F700" s="90">
        <f>COUNTA('A1 Exploitation'!F681:F699)</f>
        <v>4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0.91176470588235292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43818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0.86428571428571421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280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0.90322580645161288</v>
      </c>
      <c r="E730" s="3"/>
      <c r="F730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579:B587 B592:B605 B85:B102 B312:B319 B379:B389 B465:B471 B519:B525 B417:B424 B492:B504 B292:B299 B719:B721 B662:B668 B437:B444 B66:B82 B257:B264 B348:B356 B178:B185 B536:B541 B654:B660 B269:B289 B231:B235 B710:B714 B105:B110 B140:B146 B237:B244 B449:B463 B528:B529 B484:B490 B643:B649 B30:B37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D190" sqref="D19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SIDI SALAH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M Souheil DRAOUI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magasin et gestionnaire de stock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43629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>
        <f>D199</f>
        <v>0.96226415094339623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10</v>
      </c>
    </row>
    <row r="23" spans="1:7" x14ac:dyDescent="0.3">
      <c r="A23" s="443" t="s">
        <v>251</v>
      </c>
      <c r="B23" s="444"/>
      <c r="C23" s="445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14</v>
      </c>
    </row>
    <row r="34" spans="1:6" x14ac:dyDescent="0.3">
      <c r="A34" s="443" t="s">
        <v>251</v>
      </c>
      <c r="B34" s="444"/>
      <c r="C34" s="445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10</v>
      </c>
    </row>
    <row r="43" spans="1:6" x14ac:dyDescent="0.3">
      <c r="A43" s="443" t="s">
        <v>251</v>
      </c>
      <c r="B43" s="444"/>
      <c r="C43" s="445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562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12</v>
      </c>
    </row>
    <row r="53" spans="1:6" x14ac:dyDescent="0.3">
      <c r="A53" s="443" t="s">
        <v>251</v>
      </c>
      <c r="B53" s="444"/>
      <c r="C53" s="445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99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563</v>
      </c>
      <c r="E60" s="43" t="s">
        <v>564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13</v>
      </c>
    </row>
    <row r="64" spans="1:6" x14ac:dyDescent="0.3">
      <c r="A64" s="443" t="s">
        <v>251</v>
      </c>
      <c r="B64" s="444"/>
      <c r="C64" s="445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16</v>
      </c>
    </row>
    <row r="162" spans="1:6" x14ac:dyDescent="0.3">
      <c r="A162" s="443" t="s">
        <v>251</v>
      </c>
      <c r="B162" s="444"/>
      <c r="C162" s="445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6</v>
      </c>
    </row>
    <row r="170" spans="1:6" x14ac:dyDescent="0.3">
      <c r="A170" s="443" t="s">
        <v>251</v>
      </c>
      <c r="B170" s="444"/>
      <c r="C170" s="44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8</v>
      </c>
    </row>
    <row r="178" spans="1:7" x14ac:dyDescent="0.3">
      <c r="A178" s="443" t="s">
        <v>251</v>
      </c>
      <c r="B178" s="444"/>
      <c r="C178" s="445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ht="33" x14ac:dyDescent="0.3">
      <c r="A181" s="16" t="s">
        <v>270</v>
      </c>
      <c r="B181" s="42">
        <v>1</v>
      </c>
      <c r="C181" s="42"/>
      <c r="D181" s="43" t="s">
        <v>521</v>
      </c>
      <c r="E181" s="43" t="s">
        <v>522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9</v>
      </c>
    </row>
    <row r="187" spans="1:7" x14ac:dyDescent="0.3">
      <c r="A187" s="443" t="s">
        <v>251</v>
      </c>
      <c r="B187" s="444"/>
      <c r="C187" s="445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ht="49.5" x14ac:dyDescent="0.3">
      <c r="A190" s="16" t="s">
        <v>308</v>
      </c>
      <c r="B190" s="42">
        <v>1</v>
      </c>
      <c r="C190" s="42"/>
      <c r="D190" s="43" t="s">
        <v>571</v>
      </c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565</v>
      </c>
      <c r="E192" s="43" t="s">
        <v>566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4</v>
      </c>
    </row>
    <row r="195" spans="1:6" x14ac:dyDescent="0.3">
      <c r="A195" s="443" t="s">
        <v>251</v>
      </c>
      <c r="B195" s="444"/>
      <c r="C195" s="445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f>E197/F197</f>
        <v>0.7142857142857143</v>
      </c>
      <c r="E197" s="72">
        <f>COUNTIF('A1 Technique'!F17:F193,"ok")</f>
        <v>5</v>
      </c>
      <c r="F197" s="73">
        <f>COUNTA('A1 Technique'!F17:F193)</f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102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0.96226415094339623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SIDI SALAH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/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/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/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 t="e">
        <f>D730</f>
        <v>#DIV/0!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0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0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 t="e">
        <f>D627/(COUNT(B618:C626)*2)</f>
        <v>#DIV/0!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SIDI SALAH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M Souheil DRAOUI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magasin et gestionnaire de stock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43629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 t="e">
        <f>D199</f>
        <v>#DIV/0!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0</v>
      </c>
    </row>
    <row r="23" spans="1:7" x14ac:dyDescent="0.3">
      <c r="A23" s="443" t="s">
        <v>251</v>
      </c>
      <c r="B23" s="444"/>
      <c r="C23" s="44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0</v>
      </c>
    </row>
    <row r="53" spans="1:6" x14ac:dyDescent="0.3">
      <c r="A53" s="443" t="s">
        <v>251</v>
      </c>
      <c r="B53" s="444"/>
      <c r="C53" s="44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0</v>
      </c>
    </row>
    <row r="162" spans="1:6" x14ac:dyDescent="0.3">
      <c r="A162" s="443" t="s">
        <v>251</v>
      </c>
      <c r="B162" s="444"/>
      <c r="C162" s="44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0</v>
      </c>
    </row>
    <row r="170" spans="1:6" x14ac:dyDescent="0.3">
      <c r="A170" s="443" t="s">
        <v>251</v>
      </c>
      <c r="B170" s="444"/>
      <c r="C170" s="44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0</v>
      </c>
    </row>
    <row r="178" spans="1:7" x14ac:dyDescent="0.3">
      <c r="A178" s="443" t="s">
        <v>251</v>
      </c>
      <c r="B178" s="444"/>
      <c r="C178" s="44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0</v>
      </c>
    </row>
    <row r="187" spans="1:7" x14ac:dyDescent="0.3">
      <c r="A187" s="443" t="s">
        <v>251</v>
      </c>
      <c r="B187" s="444"/>
      <c r="C187" s="44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0</v>
      </c>
    </row>
    <row r="195" spans="1:6" x14ac:dyDescent="0.3">
      <c r="A195" s="443" t="s">
        <v>251</v>
      </c>
      <c r="B195" s="444"/>
      <c r="C195" s="44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SIDI SALAH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/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/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/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 t="e">
        <f>D730</f>
        <v>#DIV/0!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0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0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 t="e">
        <f>D627/(COUNT(B618:C626)*2)</f>
        <v>#DIV/0!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SIDI SALAH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M Souheil DRAOUI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Directeur magasin et gestionnaire de stock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43629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 t="e">
        <f>D199</f>
        <v>#DIV/0!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0</v>
      </c>
    </row>
    <row r="23" spans="1:7" x14ac:dyDescent="0.3">
      <c r="A23" s="443" t="s">
        <v>251</v>
      </c>
      <c r="B23" s="444"/>
      <c r="C23" s="44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0</v>
      </c>
    </row>
    <row r="53" spans="1:6" x14ac:dyDescent="0.3">
      <c r="A53" s="443" t="s">
        <v>251</v>
      </c>
      <c r="B53" s="444"/>
      <c r="C53" s="44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0</v>
      </c>
    </row>
    <row r="162" spans="1:6" x14ac:dyDescent="0.3">
      <c r="A162" s="443" t="s">
        <v>251</v>
      </c>
      <c r="B162" s="444"/>
      <c r="C162" s="44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0</v>
      </c>
    </row>
    <row r="170" spans="1:6" x14ac:dyDescent="0.3">
      <c r="A170" s="443" t="s">
        <v>251</v>
      </c>
      <c r="B170" s="444"/>
      <c r="C170" s="44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0</v>
      </c>
    </row>
    <row r="178" spans="1:7" x14ac:dyDescent="0.3">
      <c r="A178" s="443" t="s">
        <v>251</v>
      </c>
      <c r="B178" s="444"/>
      <c r="C178" s="44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0</v>
      </c>
    </row>
    <row r="187" spans="1:7" x14ac:dyDescent="0.3">
      <c r="A187" s="443" t="s">
        <v>251</v>
      </c>
      <c r="B187" s="444"/>
      <c r="C187" s="44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0</v>
      </c>
    </row>
    <row r="195" spans="1:6" x14ac:dyDescent="0.3">
      <c r="A195" s="443" t="s">
        <v>251</v>
      </c>
      <c r="B195" s="444"/>
      <c r="C195" s="44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2019-12-19T22:18:13Z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791069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