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Salambô\2018\11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C170" i="31"/>
  <c r="D172" i="31" s="1"/>
  <c r="A161" i="31"/>
  <c r="F153" i="31"/>
  <c r="E153" i="31"/>
  <c r="D153" i="31" s="1"/>
  <c r="B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D417" i="33" s="1"/>
  <c r="D418" i="33" s="1"/>
  <c r="C411" i="33"/>
  <c r="C405" i="33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D543" i="43" s="1"/>
  <c r="B543" i="43" s="1"/>
  <c r="E543" i="43"/>
  <c r="C542" i="43"/>
  <c r="A537" i="43"/>
  <c r="F532" i="43"/>
  <c r="D532" i="43" s="1"/>
  <c r="B532" i="43" s="1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D439" i="43" s="1"/>
  <c r="B439" i="43" s="1"/>
  <c r="E439" i="43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D387" i="36" s="1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9" i="43" l="1"/>
  <c r="D140" i="43" s="1"/>
  <c r="D426" i="31"/>
  <c r="D427" i="31" s="1"/>
  <c r="D426" i="43"/>
  <c r="D427" i="43" s="1"/>
  <c r="D63" i="35"/>
  <c r="D64" i="35" s="1"/>
  <c r="D84" i="35"/>
  <c r="D85" i="35" s="1"/>
  <c r="D102" i="35"/>
  <c r="D103" i="35" s="1"/>
  <c r="D118" i="35"/>
  <c r="D119" i="35" s="1"/>
  <c r="D133" i="35"/>
  <c r="D134" i="35" s="1"/>
  <c r="D84" i="33"/>
  <c r="D201" i="33"/>
  <c r="D202" i="33" s="1"/>
  <c r="D406" i="33"/>
  <c r="D407" i="33" s="1"/>
  <c r="D386" i="31"/>
  <c r="B386" i="31" s="1"/>
  <c r="D387" i="31" s="1"/>
  <c r="D63" i="32"/>
  <c r="D64" i="32" s="1"/>
  <c r="D133" i="32"/>
  <c r="D134" i="32" s="1"/>
  <c r="D84" i="25"/>
  <c r="D85" i="25" s="1"/>
  <c r="D139" i="31"/>
  <c r="D140" i="31" s="1"/>
  <c r="D222" i="36"/>
  <c r="D223" i="36" s="1"/>
  <c r="D440" i="36"/>
  <c r="D441" i="36" s="1"/>
  <c r="D133" i="37"/>
  <c r="D134" i="37" s="1"/>
  <c r="D149" i="37"/>
  <c r="D150" i="37" s="1"/>
  <c r="D161" i="37"/>
  <c r="D162" i="37" s="1"/>
  <c r="D200" i="43"/>
  <c r="B200" i="43" s="1"/>
  <c r="D417" i="43"/>
  <c r="D418" i="43" s="1"/>
  <c r="D149" i="35"/>
  <c r="D150" i="35" s="1"/>
  <c r="D262" i="33"/>
  <c r="D439" i="33"/>
  <c r="B439" i="33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154" i="31"/>
  <c r="D285" i="31"/>
  <c r="D286" i="31" s="1"/>
  <c r="D102" i="32"/>
  <c r="D103" i="32" s="1"/>
  <c r="D118" i="32"/>
  <c r="D119" i="32" s="1"/>
  <c r="D149" i="32"/>
  <c r="D150" i="32" s="1"/>
  <c r="D63" i="37"/>
  <c r="D64" i="37" s="1"/>
  <c r="D533" i="36"/>
  <c r="D534" i="36" s="1"/>
  <c r="B161" i="29" s="1"/>
  <c r="D477" i="36"/>
  <c r="D478" i="36" s="1"/>
  <c r="D502" i="43"/>
  <c r="D503" i="43" s="1"/>
  <c r="B143" i="29" s="1"/>
  <c r="D500" i="43"/>
  <c r="D201" i="43"/>
  <c r="D202" i="43" s="1"/>
  <c r="D153" i="43"/>
  <c r="B153" i="43" s="1"/>
  <c r="D154" i="43" s="1"/>
  <c r="D386" i="43"/>
  <c r="B386" i="43" s="1"/>
  <c r="D387" i="43" s="1"/>
  <c r="D533" i="43"/>
  <c r="D534" i="43" s="1"/>
  <c r="B162" i="29" s="1"/>
  <c r="D426" i="36"/>
  <c r="D427" i="36" s="1"/>
  <c r="D406" i="36"/>
  <c r="D407" i="36" s="1"/>
  <c r="D373" i="36"/>
  <c r="D374" i="36" s="1"/>
  <c r="D354" i="36"/>
  <c r="D355" i="36" s="1"/>
  <c r="D314" i="36"/>
  <c r="D315" i="36" s="1"/>
  <c r="D201" i="36"/>
  <c r="D202" i="36" s="1"/>
  <c r="D100" i="36"/>
  <c r="D101" i="36" s="1"/>
  <c r="D84" i="36"/>
  <c r="D42" i="36"/>
  <c r="D43" i="36" s="1"/>
  <c r="D544" i="43"/>
  <c r="D45" i="31"/>
  <c r="D46" i="31" s="1"/>
  <c r="B55" i="29" s="1"/>
  <c r="D43" i="31"/>
  <c r="D195" i="35"/>
  <c r="D155" i="36"/>
  <c r="D480" i="36"/>
  <c r="D481" i="36" s="1"/>
  <c r="B133" i="29" s="1"/>
  <c r="D263" i="33"/>
  <c r="D155" i="31"/>
  <c r="D477" i="33"/>
  <c r="D204" i="31"/>
  <c r="D205" i="31" s="1"/>
  <c r="B82" i="29" s="1"/>
  <c r="D173" i="31"/>
  <c r="D262" i="31"/>
  <c r="B65" i="29"/>
  <c r="D547" i="33"/>
  <c r="B45" i="29" s="1"/>
  <c r="B41" i="33"/>
  <c r="D42" i="33" s="1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154" i="33"/>
  <c r="D244" i="33"/>
  <c r="D245" i="33" s="1"/>
  <c r="D285" i="33"/>
  <c r="D286" i="33" s="1"/>
  <c r="D353" i="33"/>
  <c r="B353" i="33" s="1"/>
  <c r="D440" i="33"/>
  <c r="D195" i="25"/>
  <c r="D244" i="31"/>
  <c r="D245" i="31" s="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102" i="36" l="1"/>
  <c r="D103" i="36" s="1"/>
  <c r="B61" i="29" s="1"/>
  <c r="D317" i="36"/>
  <c r="D318" i="36" s="1"/>
  <c r="B97" i="29" s="1"/>
  <c r="D155" i="43"/>
  <c r="D157" i="43"/>
  <c r="D158" i="43" s="1"/>
  <c r="B71" i="29" s="1"/>
  <c r="D265" i="33"/>
  <c r="D266" i="33" s="1"/>
  <c r="B90" i="29" s="1"/>
  <c r="D85" i="36"/>
  <c r="D204" i="43"/>
  <c r="D205" i="43" s="1"/>
  <c r="B80" i="29" s="1"/>
  <c r="D547" i="31"/>
  <c r="B46" i="29" s="1"/>
  <c r="D157" i="31"/>
  <c r="D158" i="31" s="1"/>
  <c r="B73" i="29" s="1"/>
  <c r="D547" i="43"/>
  <c r="B44" i="29" s="1"/>
  <c r="D443" i="36"/>
  <c r="D390" i="36"/>
  <c r="D391" i="36" s="1"/>
  <c r="B115" i="29" s="1"/>
  <c r="D357" i="36"/>
  <c r="D358" i="36" s="1"/>
  <c r="B106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36" l="1"/>
  <c r="B124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<sst xmlns="http://schemas.openxmlformats.org/spreadsheetml/2006/main" count="3754" uniqueCount="441">
  <si>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</si>
  <si>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</si>
  <si>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</si>
  <si>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</si>
  <si>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</si>
  <si>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</si>
  <si>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</si>
  <si>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</si>
  <si>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</si>
  <si>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</si>
  <si>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</si>
  <si>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</si>
  <si>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</si>
  <si>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</si>
  <si>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</si>
  <si>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</si>
  <si>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</si>
  <si>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</si>
  <si>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</si>
  <si>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</si>
  <si>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</si>
  <si>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</si>
  <si>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</si>
  <si>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</si>
  <si>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</si>
  <si>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</si>
  <si>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</si>
  <si>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</si>
  <si>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</si>
  <si>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</si>
  <si>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</si>
  <si>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</si>
  <si>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</si>
  <si>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</si>
  <si>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</si>
  <si>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</si>
  <si>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</si>
  <si>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</si>
  <si>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</si>
  <si>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</si>
  <si>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</si>
  <si>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</si>
  <si>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</si>
  <si>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</si>
  <si>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</si>
  <si>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</si>
  <si>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</si>
  <si>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</si>
  <si>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</si>
  <si>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</si>
  <si>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</si>
  <si>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</si>
  <si>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</si>
  <si>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</si>
  <si>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</si>
  <si>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</si>
  <si>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</si>
  <si>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</si>
  <si>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</si>
  <si>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</si>
  <si>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</si>
  <si>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</si>
  <si>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</si>
  <si>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</si>
  <si>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</si>
  <si>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</si>
  <si>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</si>
  <si>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</si>
  <si>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</si>
  <si>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</si>
  <si>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</si>
  <si>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</si>
  <si>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</si>
  <si>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</si>
  <si>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</si>
  <si>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</si>
  <si>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</si>
  <si>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</si>
  <si>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</si>
  <si>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</si>
  <si>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</si>
  <si>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</si>
  <si>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</si>
  <si>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</si>
  <si>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</si>
  <si>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</si>
  <si>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</si>
  <si>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</si>
  <si>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</si>
  <si>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</si>
  <si>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</si>
  <si>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</si>
  <si>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</si>
  <si>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</si>
  <si>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</si>
  <si>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</si>
  <si>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</si>
  <si>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</si>
  <si>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</si>
  <si>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</si>
  <si>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</si>
  <si>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</si>
  <si>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</si>
  <si>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</si>
  <si>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</si>
  <si>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</si>
  <si>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</si>
  <si>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</si>
  <si>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</si>
  <si>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</si>
  <si>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</si>
  <si>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</si>
  <si>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</si>
  <si>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</si>
  <si>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</si>
  <si>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</si>
  <si>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</si>
  <si>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</si>
  <si>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</si>
  <si>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</si>
  <si>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</si>
  <si>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</si>
  <si>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</si>
  <si>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</si>
  <si>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</si>
  <si>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</si>
  <si>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</si>
  <si>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</si>
  <si>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</si>
  <si>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</si>
  <si>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</si>
  <si>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</si>
  <si>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</si>
  <si>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</si>
  <si>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</si>
  <si>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</si>
  <si>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</si>
  <si>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</si>
  <si>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</si>
  <si>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</si>
  <si>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</si>
  <si>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</si>
  <si>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</si>
  <si>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</si>
  <si>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</si>
  <si>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</si>
  <si>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</si>
  <si>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</si>
  <si>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</si>
  <si>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</si>
  <si>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</si>
  <si>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</si>
  <si>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</si>
  <si>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</si>
  <si>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</si>
  <si>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</si>
  <si>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</si>
  <si>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</si>
  <si>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</si>
  <si>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</si>
  <si>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</si>
  <si>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</si>
  <si>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</si>
  <si>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</si>
  <si>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</si>
  <si>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</si>
  <si>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</si>
  <si>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</si>
  <si>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</si>
  <si>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</si>
  <si>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</si>
  <si>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</si>
  <si>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</si>
  <si>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</si>
  <si>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</si>
  <si>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</si>
  <si>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</si>
  <si>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</si>
  <si>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</si>
  <si>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</si>
  <si>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</si>
  <si>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</si>
  <si>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</si>
  <si>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</si>
  <si>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</si>
  <si>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</si>
  <si>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</si>
  <si>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</si>
  <si>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</si>
  <si>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</si>
  <si>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</si>
  <si>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</si>
  <si>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</si>
  <si>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</si>
  <si>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</si>
  <si>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</si>
  <si>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</si>
  <si>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</si>
  <si>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</si>
  <si>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</si>
  <si>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</si>
  <si>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</si>
  <si>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</si>
  <si>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</si>
  <si>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</si>
  <si>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</si>
  <si>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</si>
  <si>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</si>
  <si>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</si>
  <si>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</si>
  <si>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</si>
  <si>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</si>
  <si>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</si>
  <si>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</si>
  <si>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</si>
  <si>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</si>
  <si>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</si>
  <si>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</si>
  <si>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</si>
  <si>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</si>
  <si>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</si>
  <si>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</si>
  <si>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</si>
  <si>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</si>
  <si>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</si>
  <si>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</si>
  <si>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</si>
  <si>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</si>
  <si>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</si>
  <si>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</si>
  <si>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</si>
  <si>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</si>
  <si>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</si>
  <si>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</si>
  <si>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</si>
  <si>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</si>
  <si>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</si>
  <si>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</si>
  <si>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</si>
  <si>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</si>
  <si>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</si>
  <si>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</si>
  <si>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</si>
  <si>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</si>
  <si>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</si>
  <si>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</si>
  <si>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</si>
  <si>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</si>
  <si>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</si>
  <si>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</si>
  <si>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</si>
  <si>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</si>
  <si>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</si>
  <si>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</si>
  <si>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</si>
  <si>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</si>
  <si>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</si>
  <si>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</si>
  <si>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</si>
  <si>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</si>
  <si>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</si>
  <si>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</si>
  <si>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</si>
  <si>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</si>
  <si>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</si>
  <si>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</si>
  <si>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</si>
  <si>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</si>
  <si>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</si>
  <si>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</si>
  <si>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</si>
  <si>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</si>
  <si>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</si>
  <si>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</si>
  <si>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</si>
  <si>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</si>
  <si>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</si>
  <si>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</si>
  <si>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</si>
  <si>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</si>
  <si>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</si>
  <si>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</si>
  <si>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</si>
  <si>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</si>
  <si>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</si>
  <si>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</si>
  <si>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</si>
  <si>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</si>
  <si>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</si>
  <si>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</si>
  <si>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</si>
  <si>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</si>
  <si>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</si>
  <si>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</si>
  <si>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</si>
  <si>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</si>
  <si>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</si>
  <si>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</si>
  <si>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</si>
  <si>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</si>
  <si>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</si>
  <si>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</si>
  <si>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</si>
  <si>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</si>
  <si>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</si>
  <si>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</si>
  <si>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</si>
  <si>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</si>
  <si>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</si>
  <si>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</si>
  <si>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</si>
  <si>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</si>
  <si>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</si>
  <si>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</si>
  <si>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</si>
  <si>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</si>
  <si>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</si>
  <si>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</si>
  <si>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</si>
  <si>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</si>
  <si>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</si>
  <si>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</si>
  <si>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</si>
  <si>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</si>
  <si>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</si>
  <si>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</si>
  <si>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</si>
  <si>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</si>
  <si>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</si>
  <si>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</si>
  <si>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</si>
  <si>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</si>
  <si>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</si>
  <si>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</si>
  <si>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</si>
  <si>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</si>
  <si>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</si>
  <si>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</si>
  <si>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</si>
  <si>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</si>
  <si>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</si>
  <si>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</si>
  <si>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</si>
  <si>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</si>
  <si>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</si>
  <si>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</si>
  <si>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</si>
  <si>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</si>
  <si>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</si>
  <si>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</si>
  <si>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</si>
  <si>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</si>
  <si>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</si>
  <si>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</si>
  <si>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</si>
  <si>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</si>
  <si>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</si>
  <si>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</si>
  <si>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</si>
  <si>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</si>
  <si>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</si>
  <si>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</si>
  <si>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</si>
  <si>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</si>
  <si>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</si>
  <si>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</si>
  <si>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</si>
  <si>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</si>
  <si>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</si>
  <si>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</si>
  <si>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</si>
  <si>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</si>
  <si>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</si>
  <si>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</si>
  <si>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</si>
  <si>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</si>
  <si>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</si>
  <si>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</si>
  <si>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</si>
  <si>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</si>
  <si>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</si>
  <si>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</si>
  <si>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</si>
  <si>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</si>
  <si>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</si>
  <si>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</si>
  <si>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</si>
  <si>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</si>
  <si>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</si>
  <si>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</si>
  <si>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</si>
  <si>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</si>
  <si>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</si>
  <si>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</si>
  <si>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</si>
  <si>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</si>
  <si>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</si>
  <si>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</si>
  <si>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</si>
  <si>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</si>
  <si>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</si>
  <si>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</si>
  <si>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</si>
  <si>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</si>
  <si>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</si>
  <si>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</si>
  <si>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</si>
  <si>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</si>
  <si>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Raja Bouhalfaya</t>
  </si>
  <si>
    <t>Directeur du magasin et gestionnaire du stock</t>
  </si>
  <si>
    <t>Absence de lingettes désinfectantes pour le thermomètre à sonde. Le magasin ne dispose pas de ces éléments.</t>
  </si>
  <si>
    <t>Absence de balisage pour les cornichons le jour de l'audit.</t>
  </si>
  <si>
    <t xml:space="preserve">1/Les morceaux de potirons pré-emballés et découpés étaient dépourvus d’étiquetage.
2/Absence d’étiquette avec les mentions obligatoires notamment la date d’emballage, au niveau des barquettes des figues de barbarie Solemio.
3/Présence de moisissures au niveau des framboises en barquettes du fournisseur San Lucar.
</t>
  </si>
  <si>
    <t>Renforcer le contrôle des étiquettes et de l'état des produits pré-emballés.</t>
  </si>
  <si>
    <t>Il s'agit d'une armoire froide utilisée pour le stockage des produits PLS.</t>
  </si>
  <si>
    <t>L’impression des mentions obligatoires était illisible sur certains emballages de jambon de bœuf Chahia ( Voir photos).
Avertir le fournisseur sur cet écart.</t>
  </si>
  <si>
    <t>Absence de la procédure de nettoyage/désinfection relative au rayon PLS;</t>
  </si>
  <si>
    <t>Le plan préventif ant-nuisible n'était pas encore disponible au magasin.</t>
  </si>
  <si>
    <t>Présence de cadavres d'insectes au niveau des DEIV du rayon FLEG;</t>
  </si>
  <si>
    <t>Les certificats médicaux d'aptitude étaient délivrés le 30/10/2018.</t>
  </si>
  <si>
    <t>La procédure de destruction n'était pas disponible le jour de l'audit.</t>
  </si>
  <si>
    <t>Manque d'étanchéité de la porte de la réception par-dessous.</t>
  </si>
  <si>
    <t>Prévoir un moyen pour assurer l'étanchéité de la porte.</t>
  </si>
  <si>
    <t>Début de fissurations du sol au niveau de la zone de réception.</t>
  </si>
  <si>
    <t>Température affichée: 5,8°C</t>
  </si>
  <si>
    <t>Température affichée: 4,9°C et prélevée: 6,6°C.</t>
  </si>
  <si>
    <t>Hygrométrie mesurée: 77%;</t>
  </si>
  <si>
    <t>Il s'agit d'armoires froides pour le stockage.</t>
  </si>
  <si>
    <t>Absence de distributeurs de savon au niveau des sanitaires hommes/femmes.</t>
  </si>
  <si>
    <t>Il s'agit de dispositifs de séchage automatiques.</t>
  </si>
  <si>
    <t>Manque de porte-appâts au niveau de la réserve PGC.</t>
  </si>
  <si>
    <t>Il s'agit d'une armoire froide utilisée pour le stockage.</t>
  </si>
  <si>
    <t>Absence de preuve de poinçonnage de la balance utilisée au niveau de la réception.</t>
  </si>
  <si>
    <t>Utilisation du même thermomètre avec la réception.</t>
  </si>
  <si>
    <t>Absence d'armoire froide pour les produits frais de la casse . (En cours).</t>
  </si>
  <si>
    <t xml:space="preserve">Utilisation correcte des cadenciers de cuisson et de fabrication </t>
  </si>
  <si>
    <t>Présence de poussières sur les couvercles des boites de conserves (champignons, haricots,…).
Assurer le nettoyage à ce niveau.</t>
  </si>
  <si>
    <t>Absence de CF pour le stockage.
Utilisation d'une armoire froide.</t>
  </si>
  <si>
    <t>Meubles froids positifs:
Températures affichées: 4,2°C, 5,9°C et mesurées: 4,8°C et 6°C.
Meubles froids négatifs:
Température affichée: -13,7°C et  mesurée :-19°C.</t>
  </si>
  <si>
    <t>Absence de sources d'aération dans la réserve.</t>
  </si>
  <si>
    <t>Salambô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</si>
</sst>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9307776"/>
        <c:axId val="-1649302336"/>
      </c:barChart>
      <c:catAx>
        <c:axId val="-164930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9302336"/>
        <c:crosses val="autoZero"/>
        <c:auto val="1"/>
        <c:lblAlgn val="ctr"/>
        <c:lblOffset val="100"/>
        <c:noMultiLvlLbl val="0"/>
      </c:catAx>
      <c:valAx>
        <c:axId val="-164930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930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303712"/>
        <c:axId val="-1607302624"/>
      </c:barChart>
      <c:catAx>
        <c:axId val="-160730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302624"/>
        <c:crosses val="autoZero"/>
        <c:auto val="1"/>
        <c:lblAlgn val="ctr"/>
        <c:lblOffset val="100"/>
        <c:noMultiLvlLbl val="0"/>
      </c:catAx>
      <c:valAx>
        <c:axId val="-160730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3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299904"/>
        <c:axId val="-1607299360"/>
      </c:barChart>
      <c:catAx>
        <c:axId val="-160729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299360"/>
        <c:crosses val="autoZero"/>
        <c:auto val="1"/>
        <c:lblAlgn val="ctr"/>
        <c:lblOffset val="100"/>
        <c:noMultiLvlLbl val="0"/>
      </c:catAx>
      <c:valAx>
        <c:axId val="-1607299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29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6879056"/>
        <c:axId val="-1606876880"/>
      </c:barChart>
      <c:catAx>
        <c:axId val="-160687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76880"/>
        <c:crosses val="autoZero"/>
        <c:auto val="1"/>
        <c:lblAlgn val="ctr"/>
        <c:lblOffset val="100"/>
        <c:noMultiLvlLbl val="0"/>
      </c:catAx>
      <c:valAx>
        <c:axId val="-160687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687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6868176"/>
        <c:axId val="-1606877968"/>
      </c:barChart>
      <c:catAx>
        <c:axId val="-160686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77968"/>
        <c:crosses val="autoZero"/>
        <c:auto val="1"/>
        <c:lblAlgn val="ctr"/>
        <c:lblOffset val="100"/>
        <c:noMultiLvlLbl val="0"/>
      </c:catAx>
      <c:valAx>
        <c:axId val="-160687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686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6881776"/>
        <c:axId val="-1606870896"/>
      </c:barChart>
      <c:catAx>
        <c:axId val="-160688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70896"/>
        <c:crosses val="autoZero"/>
        <c:auto val="1"/>
        <c:lblAlgn val="ctr"/>
        <c:lblOffset val="100"/>
        <c:noMultiLvlLbl val="0"/>
      </c:catAx>
      <c:valAx>
        <c:axId val="-160687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688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6875792"/>
        <c:axId val="-1606875248"/>
      </c:barChart>
      <c:catAx>
        <c:axId val="-160687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75248"/>
        <c:crosses val="autoZero"/>
        <c:auto val="1"/>
        <c:lblAlgn val="ctr"/>
        <c:lblOffset val="100"/>
        <c:noMultiLvlLbl val="0"/>
      </c:catAx>
      <c:valAx>
        <c:axId val="-160687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687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6873616"/>
        <c:axId val="-1606870352"/>
      </c:barChart>
      <c:catAx>
        <c:axId val="-160687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70352"/>
        <c:crosses val="autoZero"/>
        <c:auto val="1"/>
        <c:lblAlgn val="ctr"/>
        <c:lblOffset val="100"/>
        <c:noMultiLvlLbl val="0"/>
      </c:catAx>
      <c:valAx>
        <c:axId val="-160687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687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0.91118421052631571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06871440"/>
        <c:axId val="-1606880688"/>
        <c:extLst xmlns:c16r2="http://schemas.microsoft.com/office/drawing/2015/06/chart"/>
      </c:barChart>
      <c:catAx>
        <c:axId val="-1606871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80688"/>
        <c:crosses val="autoZero"/>
        <c:auto val="1"/>
        <c:lblAlgn val="ctr"/>
        <c:lblOffset val="100"/>
        <c:noMultiLvlLbl val="0"/>
      </c:catAx>
      <c:valAx>
        <c:axId val="-16068806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7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06880144"/>
        <c:axId val="-1606867632"/>
        <c:extLst xmlns:c16r2="http://schemas.microsoft.com/office/drawing/2015/06/chart"/>
      </c:barChart>
      <c:catAx>
        <c:axId val="-160688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67632"/>
        <c:crosses val="autoZero"/>
        <c:auto val="1"/>
        <c:lblAlgn val="ctr"/>
        <c:lblOffset val="100"/>
        <c:noMultiLvlLbl val="0"/>
      </c:catAx>
      <c:valAx>
        <c:axId val="-160686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688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9301248"/>
        <c:axId val="-1649300704"/>
      </c:barChart>
      <c:catAx>
        <c:axId val="-164930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9300704"/>
        <c:crosses val="autoZero"/>
        <c:auto val="1"/>
        <c:lblAlgn val="ctr"/>
        <c:lblOffset val="100"/>
        <c:noMultiLvlLbl val="0"/>
      </c:catAx>
      <c:valAx>
        <c:axId val="-164930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930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9294176"/>
        <c:axId val="-1649299616"/>
      </c:barChart>
      <c:catAx>
        <c:axId val="-164929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9299616"/>
        <c:crosses val="autoZero"/>
        <c:auto val="1"/>
        <c:lblAlgn val="ctr"/>
        <c:lblOffset val="100"/>
        <c:noMultiLvlLbl val="0"/>
      </c:catAx>
      <c:valAx>
        <c:axId val="-164929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929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3953376"/>
        <c:axId val="-1607293376"/>
      </c:barChart>
      <c:catAx>
        <c:axId val="-179395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293376"/>
        <c:crosses val="autoZero"/>
        <c:auto val="1"/>
        <c:lblAlgn val="ctr"/>
        <c:lblOffset val="100"/>
        <c:noMultiLvlLbl val="0"/>
      </c:catAx>
      <c:valAx>
        <c:axId val="-160729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395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291200"/>
        <c:axId val="-1607300992"/>
      </c:barChart>
      <c:catAx>
        <c:axId val="-160729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300992"/>
        <c:crosses val="autoZero"/>
        <c:auto val="1"/>
        <c:lblAlgn val="ctr"/>
        <c:lblOffset val="100"/>
        <c:noMultiLvlLbl val="0"/>
      </c:catAx>
      <c:valAx>
        <c:axId val="-160730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29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306432"/>
        <c:axId val="-1607298816"/>
      </c:barChart>
      <c:catAx>
        <c:axId val="-160730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298816"/>
        <c:crosses val="autoZero"/>
        <c:auto val="1"/>
        <c:lblAlgn val="ctr"/>
        <c:lblOffset val="100"/>
        <c:noMultiLvlLbl val="0"/>
      </c:catAx>
      <c:valAx>
        <c:axId val="-160729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30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0.93181818181818177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304256"/>
        <c:axId val="-1607294464"/>
      </c:barChart>
      <c:catAx>
        <c:axId val="-16073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294464"/>
        <c:crosses val="autoZero"/>
        <c:auto val="1"/>
        <c:lblAlgn val="ctr"/>
        <c:lblOffset val="100"/>
        <c:noMultiLvlLbl val="0"/>
      </c:catAx>
      <c:valAx>
        <c:axId val="-160729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30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292288"/>
        <c:axId val="-1607293920"/>
      </c:barChart>
      <c:catAx>
        <c:axId val="-160729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293920"/>
        <c:crosses val="autoZero"/>
        <c:auto val="1"/>
        <c:lblAlgn val="ctr"/>
        <c:lblOffset val="100"/>
        <c:noMultiLvlLbl val="0"/>
      </c:catAx>
      <c:valAx>
        <c:axId val="-160729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29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07297184"/>
        <c:axId val="-1607296096"/>
      </c:barChart>
      <c:catAx>
        <c:axId val="-160729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07296096"/>
        <c:crosses val="autoZero"/>
        <c:auto val="1"/>
        <c:lblAlgn val="ctr"/>
        <c:lblOffset val="100"/>
        <c:noMultiLvlLbl val="0"/>
      </c:catAx>
      <c:valAx>
        <c:axId val="-160729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0729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7" zoomScaleSheetLayoutView="100" workbookViewId="0">
      <selection activeCell="J20" sqref="J20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440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Salambô</v>
      </c>
    </row>
    <row r="24" spans="1:11" ht="33" customHeight="1" x14ac:dyDescent="0.25">
      <c r="A24" s="242" t="s">
        <v>327</v>
      </c>
      <c r="B24" s="312">
        <f>AVERAGE('A1 Exploitation'!D549,'A1 Technique'!D199)</f>
        <v>0.91118421052631571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Salambô</v>
      </c>
    </row>
    <row r="34" spans="1:10" ht="33" customHeight="1" x14ac:dyDescent="0.25">
      <c r="A34" s="242" t="s">
        <v>327</v>
      </c>
      <c r="B34" s="312">
        <f>'A1 Exploitation'!D549</f>
        <v>0.94736842105263153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Salambô</v>
      </c>
    </row>
    <row r="43" spans="1:10" ht="33" customHeight="1" x14ac:dyDescent="0.25">
      <c r="A43" s="242" t="s">
        <v>327</v>
      </c>
      <c r="B43" s="312" t="e">
        <f>AVERAGE('A1 Exploitation'!D547, 'A1 Technique'!D197)</f>
        <v>#DIV/0!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Salambô</v>
      </c>
    </row>
    <row r="52" spans="1:10" ht="33" customHeight="1" x14ac:dyDescent="0.25">
      <c r="A52" s="242" t="s">
        <v>327</v>
      </c>
      <c r="B52" s="315">
        <f>'A1 Exploitation'!D46</f>
        <v>0.9642857142857143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Salambô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Salambô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Salambô</v>
      </c>
    </row>
    <row r="79" spans="1:10" ht="33" customHeight="1" x14ac:dyDescent="0.25">
      <c r="A79" s="242" t="s">
        <v>327</v>
      </c>
      <c r="B79" s="312" t="e">
        <f>'A1 Exploitation'!D205</f>
        <v>#DIV/0!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Salambô</v>
      </c>
    </row>
    <row r="88" spans="1:10" ht="33" customHeight="1" x14ac:dyDescent="0.25">
      <c r="A88" s="242" t="s">
        <v>327</v>
      </c>
      <c r="B88" s="312" t="e">
        <f>'A1 Exploitation'!D266</f>
        <v>#DIV/0!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Salambô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Salambô</v>
      </c>
    </row>
    <row r="106" spans="1:10" ht="33" customHeight="1" x14ac:dyDescent="0.25">
      <c r="A106" s="242" t="s">
        <v>327</v>
      </c>
      <c r="B106" s="312">
        <f>'A1 Exploitation'!D358</f>
        <v>0.93181818181818177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Salambô</v>
      </c>
    </row>
    <row r="115" spans="1:10" ht="33" customHeight="1" x14ac:dyDescent="0.25">
      <c r="A115" s="242" t="s">
        <v>327</v>
      </c>
      <c r="B115" s="312">
        <f>'A1 Exploitation'!D391</f>
        <v>0.96666666666666667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Salambô</v>
      </c>
    </row>
    <row r="124" spans="1:10" ht="33" customHeight="1" x14ac:dyDescent="0.25">
      <c r="A124" s="242" t="s">
        <v>327</v>
      </c>
      <c r="B124" s="312">
        <f>'A1 Exploitation'!D444</f>
        <v>0.96153846153846156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Salambô</v>
      </c>
    </row>
    <row r="133" spans="1:10" ht="33" customHeight="1" x14ac:dyDescent="0.25">
      <c r="A133" s="242" t="s">
        <v>327</v>
      </c>
      <c r="B133" s="312" t="e">
        <f>'A1 Exploitation'!D481</f>
        <v>#DIV/0!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Salambô</v>
      </c>
    </row>
    <row r="142" spans="1:10" ht="33" customHeight="1" x14ac:dyDescent="0.25">
      <c r="A142" s="242" t="s">
        <v>327</v>
      </c>
      <c r="B142" s="312">
        <f>'A1 Exploitation'!D503</f>
        <v>1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Salambô</v>
      </c>
    </row>
    <row r="151" spans="1:10" ht="33" customHeight="1" x14ac:dyDescent="0.25">
      <c r="A151" s="242" t="s">
        <v>327</v>
      </c>
      <c r="B151" s="312">
        <f>'A1 Exploitation'!D514</f>
        <v>0.75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Salambô</v>
      </c>
    </row>
    <row r="161" spans="1:10" ht="33" customHeight="1" x14ac:dyDescent="0.25">
      <c r="A161" s="242" t="s">
        <v>327</v>
      </c>
      <c r="B161" s="312">
        <f>'A1 Exploitation'!D534</f>
        <v>0.83333333333333337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Salambô</v>
      </c>
    </row>
    <row r="170" spans="1:10" ht="33" customHeight="1" x14ac:dyDescent="0.25">
      <c r="A170" s="242" t="s">
        <v>327</v>
      </c>
      <c r="B170" s="312">
        <f>'A1 Exploitation'!D545</f>
        <v>1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Salambô</v>
      </c>
    </row>
    <row r="179" spans="1:10" ht="33" customHeight="1" x14ac:dyDescent="0.25">
      <c r="A179" s="242" t="s">
        <v>327</v>
      </c>
      <c r="B179" s="312">
        <f>'A1 Technique'!D199</f>
        <v>0.875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4" zoomScaleSheetLayoutView="74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Salambô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 t="s">
        <v>408</v>
      </c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 t="s">
        <v>409</v>
      </c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>
        <v>43433</v>
      </c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0.94736842105263153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43433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9.5" x14ac:dyDescent="0.3">
      <c r="A32" s="53" t="s">
        <v>152</v>
      </c>
      <c r="B32" s="109">
        <v>1</v>
      </c>
      <c r="C32" s="109"/>
      <c r="D32" s="113" t="s">
        <v>410</v>
      </c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 t="s">
        <v>32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">
        <v>32</v>
      </c>
      <c r="C41" s="109"/>
      <c r="D41" s="199"/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19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0.9642857142857143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43433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43433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435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43433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43433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43433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43433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2</v>
      </c>
      <c r="C325" s="109"/>
      <c r="D325" s="102" t="s">
        <v>431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ht="33" x14ac:dyDescent="0.3">
      <c r="A339" s="4" t="s">
        <v>5</v>
      </c>
      <c r="B339" s="109">
        <v>1</v>
      </c>
      <c r="C339" s="109"/>
      <c r="D339" s="108" t="s">
        <v>411</v>
      </c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151.5" customHeight="1" x14ac:dyDescent="0.3">
      <c r="A341" s="53" t="s">
        <v>98</v>
      </c>
      <c r="B341" s="109">
        <v>0</v>
      </c>
      <c r="C341" s="110"/>
      <c r="D341" s="113" t="s">
        <v>412</v>
      </c>
      <c r="E341" s="126" t="s">
        <v>413</v>
      </c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25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0.8928571428571429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0.93181818181818177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43433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436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 t="s">
        <v>32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">
        <v>32</v>
      </c>
      <c r="C386" s="109"/>
      <c r="D386" s="199"/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13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0.9285714285714286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29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0.96666666666666667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43433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41.25" customHeight="1" x14ac:dyDescent="0.3">
      <c r="A398" s="15" t="s">
        <v>102</v>
      </c>
      <c r="B398" s="109">
        <v>2</v>
      </c>
      <c r="C398" s="109"/>
      <c r="D398" s="126" t="s">
        <v>414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 t="s">
        <v>32</v>
      </c>
      <c r="C404" s="109"/>
      <c r="D404" s="74" t="s">
        <v>433</v>
      </c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415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 t="s">
        <v>32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416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IF(B437=0,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">
        <v>32</v>
      </c>
      <c r="C439" s="109"/>
      <c r="D439" s="199"/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13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0.9285714285714286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0.96153846153846156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43433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43433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">
        <v>32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43433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ht="33" x14ac:dyDescent="0.3">
      <c r="A509" s="5" t="s">
        <v>15</v>
      </c>
      <c r="B509" s="109" t="s">
        <v>32</v>
      </c>
      <c r="C509" s="109"/>
      <c r="D509" s="74" t="s">
        <v>417</v>
      </c>
      <c r="E509" s="73"/>
      <c r="F509" s="158"/>
    </row>
    <row r="510" spans="1:7" ht="33" x14ac:dyDescent="0.3">
      <c r="A510" s="8" t="s">
        <v>218</v>
      </c>
      <c r="B510" s="109">
        <v>1</v>
      </c>
      <c r="C510" s="109"/>
      <c r="D510" s="114" t="s">
        <v>418</v>
      </c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3</v>
      </c>
    </row>
    <row r="514" spans="1:7" x14ac:dyDescent="0.3">
      <c r="A514" s="248" t="s">
        <v>35</v>
      </c>
      <c r="B514" s="249"/>
      <c r="C514" s="250"/>
      <c r="D514" s="251">
        <f>D513/(COUNT(B509:C512)*2)</f>
        <v>0.75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43433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ht="33" x14ac:dyDescent="0.3">
      <c r="A521" s="53" t="s">
        <v>389</v>
      </c>
      <c r="B521" s="109">
        <v>1</v>
      </c>
      <c r="C521" s="109"/>
      <c r="D521" s="74" t="s">
        <v>432</v>
      </c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419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434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1</v>
      </c>
      <c r="C531" s="179"/>
      <c r="D531" s="182" t="s">
        <v>420</v>
      </c>
      <c r="E531" s="85"/>
      <c r="F531" s="158"/>
      <c r="G531" s="106"/>
    </row>
    <row r="532" spans="1:7" ht="45" x14ac:dyDescent="0.3">
      <c r="A532" s="41" t="s">
        <v>249</v>
      </c>
      <c r="B532" s="225" t="s">
        <v>32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0.83333333333333337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43433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0.94736842105263153</v>
      </c>
    </row>
  </sheetData>
  <sheetProtection algorithmName="SHA-512" hashValue="kjB2iG1i06Vyr6oe8prSkIdiLibWt5cN6XHee59Qb/ecq6A6moFy0CbiT+jPZS15ON3QoO/CMaMIhjPjDoNYtA==" saltValue="N0SIpkuF93nZye/c7AQIi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540:B542 B488:B492 B472:B475 B496:B497 B509:B511 B436:B438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3" zoomScaleNormal="90" zoomScaleSheetLayoutView="73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'A1 Exploitation'!A8:F8</f>
        <v>Salambô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5" t="s">
        <v>42</v>
      </c>
      <c r="B8" s="361" t="str">
        <f>'A1 Exploitation'!B9:F9</f>
        <v>Dr Raja Bouhalfaya</v>
      </c>
      <c r="C8" s="361"/>
      <c r="D8" s="361"/>
      <c r="E8" s="361"/>
      <c r="F8" s="361"/>
      <c r="G8" s="104"/>
    </row>
    <row r="9" spans="1:7" s="11" customFormat="1" ht="24" x14ac:dyDescent="0.45">
      <c r="A9" s="246" t="s">
        <v>44</v>
      </c>
      <c r="B9" s="362" t="str">
        <f>'A1 Exploitation'!B10:F10</f>
        <v>Directeur du magasin et gestionnaire du stock</v>
      </c>
      <c r="C9" s="362"/>
      <c r="D9" s="362"/>
      <c r="E9" s="362"/>
      <c r="F9" s="362"/>
      <c r="G9" s="104"/>
    </row>
    <row r="10" spans="1:7" s="11" customFormat="1" ht="24" x14ac:dyDescent="0.45">
      <c r="A10" s="245" t="s">
        <v>43</v>
      </c>
      <c r="B10" s="359">
        <f>'A1 Exploitation'!B11:F11</f>
        <v>43433</v>
      </c>
      <c r="C10" s="359"/>
      <c r="D10" s="359"/>
      <c r="E10" s="359"/>
      <c r="F10" s="359"/>
      <c r="G10" s="104"/>
    </row>
    <row r="11" spans="1:7" s="11" customFormat="1" ht="24" x14ac:dyDescent="0.45">
      <c r="A11" s="245" t="s">
        <v>294</v>
      </c>
      <c r="B11" s="358">
        <f>D199</f>
        <v>0.875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66" x14ac:dyDescent="0.3">
      <c r="A17" s="14" t="s">
        <v>269</v>
      </c>
      <c r="B17" s="73">
        <v>0</v>
      </c>
      <c r="C17" s="73"/>
      <c r="D17" s="74" t="s">
        <v>421</v>
      </c>
      <c r="E17" s="74" t="s">
        <v>422</v>
      </c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423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7</v>
      </c>
    </row>
    <row r="23" spans="1:7" x14ac:dyDescent="0.3">
      <c r="A23" s="346" t="s">
        <v>295</v>
      </c>
      <c r="B23" s="347"/>
      <c r="C23" s="348"/>
      <c r="D23" s="288">
        <f>D22/(COUNT(B17:C21)*2)</f>
        <v>0.7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33.75" x14ac:dyDescent="0.35">
      <c r="A26" s="29" t="s">
        <v>97</v>
      </c>
      <c r="B26" s="73" t="s">
        <v>32</v>
      </c>
      <c r="C26" s="99" t="str">
        <f>IF(B26=0, -5, "0")</f>
        <v>0</v>
      </c>
      <c r="D26" s="74" t="s">
        <v>437</v>
      </c>
      <c r="E26" s="74"/>
      <c r="F26" s="73"/>
    </row>
    <row r="27" spans="1:7" x14ac:dyDescent="0.3">
      <c r="A27" s="14" t="s">
        <v>90</v>
      </c>
      <c r="B27" s="73">
        <v>2</v>
      </c>
      <c r="C27" s="73"/>
      <c r="D27" s="74" t="s">
        <v>424</v>
      </c>
      <c r="E27" s="73"/>
      <c r="F27" s="73"/>
    </row>
    <row r="28" spans="1:7" ht="33" x14ac:dyDescent="0.3">
      <c r="A28" s="31" t="s">
        <v>369</v>
      </c>
      <c r="B28" s="73">
        <v>2</v>
      </c>
      <c r="C28" s="73"/>
      <c r="D28" s="74" t="s">
        <v>425</v>
      </c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12</v>
      </c>
    </row>
    <row r="34" spans="1:7" x14ac:dyDescent="0.3">
      <c r="A34" s="346" t="s">
        <v>295</v>
      </c>
      <c r="B34" s="347"/>
      <c r="C34" s="348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1</v>
      </c>
      <c r="C50" s="73"/>
      <c r="D50" s="74" t="s">
        <v>426</v>
      </c>
      <c r="E50" s="73"/>
      <c r="F50" s="73"/>
    </row>
    <row r="51" spans="1:7" ht="40.5" customHeight="1" x14ac:dyDescent="0.35">
      <c r="A51" s="29" t="s">
        <v>296</v>
      </c>
      <c r="B51" s="73" t="s">
        <v>32</v>
      </c>
      <c r="C51" s="99" t="str">
        <f>IF(B51=0, -5, "0")</f>
        <v>0</v>
      </c>
      <c r="D51" s="74" t="s">
        <v>439</v>
      </c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9</v>
      </c>
    </row>
    <row r="53" spans="1:7" x14ac:dyDescent="0.3">
      <c r="A53" s="346" t="s">
        <v>295</v>
      </c>
      <c r="B53" s="347"/>
      <c r="C53" s="348"/>
      <c r="D53" s="288">
        <f>D52/(COUNT(B46:C51)*2)</f>
        <v>0.9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4" t="s">
        <v>427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99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438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14</v>
      </c>
    </row>
    <row r="64" spans="1:7" x14ac:dyDescent="0.3">
      <c r="A64" s="346" t="s">
        <v>295</v>
      </c>
      <c r="B64" s="347"/>
      <c r="C64" s="348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>
        <v>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2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2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>
        <v>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>
        <v>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2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2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24</v>
      </c>
    </row>
    <row r="150" spans="1:7" x14ac:dyDescent="0.3">
      <c r="A150" s="346" t="s">
        <v>295</v>
      </c>
      <c r="B150" s="347"/>
      <c r="C150" s="348"/>
      <c r="D150" s="288">
        <f>D149/(COUNT(B137:C148)*2)</f>
        <v>1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0</v>
      </c>
      <c r="C155" s="99">
        <f>IF(B155=0, -5, "0")</f>
        <v>-5</v>
      </c>
      <c r="D155" s="74" t="s">
        <v>428</v>
      </c>
      <c r="E155" s="73"/>
      <c r="F155" s="73"/>
    </row>
    <row r="156" spans="1:7" ht="33.75" x14ac:dyDescent="0.35">
      <c r="A156" s="29" t="s">
        <v>307</v>
      </c>
      <c r="B156" s="73" t="s">
        <v>32</v>
      </c>
      <c r="C156" s="99" t="str">
        <f>IF(B156=0, -5, "0")</f>
        <v>0</v>
      </c>
      <c r="D156" s="74" t="s">
        <v>429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7</v>
      </c>
    </row>
    <row r="162" spans="1:7" x14ac:dyDescent="0.3">
      <c r="A162" s="346" t="s">
        <v>295</v>
      </c>
      <c r="B162" s="347"/>
      <c r="C162" s="348"/>
      <c r="D162" s="288">
        <f>D161/(COUNT(B153:C160)*2)</f>
        <v>0.4375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4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ht="33" x14ac:dyDescent="0.3">
      <c r="A173" s="17" t="s">
        <v>180</v>
      </c>
      <c r="B173" s="73">
        <v>1</v>
      </c>
      <c r="C173" s="73"/>
      <c r="D173" s="74" t="s">
        <v>430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7</v>
      </c>
    </row>
    <row r="178" spans="1:7" x14ac:dyDescent="0.3">
      <c r="A178" s="346" t="s">
        <v>295</v>
      </c>
      <c r="B178" s="347"/>
      <c r="C178" s="348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10</v>
      </c>
    </row>
    <row r="187" spans="1:7" x14ac:dyDescent="0.3">
      <c r="A187" s="346" t="s">
        <v>295</v>
      </c>
      <c r="B187" s="347"/>
      <c r="C187" s="348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4</v>
      </c>
    </row>
    <row r="195" spans="1:6" x14ac:dyDescent="0.3">
      <c r="A195" s="346" t="s">
        <v>295</v>
      </c>
      <c r="B195" s="347"/>
      <c r="C195" s="348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/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0.875</v>
      </c>
    </row>
  </sheetData>
  <sheetProtection algorithmName="SHA-512" hashValue="AC+Gib1pgUYHt0G8/73EG8c5RfT2+/5048kEP9FrSY/535CHn4qfK0+w0SRPByiw0d6/XTAfhx3o1hkol1fwCA==" saltValue="WpoihX8l7GAV6ZN3yeZnn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6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Salambô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/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/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/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Salambô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Salambô</v>
      </c>
      <c r="B8" s="341"/>
      <c r="C8" s="341"/>
      <c r="D8" s="341"/>
      <c r="E8" s="341"/>
      <c r="F8" s="341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0">
        <f>D549</f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'A3 Exploitation'!A8:F8</f>
        <v>Salambô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Salambô</v>
      </c>
      <c r="B8" s="341"/>
      <c r="C8" s="341"/>
      <c r="D8" s="341"/>
      <c r="E8" s="341"/>
      <c r="F8" s="341"/>
      <c r="G8" s="104"/>
    </row>
    <row r="9" spans="1:7" ht="24" x14ac:dyDescent="0.45">
      <c r="A9" s="306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307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306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2018-12-04T17:03:54Z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