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F:\Clients\uhd\Audit magasin\Audits par magasins\CE Sahloul\2019\12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9" i="39"/>
  <c r="B8" i="39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D366" i="40" s="1"/>
  <c r="B366" i="40" s="1"/>
  <c r="E366" i="40"/>
  <c r="F299" i="40"/>
  <c r="E299" i="40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366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65" i="36"/>
  <c r="B565" i="36" s="1"/>
  <c r="D525" i="36"/>
  <c r="B525" i="36" s="1"/>
  <c r="D424" i="36"/>
  <c r="B424" i="36" s="1"/>
  <c r="D366" i="36"/>
  <c r="D299" i="36"/>
  <c r="B299" i="36" s="1"/>
  <c r="D244" i="36"/>
  <c r="B244" i="36" s="1"/>
  <c r="D185" i="36"/>
  <c r="B185" i="36" s="1"/>
  <c r="D129" i="36"/>
  <c r="B129" i="36" s="1"/>
  <c r="D728" i="36" l="1"/>
  <c r="B43" i="29" s="1"/>
  <c r="D197" i="39"/>
  <c r="D227" i="40"/>
  <c r="D228" i="40" s="1"/>
  <c r="D390" i="40"/>
  <c r="D391" i="40" s="1"/>
  <c r="D299" i="40"/>
  <c r="B299" i="40" s="1"/>
  <c r="D424" i="40"/>
  <c r="B424" i="40" s="1"/>
  <c r="D605" i="40"/>
  <c r="B605" i="40" s="1"/>
  <c r="D118" i="41"/>
  <c r="D119" i="41" s="1"/>
  <c r="D203" i="42"/>
  <c r="D204" i="42" s="1"/>
  <c r="D161" i="39"/>
  <c r="D162" i="39" s="1"/>
  <c r="D344" i="42"/>
  <c r="D345" i="42" s="1"/>
  <c r="E244" i="42"/>
  <c r="D566" i="42"/>
  <c r="D203" i="38"/>
  <c r="D204" i="38" s="1"/>
  <c r="D149" i="39"/>
  <c r="D150" i="39" s="1"/>
  <c r="D471" i="40"/>
  <c r="B471" i="40" s="1"/>
  <c r="D161" i="41"/>
  <c r="D162" i="41" s="1"/>
  <c r="D390" i="42"/>
  <c r="D391" i="42" s="1"/>
  <c r="D588" i="42"/>
  <c r="D589" i="42" s="1"/>
  <c r="D627" i="42"/>
  <c r="D650" i="42"/>
  <c r="D651" i="42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8" i="38"/>
  <c r="D249" i="38" s="1"/>
  <c r="B80" i="29" s="1"/>
  <c r="D588" i="38"/>
  <c r="D589" i="38" s="1"/>
  <c r="D301" i="38" l="1"/>
  <c r="D303" i="38"/>
  <c r="D304" i="38" s="1"/>
  <c r="B89" i="29" s="1"/>
  <c r="B11" i="43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B185" i="38"/>
  <c r="D186" i="38" s="1"/>
  <c r="D187" i="38" s="1"/>
  <c r="B71" i="29" s="1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<sst xmlns="http://schemas.openxmlformats.org/spreadsheetml/2006/main" count="5792" uniqueCount="554">
  <si>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</si>
  <si>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</si>
  <si>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</si>
  <si>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</si>
  <si>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</si>
  <si>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</si>
  <si>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</si>
  <si>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</si>
  <si>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</si>
  <si>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</si>
  <si>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</si>
  <si>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</si>
  <si>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</si>
  <si>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</si>
  <si>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</si>
  <si>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</si>
  <si>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</si>
  <si>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</si>
  <si>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</si>
  <si>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</si>
  <si>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</si>
  <si>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</si>
  <si>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</si>
  <si>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</si>
  <si>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</si>
  <si>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</si>
  <si>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</si>
  <si>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</si>
  <si>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</si>
  <si>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</si>
  <si>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</si>
  <si>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</si>
  <si>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</si>
  <si>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</si>
  <si>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</si>
  <si>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</si>
  <si>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</si>
  <si>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</si>
  <si>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</si>
  <si>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</si>
  <si>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</si>
  <si>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</si>
  <si>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</si>
  <si>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</si>
  <si>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</si>
  <si>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</si>
  <si>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</si>
  <si>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</si>
  <si>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</si>
  <si>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</si>
  <si>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</si>
  <si>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</si>
  <si>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</si>
  <si>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</si>
  <si>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</si>
  <si>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</si>
  <si>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</si>
  <si>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</si>
  <si>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</si>
  <si>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</si>
  <si>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</si>
  <si>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</si>
  <si>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</si>
  <si>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</si>
  <si>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</si>
  <si>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</si>
  <si>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</si>
  <si>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</si>
  <si>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</si>
  <si>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</si>
  <si>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</si>
  <si>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</si>
  <si>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</si>
  <si>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</si>
  <si>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</si>
  <si>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</si>
  <si>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</si>
  <si>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</si>
  <si>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</si>
  <si>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</si>
  <si>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</si>
  <si>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</si>
  <si>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</si>
  <si>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</si>
  <si>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</si>
  <si>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</si>
  <si>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</si>
  <si>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</si>
  <si>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</si>
  <si>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</si>
  <si>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</si>
  <si>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</si>
  <si>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</si>
  <si>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</si>
  <si>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</si>
  <si>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</si>
  <si>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</si>
  <si>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</si>
  <si>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</si>
  <si>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</si>
  <si>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</si>
  <si>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</si>
  <si>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</si>
  <si>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</si>
  <si>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</si>
  <si>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</si>
  <si>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</si>
  <si>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</si>
  <si>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</si>
  <si>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</si>
  <si>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</si>
  <si>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</si>
  <si>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</si>
  <si>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</si>
  <si>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</si>
  <si>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</si>
  <si>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</si>
  <si>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</si>
  <si>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</si>
  <si>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</si>
  <si>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</si>
  <si>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</si>
  <si>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</si>
  <si>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</si>
  <si>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</si>
  <si>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</si>
  <si>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</si>
  <si>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</si>
  <si>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</si>
  <si>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</si>
  <si>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</si>
  <si>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</si>
  <si>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</si>
  <si>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</si>
  <si>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</si>
  <si>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</si>
  <si>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</si>
  <si>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</si>
  <si>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</si>
  <si>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</si>
  <si>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</si>
  <si>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</si>
  <si>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</si>
  <si>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</si>
  <si>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</si>
  <si>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</si>
  <si>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</si>
  <si>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</si>
  <si>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</si>
  <si>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</si>
  <si>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</si>
  <si>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</si>
  <si>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</si>
  <si>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</si>
  <si>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</si>
  <si>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</si>
  <si>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</si>
  <si>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</si>
  <si>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</si>
  <si>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</si>
  <si>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</si>
  <si>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</si>
  <si>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</si>
  <si>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</si>
  <si>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</si>
  <si>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</si>
  <si>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</si>
  <si>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</si>
  <si>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</si>
  <si>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</si>
  <si>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</si>
  <si>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</si>
  <si>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</si>
  <si>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</si>
  <si>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</si>
  <si>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</si>
  <si>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</si>
  <si>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</si>
  <si>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</si>
  <si>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</si>
  <si>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</si>
  <si>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</si>
  <si>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</si>
  <si>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</si>
  <si>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</si>
  <si>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</si>
  <si>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</si>
  <si>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</si>
  <si>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</si>
  <si>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</si>
  <si>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</si>
  <si>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</si>
  <si>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</si>
  <si>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</si>
  <si>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</si>
  <si>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</si>
  <si>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</si>
  <si>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</si>
  <si>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</si>
  <si>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</si>
  <si>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</si>
  <si>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</si>
  <si>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</si>
  <si>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</si>
  <si>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</si>
  <si>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</si>
  <si>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</si>
  <si>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</si>
  <si>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</si>
  <si>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</si>
  <si>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</si>
  <si>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</si>
  <si>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</si>
  <si>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</si>
  <si>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</si>
  <si>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</si>
  <si>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</si>
  <si>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</si>
  <si>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</si>
  <si>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</si>
  <si>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</si>
  <si>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</si>
  <si>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</si>
  <si>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</si>
  <si>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</si>
  <si>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</si>
  <si>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</si>
  <si>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</si>
  <si>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</si>
  <si>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</si>
  <si>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</si>
  <si>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</si>
  <si>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</si>
  <si>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</si>
  <si>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</si>
  <si>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</si>
  <si>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</si>
  <si>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</si>
  <si>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</si>
  <si>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</si>
  <si>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</si>
  <si>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</si>
  <si>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</si>
  <si>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</si>
  <si>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</si>
  <si>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</si>
  <si>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</si>
  <si>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</si>
  <si>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</si>
  <si>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</si>
  <si>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</si>
  <si>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</si>
  <si>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</si>
  <si>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</si>
  <si>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</si>
  <si>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</si>
  <si>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</si>
  <si>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</si>
  <si>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</si>
  <si>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</si>
  <si>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</si>
  <si>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</si>
  <si>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</si>
  <si>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</si>
  <si>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</si>
  <si>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</si>
  <si>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</si>
  <si>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</si>
  <si>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</si>
  <si>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</si>
  <si>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</si>
  <si>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</si>
  <si>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</si>
  <si>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</si>
  <si>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</si>
  <si>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</si>
  <si>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</si>
  <si>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</si>
  <si>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</si>
  <si>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</si>
  <si>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</si>
  <si>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</si>
  <si>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</si>
  <si>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</si>
  <si>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</si>
  <si>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</si>
  <si>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</si>
  <si>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</si>
  <si>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</si>
  <si>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</si>
  <si>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</si>
  <si>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</si>
  <si>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</si>
  <si>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</si>
  <si>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</si>
  <si>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</si>
  <si>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</si>
  <si>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</si>
  <si>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</si>
  <si>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</si>
  <si>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</si>
  <si>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</si>
  <si>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</si>
  <si>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</si>
  <si>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</si>
  <si>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</si>
  <si>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</si>
  <si>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</si>
  <si>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</si>
  <si>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</si>
  <si>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</si>
  <si>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</si>
  <si>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</si>
  <si>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</si>
  <si>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</si>
  <si>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</si>
  <si>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</si>
  <si>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</si>
  <si>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</si>
  <si>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</si>
  <si>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</si>
  <si>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</si>
  <si>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</si>
  <si>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</si>
  <si>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</si>
  <si>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</si>
  <si>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</si>
  <si>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</si>
  <si>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</si>
  <si>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</si>
  <si>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</si>
  <si>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</si>
  <si>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</si>
  <si>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</si>
  <si>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</si>
  <si>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</si>
  <si>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</si>
  <si>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</si>
  <si>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</si>
  <si>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</si>
  <si>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</si>
  <si>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</si>
  <si>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</si>
  <si>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</si>
  <si>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</si>
  <si>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</si>
  <si>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</si>
  <si>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</si>
  <si>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</si>
  <si>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</si>
  <si>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</si>
  <si>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</si>
  <si>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</si>
  <si>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</si>
  <si>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</si>
  <si>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</si>
  <si>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</si>
  <si>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</si>
  <si>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</si>
  <si>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</si>
  <si>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</si>
  <si>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</si>
  <si>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</si>
  <si>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</si>
  <si>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</si>
  <si>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</si>
  <si>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</si>
  <si>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</si>
  <si>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</si>
  <si>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</si>
  <si>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</si>
  <si>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</si>
  <si>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</si>
  <si>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</si>
  <si>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</si>
  <si>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</si>
  <si>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</si>
  <si>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</si>
  <si>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</si>
  <si>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</si>
  <si>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</si>
  <si>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</si>
  <si>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</si>
  <si>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</si>
  <si>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</si>
  <si>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</si>
  <si>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</si>
  <si>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</si>
  <si>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</si>
  <si>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</si>
  <si>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</si>
  <si>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</si>
  <si>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</si>
  <si>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</si>
  <si>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</si>
  <si>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</si>
  <si>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</si>
  <si>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</si>
  <si>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</si>
  <si>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</si>
  <si>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</si>
  <si>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</si>
  <si>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</si>
  <si>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</si>
  <si>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</si>
  <si>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</si>
  <si>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</si>
  <si>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</si>
  <si>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</si>
  <si>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</si>
  <si>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</si>
  <si>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</si>
  <si>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</si>
  <si>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</si>
  <si>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</si>
  <si>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</si>
  <si>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</si>
  <si>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</si>
  <si>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</si>
  <si>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</si>
  <si>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</si>
  <si>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</si>
  <si>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</si>
  <si>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</si>
  <si>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</si>
  <si>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</si>
  <si>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</si>
  <si>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</si>
  <si>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</si>
  <si>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</si>
  <si>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</si>
  <si>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</si>
  <si>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</si>
  <si>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</si>
  <si>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</si>
  <si>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</si>
  <si>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</si>
  <si>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</si>
  <si>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</si>
  <si>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</si>
  <si>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</si>
  <si>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</si>
  <si>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</si>
  <si>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</si>
  <si>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</si>
  <si>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</si>
  <si>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</si>
  <si>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</si>
  <si>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</si>
  <si>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</si>
  <si>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</si>
  <si>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</si>
  <si>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</si>
  <si>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</si>
  <si>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</si>
  <si>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</si>
  <si>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</si>
  <si>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</si>
  <si>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</si>
  <si>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</si>
  <si>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</si>
  <si>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</si>
  <si>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</si>
  <si>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</si>
  <si>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</si>
  <si>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</si>
  <si>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</si>
  <si>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</si>
  <si>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</si>
  <si>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</si>
  <si>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</si>
  <si>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</si>
  <si>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</si>
  <si>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</si>
  <si>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</si>
  <si>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SAHLOUL</t>
  </si>
  <si>
    <t xml:space="preserve">Le sol de la cage du monte-charge n'était pas propre le jour de l'audit. Accumulation de déchets. </t>
  </si>
  <si>
    <t>Renforcer le nettoyage.</t>
  </si>
  <si>
    <t>Présence de certaines caisses non propres au niveau de la CF.</t>
  </si>
  <si>
    <t>La fraicheur des pommes n'était pas satisfaisante.</t>
  </si>
  <si>
    <t>Renforcer le triage.</t>
  </si>
  <si>
    <t>Absence de thermomètre à sonde. Utilisation du thermomètre de la réception.</t>
  </si>
  <si>
    <t>Fournir un thermomètre pour chaque rayon.</t>
  </si>
  <si>
    <t>Les étagères de farines, sucre, pâtes et semoules n'étaient pas propres le jour de l'audit.</t>
  </si>
  <si>
    <t>Présence de 3 paquets de jus DIVA "Nectar de Mangue" dont la DLC était dépassée depuis le 08/04/19.</t>
  </si>
  <si>
    <t>Renforcer le contrôle des DLC des produits.</t>
  </si>
  <si>
    <t>Présence de 6 bouteilles du produit "Orangina Light" dont la DLC était le jour de l'audit 03/06/19. Nous rappelons que la date de retrait est de DLC-7 pour le rayon PGC.</t>
  </si>
  <si>
    <t>Avertir le fournisseur sur cet écart.</t>
  </si>
  <si>
    <t>Renforcer le contrôle des dates limites de retrait des produits exposés.</t>
  </si>
  <si>
    <t>La température de surface mesurée sur les produits surgelés varie entre -3,6°C jusqu'à -14°C.</t>
  </si>
  <si>
    <t>M Souheil DRAOUI</t>
  </si>
  <si>
    <t>Directeur magasin</t>
  </si>
  <si>
    <t>Veuillez réduire l'espace sous la porte de réception.</t>
  </si>
  <si>
    <t>Le sol était ébréché à ce niveau.</t>
  </si>
  <si>
    <t>Assurer la réparation.</t>
  </si>
  <si>
    <t>Eclairage non protégé au niveau de la réception.</t>
  </si>
  <si>
    <t>Veuillez installer une protection pour l'éclairage.</t>
  </si>
  <si>
    <t>La peinture du meuble 4ème gamme était écaillée.</t>
  </si>
  <si>
    <t>Veuillez repeindre ces étagères.</t>
  </si>
  <si>
    <t>Absence des sources d'aération.</t>
  </si>
  <si>
    <t>Installer un système d'aération.</t>
  </si>
  <si>
    <t>Les étagères d'exposition de l'huile étaient rouillées.</t>
  </si>
  <si>
    <t>Assurer un traitement antirouille.</t>
  </si>
  <si>
    <t>La peinture était écaillée au niveau des meubles froids d'exposition des yaourts.</t>
  </si>
  <si>
    <t>Veuillez repeindre ces éléments.</t>
  </si>
  <si>
    <t>Présence de givre dans le meuble froid d'exposition des produits surgelés.</t>
  </si>
  <si>
    <t>Procéder au dégivrage.</t>
  </si>
  <si>
    <t>La températures de la plupart des produits surgelés exposés dans le meuble froid d'exposition varie entre -3,6° et -14°C.</t>
  </si>
  <si>
    <t>Meuble surgelés:
T affichée: -14°C
T mesurée: varie entre -8°C</t>
  </si>
  <si>
    <t>Veuillez maintenir une température de -18°C.</t>
  </si>
  <si>
    <t>Veuillez garder les produits exposés à une température de -18°C.</t>
  </si>
  <si>
    <t>Le système d'aération n'était pas fonctionnel.</t>
  </si>
  <si>
    <t>Veuillez mettre en marche le système d'aération.</t>
  </si>
  <si>
    <t>Le distributeur savon liquide dans les vestiaires femmes n'était pas fonctionnel.</t>
  </si>
  <si>
    <t>Présence de trace de rouille sur certaines étagères du rayon PGC.</t>
  </si>
  <si>
    <t>Présence de givre au niveau du meuble des produits surgelés.</t>
  </si>
  <si>
    <t>Le meuble froid  d'exposition des produits surgelés n'était pas propre le jour de l'audit (accumulation de cadavre de mouches).</t>
  </si>
  <si>
    <t>Meuble surgelés:
Présence d'un paquet du produit "KIDS NUGGETS" dont la DLC était du 05/06/19. Nous rappelons que la date de retrait des produits surgelés est de DLC -7.</t>
  </si>
  <si>
    <t>Veuillez assurer une température d'exposition de -18°C pour ces produits.</t>
  </si>
  <si>
    <t>Présence de piqures de moisissure sur les fixateur de prix au niveau des meubles froid d'exposition des yaourts.</t>
  </si>
  <si>
    <t>Présence de certains sachets du produit "Café Espresso" dont l'étiquetage fournisseur était illisible.
Présence d'une bouteille d'huile de friture dont l'étiquetage fournisseur était absent.</t>
  </si>
  <si>
    <t>Absence de la feuille de contrôle à la réception pour le 05/05/19; réception de l'entrepôt.</t>
  </si>
  <si>
    <t>Veuillez assurer l'enregistrement de toutes les réceptions.</t>
  </si>
  <si>
    <t>La porte du réfrigérateur ne tien pas fermée.</t>
  </si>
  <si>
    <t>La porte de la réception manquait d'étanchéité</t>
  </si>
  <si>
    <t>Assurer le nettoyage.</t>
  </si>
  <si>
    <t>Le référentiel qualité 2019 n'était pas affiché.</t>
  </si>
  <si>
    <t>Afficher le document.</t>
  </si>
  <si>
    <t>Eliminer les pommes de terre verte.</t>
  </si>
  <si>
    <t>Les éléments de stockages manquaient de propreté.</t>
  </si>
  <si>
    <t>Utilisation du thermomètre à sonde de la réception.</t>
  </si>
  <si>
    <t>Veuillez maintenir les produits à une température de -18°C.</t>
  </si>
  <si>
    <t>La température mesurée sur les produits surgelés était élevée T°: -8°C (voir photo).</t>
  </si>
  <si>
    <t>Former les nouveaux employés.</t>
  </si>
  <si>
    <t>Veuillez classer les retraits dans un classeur.</t>
  </si>
  <si>
    <t>Les casiers étaient rouillés de l'intérieur.</t>
  </si>
  <si>
    <t>Traiter la rouille.</t>
  </si>
  <si>
    <t>Réduire l'espace sous la porte de la réception.</t>
  </si>
  <si>
    <t>L'éclairage n'était pas protégé.</t>
  </si>
  <si>
    <t>Présence de certaines lampes non fonctionnelles dans la réserve.</t>
  </si>
  <si>
    <t>Certaines étagères d'expositions étaient rouillées.</t>
  </si>
  <si>
    <t>Assurer un traitement anti rouille et repeindre ces éléments.</t>
  </si>
  <si>
    <t>Le taux d'hygromètrie était de 41% &lt; 65%, correct.</t>
  </si>
  <si>
    <t>Remplacer les lampes non fonctionnelles.</t>
  </si>
  <si>
    <t>Meuble surgelés:
T affichée: -26°C
T mesurée: -8°C</t>
  </si>
  <si>
    <t>La températures des produits surgelés exposés dans le meuble froid d'exposition varie entre -8° et -10°C.</t>
  </si>
  <si>
    <t>Mettre en place la protection des lampes d'éclairage.</t>
  </si>
  <si>
    <t>Les retraits était classés sur le PC.</t>
  </si>
  <si>
    <t>M Hassan Gestionnaire de stock</t>
  </si>
  <si>
    <t>Les pommes de terre exposées étaient vertes.</t>
  </si>
  <si>
    <t>Les nouveaux employés n'ont pas assisté à une formation en bonnes pratiques d'hygiène.</t>
  </si>
  <si>
    <t>Absence de sources d'aération l'hygrométrie est pourtant maîtrisée.</t>
  </si>
  <si>
    <t>La pédale de la poubelle commune entre les vestiaires hommes et femmes était rompue.</t>
  </si>
  <si>
    <t>Accumulation de déchets en dessous de la cage du monte-charges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</si>
</sst>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4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hidden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0.94444444444444442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69745424"/>
        <c:axId val="-1869745968"/>
      </c:barChart>
      <c:catAx>
        <c:axId val="-186974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69745968"/>
        <c:crosses val="autoZero"/>
        <c:auto val="1"/>
        <c:lblAlgn val="ctr"/>
        <c:lblOffset val="100"/>
        <c:noMultiLvlLbl val="0"/>
      </c:catAx>
      <c:valAx>
        <c:axId val="-1869745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69745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9931696"/>
        <c:axId val="-1719917552"/>
      </c:barChart>
      <c:catAx>
        <c:axId val="-1719931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9917552"/>
        <c:crosses val="autoZero"/>
        <c:auto val="1"/>
        <c:lblAlgn val="ctr"/>
        <c:lblOffset val="100"/>
        <c:noMultiLvlLbl val="0"/>
      </c:catAx>
      <c:valAx>
        <c:axId val="-1719917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9931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0.54545454545454541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9157968"/>
        <c:axId val="-1719150352"/>
      </c:barChart>
      <c:catAx>
        <c:axId val="-1719157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9150352"/>
        <c:crosses val="autoZero"/>
        <c:auto val="1"/>
        <c:lblAlgn val="ctr"/>
        <c:lblOffset val="100"/>
        <c:noMultiLvlLbl val="0"/>
      </c:catAx>
      <c:valAx>
        <c:axId val="-1719150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9157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0.65384615384615385</c:v>
                </c:pt>
                <c:pt idx="1">
                  <c:v>0.76315789473684215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9154704"/>
        <c:axId val="-1719158512"/>
      </c:barChart>
      <c:catAx>
        <c:axId val="-1719154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9158512"/>
        <c:crosses val="autoZero"/>
        <c:auto val="1"/>
        <c:lblAlgn val="ctr"/>
        <c:lblOffset val="100"/>
        <c:noMultiLvlLbl val="0"/>
      </c:catAx>
      <c:valAx>
        <c:axId val="-1719158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9154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0.90625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9148720"/>
        <c:axId val="-1719151984"/>
      </c:barChart>
      <c:catAx>
        <c:axId val="-1719148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9151984"/>
        <c:crosses val="autoZero"/>
        <c:auto val="1"/>
        <c:lblAlgn val="ctr"/>
        <c:lblOffset val="100"/>
        <c:noMultiLvlLbl val="0"/>
      </c:catAx>
      <c:valAx>
        <c:axId val="-1719151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9148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9154160"/>
        <c:axId val="-1719153616"/>
      </c:barChart>
      <c:catAx>
        <c:axId val="-1719154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9153616"/>
        <c:crosses val="autoZero"/>
        <c:auto val="1"/>
        <c:lblAlgn val="ctr"/>
        <c:lblOffset val="100"/>
        <c:noMultiLvlLbl val="0"/>
      </c:catAx>
      <c:valAx>
        <c:axId val="-1719153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9154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0.67708333333333337</c:v>
                </c:pt>
                <c:pt idx="1">
                  <c:v>0.80851063829787229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9148176"/>
        <c:axId val="-1719149808"/>
      </c:barChart>
      <c:catAx>
        <c:axId val="-171914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9149808"/>
        <c:crosses val="autoZero"/>
        <c:auto val="1"/>
        <c:lblAlgn val="ctr"/>
        <c:lblOffset val="100"/>
        <c:noMultiLvlLbl val="0"/>
      </c:catAx>
      <c:valAx>
        <c:axId val="-1719149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9148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0.7961538461538461</c:v>
                </c:pt>
                <c:pt idx="1">
                  <c:v>0.88372093023255816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9147088"/>
        <c:axId val="-1719146544"/>
      </c:barChart>
      <c:catAx>
        <c:axId val="-1719147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9146544"/>
        <c:crosses val="autoZero"/>
        <c:auto val="1"/>
        <c:lblAlgn val="ctr"/>
        <c:lblOffset val="100"/>
        <c:noMultiLvlLbl val="0"/>
      </c:catAx>
      <c:valAx>
        <c:axId val="-1719146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9147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0.73661858974358974</c:v>
                </c:pt>
                <c:pt idx="1">
                  <c:v>0.84611578426521517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719157424"/>
        <c:axId val="-1719159600"/>
        <c:extLst xmlns:c16r2="http://schemas.microsoft.com/office/drawing/2015/06/chart"/>
      </c:barChart>
      <c:catAx>
        <c:axId val="-17191574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9159600"/>
        <c:crosses val="autoZero"/>
        <c:auto val="1"/>
        <c:lblAlgn val="ctr"/>
        <c:lblOffset val="100"/>
        <c:noMultiLvlLbl val="0"/>
      </c:catAx>
      <c:valAx>
        <c:axId val="-171915960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9157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0.54666666666666663</c:v>
                </c:pt>
                <c:pt idx="1">
                  <c:v>0.64109477124183001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717905264"/>
        <c:axId val="-1717906352"/>
        <c:extLst xmlns:c16r2="http://schemas.microsoft.com/office/drawing/2015/06/chart"/>
      </c:barChart>
      <c:catAx>
        <c:axId val="-1717905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7906352"/>
        <c:crosses val="autoZero"/>
        <c:auto val="1"/>
        <c:lblAlgn val="ctr"/>
        <c:lblOffset val="100"/>
        <c:noMultiLvlLbl val="0"/>
      </c:catAx>
      <c:valAx>
        <c:axId val="-1717906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7905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69755760"/>
        <c:axId val="-1869744336"/>
      </c:barChart>
      <c:catAx>
        <c:axId val="-1869755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69744336"/>
        <c:crosses val="autoZero"/>
        <c:auto val="1"/>
        <c:lblAlgn val="ctr"/>
        <c:lblOffset val="100"/>
        <c:noMultiLvlLbl val="0"/>
      </c:catAx>
      <c:valAx>
        <c:axId val="-1869744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69755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69756848"/>
        <c:axId val="-1870450304"/>
      </c:barChart>
      <c:catAx>
        <c:axId val="-1869756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70450304"/>
        <c:crosses val="autoZero"/>
        <c:auto val="1"/>
        <c:lblAlgn val="ctr"/>
        <c:lblOffset val="100"/>
        <c:noMultiLvlLbl val="0"/>
      </c:catAx>
      <c:valAx>
        <c:axId val="-1870450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69756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9920272"/>
        <c:axId val="-1719928976"/>
      </c:barChart>
      <c:catAx>
        <c:axId val="-171992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9928976"/>
        <c:crosses val="autoZero"/>
        <c:auto val="1"/>
        <c:lblAlgn val="ctr"/>
        <c:lblOffset val="100"/>
        <c:noMultiLvlLbl val="0"/>
      </c:catAx>
      <c:valAx>
        <c:axId val="-1719928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9920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9925712"/>
        <c:axId val="-1719922448"/>
      </c:barChart>
      <c:catAx>
        <c:axId val="-171992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9922448"/>
        <c:crosses val="autoZero"/>
        <c:auto val="1"/>
        <c:lblAlgn val="ctr"/>
        <c:lblOffset val="100"/>
        <c:noMultiLvlLbl val="0"/>
      </c:catAx>
      <c:valAx>
        <c:axId val="-1719922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9925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9931152"/>
        <c:axId val="-1719917008"/>
      </c:barChart>
      <c:catAx>
        <c:axId val="-171993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9917008"/>
        <c:crosses val="autoZero"/>
        <c:auto val="1"/>
        <c:lblAlgn val="ctr"/>
        <c:lblOffset val="100"/>
        <c:noMultiLvlLbl val="0"/>
      </c:catAx>
      <c:valAx>
        <c:axId val="-1719917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9931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9918640"/>
        <c:axId val="-1719926800"/>
      </c:barChart>
      <c:catAx>
        <c:axId val="-171991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9926800"/>
        <c:crosses val="autoZero"/>
        <c:auto val="1"/>
        <c:lblAlgn val="ctr"/>
        <c:lblOffset val="100"/>
        <c:noMultiLvlLbl val="0"/>
      </c:catAx>
      <c:valAx>
        <c:axId val="-1719926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9918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0.9285714285714286</c:v>
                </c:pt>
                <c:pt idx="1">
                  <c:v>0.9464285714285714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9922992"/>
        <c:axId val="-1719921904"/>
      </c:barChart>
      <c:catAx>
        <c:axId val="-171992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9921904"/>
        <c:crosses val="autoZero"/>
        <c:auto val="1"/>
        <c:lblAlgn val="ctr"/>
        <c:lblOffset val="100"/>
        <c:noMultiLvlLbl val="0"/>
      </c:catAx>
      <c:valAx>
        <c:axId val="-1719921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9922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19926256"/>
        <c:axId val="-1719930064"/>
      </c:barChart>
      <c:catAx>
        <c:axId val="-171992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9930064"/>
        <c:crosses val="autoZero"/>
        <c:auto val="1"/>
        <c:lblAlgn val="ctr"/>
        <c:lblOffset val="100"/>
        <c:noMultiLvlLbl val="0"/>
      </c:catAx>
      <c:valAx>
        <c:axId val="-1719930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19926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9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38" t="s">
        <v>474</v>
      </c>
      <c r="B18" s="338"/>
      <c r="C18" s="338"/>
      <c r="D18" s="339" t="s">
        <v>475</v>
      </c>
      <c r="E18" s="339"/>
      <c r="F18" s="339"/>
      <c r="G18" s="339"/>
      <c r="H18" s="339"/>
      <c r="I18" s="339"/>
      <c r="J18" s="339"/>
      <c r="K18" s="339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0" t="s">
        <v>277</v>
      </c>
      <c r="B21" s="340"/>
      <c r="C21" s="340"/>
      <c r="D21" s="340"/>
      <c r="E21" s="340"/>
      <c r="F21" s="340"/>
      <c r="G21" s="340"/>
      <c r="H21" s="340"/>
      <c r="I21" s="340"/>
      <c r="J21" s="340"/>
      <c r="K21" s="340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1" t="s">
        <v>279</v>
      </c>
      <c r="C23" s="341"/>
      <c r="D23" s="31"/>
      <c r="E23" s="31"/>
      <c r="F23" s="31"/>
      <c r="G23" s="31"/>
      <c r="H23" s="31"/>
      <c r="I23" s="31"/>
      <c r="J23" t="str">
        <f>D18</f>
        <v>SAHLOUL</v>
      </c>
    </row>
    <row r="24" spans="1:11" ht="33" customHeight="1" x14ac:dyDescent="0.25">
      <c r="A24" s="277" t="s">
        <v>280</v>
      </c>
      <c r="B24" s="342">
        <f>AVERAGE('A1 Exploitation'!D730,'A1 Technique'!D199)</f>
        <v>0.73661858974358974</v>
      </c>
      <c r="C24" s="342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2">
        <f>AVERAGE('A2 Exploitation'!D730,'A2 Technique'!D199)</f>
        <v>0.84611578426521517</v>
      </c>
      <c r="C25" s="342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2" t="e">
        <f>AVERAGE('A3 Exploitation'!D730,'A3 Technique'!D199)</f>
        <v>#DIV/0!</v>
      </c>
      <c r="C26" s="342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2" t="e">
        <f>AVERAGE('A4 Exploitation'!D730,'A4 Technique'!D199)</f>
        <v>#DIV/0!</v>
      </c>
      <c r="C27" s="342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2"/>
      <c r="C28" s="342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2"/>
      <c r="C29" s="342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1" t="s">
        <v>286</v>
      </c>
      <c r="C33" s="341"/>
      <c r="D33" s="31"/>
      <c r="E33" s="31"/>
      <c r="F33" s="31"/>
      <c r="G33" s="31"/>
      <c r="H33" s="31"/>
      <c r="I33" s="31"/>
      <c r="J33" t="str">
        <f>D18</f>
        <v>SAHLOUL</v>
      </c>
    </row>
    <row r="34" spans="1:10" ht="33" customHeight="1" x14ac:dyDescent="0.25">
      <c r="A34" s="277" t="s">
        <v>280</v>
      </c>
      <c r="B34" s="342">
        <f>'A1 Exploitation'!D730</f>
        <v>0.7961538461538461</v>
      </c>
      <c r="C34" s="342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2">
        <f>'A2 Exploitation'!D730</f>
        <v>0.88372093023255816</v>
      </c>
      <c r="C35" s="342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2" t="e">
        <f>'A3 Exploitation'!D730</f>
        <v>#DIV/0!</v>
      </c>
      <c r="C36" s="342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2" t="e">
        <f>'A4 Exploitation'!D730</f>
        <v>#DIV/0!</v>
      </c>
      <c r="C37" s="342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2"/>
      <c r="C38" s="342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2"/>
      <c r="C39" s="342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3" t="s">
        <v>287</v>
      </c>
      <c r="C42" s="343"/>
      <c r="D42" s="31"/>
      <c r="E42" s="31"/>
      <c r="F42" s="31"/>
      <c r="G42" s="31"/>
      <c r="H42" s="31"/>
      <c r="I42" s="31"/>
      <c r="J42" t="str">
        <f>D18</f>
        <v>SAHLOUL</v>
      </c>
    </row>
    <row r="43" spans="1:10" ht="33" customHeight="1" x14ac:dyDescent="0.25">
      <c r="A43" s="277" t="s">
        <v>280</v>
      </c>
      <c r="B43" s="342">
        <f>AVERAGE('A1 Exploitation'!D728, 'A1 Technique'!D197)</f>
        <v>0.54666666666666663</v>
      </c>
      <c r="C43" s="342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2">
        <f>AVERAGE('A2 Exploitation'!D728, 'A2 Technique'!D197)</f>
        <v>0.64109477124183001</v>
      </c>
      <c r="C44" s="342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2" t="e">
        <f>AVERAGE('A3 Exploitation'!D728, 'A3 Technique'!D197)</f>
        <v>#DIV/0!</v>
      </c>
      <c r="C45" s="342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2" t="e">
        <f>AVERAGE('A4 Exploitation'!D728, 'A4 Technique'!D197)</f>
        <v>#DIV/0!</v>
      </c>
      <c r="C46" s="342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2"/>
      <c r="C47" s="342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2"/>
      <c r="C48" s="342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1" t="s">
        <v>288</v>
      </c>
      <c r="C51" s="341"/>
      <c r="D51" s="31"/>
      <c r="E51" s="31"/>
      <c r="F51" s="31"/>
      <c r="G51" s="31"/>
      <c r="H51" s="31"/>
      <c r="I51" s="31"/>
      <c r="J51" t="str">
        <f>D18</f>
        <v>SAHLOUL</v>
      </c>
    </row>
    <row r="52" spans="1:10" ht="33" customHeight="1" x14ac:dyDescent="0.25">
      <c r="A52" s="277" t="s">
        <v>280</v>
      </c>
      <c r="B52" s="344">
        <f>'A1 Exploitation'!D48</f>
        <v>0.94444444444444442</v>
      </c>
      <c r="C52" s="344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4">
        <f>'A2 Exploitation'!D48</f>
        <v>0.91666666666666663</v>
      </c>
      <c r="C53" s="344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4" t="e">
        <f>'A3 Exploitation'!D48</f>
        <v>#DIV/0!</v>
      </c>
      <c r="C54" s="344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4" t="e">
        <f>'A4 Exploitation'!D48</f>
        <v>#DIV/0!</v>
      </c>
      <c r="C55" s="344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4"/>
      <c r="C56" s="344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4"/>
      <c r="C57" s="344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1" t="s">
        <v>289</v>
      </c>
      <c r="C60" s="341"/>
      <c r="D60" s="31"/>
      <c r="E60" s="31"/>
      <c r="F60" s="31"/>
      <c r="G60" s="31"/>
      <c r="H60" s="31"/>
      <c r="I60" s="31"/>
      <c r="J60" t="str">
        <f>D18</f>
        <v>SAHLOUL</v>
      </c>
    </row>
    <row r="61" spans="1:10" ht="33" customHeight="1" x14ac:dyDescent="0.25">
      <c r="A61" s="277" t="s">
        <v>280</v>
      </c>
      <c r="B61" s="342" t="e">
        <f>'A1 Exploitation'!D131</f>
        <v>#DIV/0!</v>
      </c>
      <c r="C61" s="342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2" t="e">
        <f>'A2 Exploitation'!D131</f>
        <v>#DIV/0!</v>
      </c>
      <c r="C62" s="342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2" t="e">
        <f>'A3 Exploitation'!D131</f>
        <v>#DIV/0!</v>
      </c>
      <c r="C63" s="342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2" t="e">
        <f>'A4 Exploitation'!D131</f>
        <v>#DIV/0!</v>
      </c>
      <c r="C64" s="342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2"/>
      <c r="C65" s="342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2"/>
      <c r="C66" s="342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1" t="s">
        <v>464</v>
      </c>
      <c r="C69" s="341"/>
      <c r="D69" s="31"/>
      <c r="E69" s="31"/>
      <c r="F69" s="31"/>
      <c r="G69" s="31"/>
      <c r="H69" s="31"/>
      <c r="I69" s="31"/>
      <c r="J69" t="str">
        <f>D18</f>
        <v>SAHLOUL</v>
      </c>
    </row>
    <row r="70" spans="1:10" ht="33" customHeight="1" x14ac:dyDescent="0.25">
      <c r="A70" s="277" t="s">
        <v>280</v>
      </c>
      <c r="B70" s="342" t="e">
        <f>'A1 Exploitation'!D187</f>
        <v>#DIV/0!</v>
      </c>
      <c r="C70" s="342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2" t="e">
        <f>'A2 Exploitation'!D187</f>
        <v>#DIV/0!</v>
      </c>
      <c r="C71" s="342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2" t="e">
        <f>'A3 Exploitation'!D187</f>
        <v>#DIV/0!</v>
      </c>
      <c r="C72" s="342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2" t="e">
        <f>'A4 Exploitation'!D187</f>
        <v>#DIV/0!</v>
      </c>
      <c r="C73" s="342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2"/>
      <c r="C74" s="342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2"/>
      <c r="C75" s="342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1" t="s">
        <v>465</v>
      </c>
      <c r="C78" s="341"/>
      <c r="D78" s="31"/>
      <c r="E78" s="31"/>
      <c r="F78" s="31"/>
      <c r="G78" s="31"/>
      <c r="H78" s="31"/>
      <c r="I78" s="31"/>
      <c r="J78" t="str">
        <f>D18</f>
        <v>SAHLOUL</v>
      </c>
    </row>
    <row r="79" spans="1:10" ht="33" customHeight="1" x14ac:dyDescent="0.25">
      <c r="A79" s="277" t="s">
        <v>280</v>
      </c>
      <c r="B79" s="342" t="e">
        <f>'A1 Exploitation'!D249</f>
        <v>#DIV/0!</v>
      </c>
      <c r="C79" s="342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2" t="e">
        <f>'A2 Exploitation'!D249</f>
        <v>#DIV/0!</v>
      </c>
      <c r="C80" s="342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2" t="e">
        <f>'A3 Exploitation'!D249</f>
        <v>#DIV/0!</v>
      </c>
      <c r="C81" s="342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2" t="e">
        <f>'A4 Exploitation'!D249</f>
        <v>#DIV/0!</v>
      </c>
      <c r="C82" s="342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2"/>
      <c r="C83" s="342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2"/>
      <c r="C84" s="342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1" t="s">
        <v>466</v>
      </c>
      <c r="C87" s="341"/>
      <c r="D87" s="31"/>
      <c r="E87" s="31"/>
      <c r="F87" s="31"/>
      <c r="G87" s="31"/>
      <c r="H87" s="31"/>
      <c r="I87" s="31"/>
      <c r="J87" t="str">
        <f>D18</f>
        <v>SAHLOUL</v>
      </c>
    </row>
    <row r="88" spans="1:10" ht="33" customHeight="1" x14ac:dyDescent="0.25">
      <c r="A88" s="277" t="s">
        <v>280</v>
      </c>
      <c r="B88" s="342" t="e">
        <f>'A1 Exploitation'!D304</f>
        <v>#DIV/0!</v>
      </c>
      <c r="C88" s="342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2" t="e">
        <f>'A2 Exploitation'!D304</f>
        <v>#DIV/0!</v>
      </c>
      <c r="C89" s="342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2" t="e">
        <f>'A3 Exploitation'!D304</f>
        <v>#DIV/0!</v>
      </c>
      <c r="C90" s="342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2" t="e">
        <f>'A4 Exploitation'!D304</f>
        <v>#DIV/0!</v>
      </c>
      <c r="C91" s="342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2"/>
      <c r="C92" s="342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2"/>
      <c r="C93" s="342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1" t="s">
        <v>467</v>
      </c>
      <c r="C96" s="341"/>
      <c r="D96" s="31"/>
      <c r="E96" s="31"/>
      <c r="F96" s="31"/>
      <c r="G96" s="31"/>
      <c r="H96" s="31"/>
      <c r="I96" s="31"/>
      <c r="J96" t="str">
        <f>D18</f>
        <v>SAHLOUL</v>
      </c>
    </row>
    <row r="97" spans="1:10" ht="33" customHeight="1" x14ac:dyDescent="0.25">
      <c r="A97" s="277" t="s">
        <v>280</v>
      </c>
      <c r="B97" s="342" t="e">
        <f>'A1 Exploitation'!D371</f>
        <v>#DIV/0!</v>
      </c>
      <c r="C97" s="342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2" t="e">
        <f>'A2 Exploitation'!D371</f>
        <v>#DIV/0!</v>
      </c>
      <c r="C98" s="342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2" t="e">
        <f>'A3 Exploitation'!D371</f>
        <v>#DIV/0!</v>
      </c>
      <c r="C99" s="342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2" t="e">
        <f>'A4 Exploitation'!D371</f>
        <v>#DIV/0!</v>
      </c>
      <c r="C100" s="342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2"/>
      <c r="C101" s="342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2"/>
      <c r="C102" s="342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1" t="s">
        <v>468</v>
      </c>
      <c r="C105" s="341"/>
      <c r="D105" s="31"/>
      <c r="E105" s="31"/>
      <c r="F105" s="31"/>
      <c r="G105" s="31"/>
      <c r="H105" s="31"/>
      <c r="I105" s="31"/>
      <c r="J105" t="str">
        <f>D18</f>
        <v>SAHLOUL</v>
      </c>
    </row>
    <row r="106" spans="1:10" ht="33" customHeight="1" x14ac:dyDescent="0.25">
      <c r="A106" s="277" t="s">
        <v>280</v>
      </c>
      <c r="B106" s="342" t="e">
        <f>'A1 Exploitation'!D429</f>
        <v>#DIV/0!</v>
      </c>
      <c r="C106" s="342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2" t="e">
        <f>'A2 Exploitation'!D429</f>
        <v>#DIV/0!</v>
      </c>
      <c r="C107" s="342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2" t="e">
        <f>'A3 Exploitation'!D429</f>
        <v>#DIV/0!</v>
      </c>
      <c r="C108" s="342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2" t="e">
        <f>'A4 Exploitation'!D429</f>
        <v>#DIV/0!</v>
      </c>
      <c r="C109" s="342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2"/>
      <c r="C110" s="342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2"/>
      <c r="C111" s="342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1" t="s">
        <v>469</v>
      </c>
      <c r="C114" s="341"/>
      <c r="D114" s="31"/>
      <c r="E114" s="31"/>
      <c r="F114" s="31"/>
      <c r="G114" s="31"/>
      <c r="H114" s="31"/>
      <c r="I114" s="31"/>
      <c r="J114" t="str">
        <f>D18</f>
        <v>SAHLOUL</v>
      </c>
    </row>
    <row r="115" spans="1:10" ht="33" customHeight="1" x14ac:dyDescent="0.25">
      <c r="A115" s="277" t="s">
        <v>280</v>
      </c>
      <c r="B115" s="342">
        <f>'A1 Exploitation'!D476</f>
        <v>0.9285714285714286</v>
      </c>
      <c r="C115" s="342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2">
        <f>'A2 Exploitation'!D476</f>
        <v>0.9464285714285714</v>
      </c>
      <c r="C116" s="342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2" t="e">
        <f>'A3 Exploitation'!D476</f>
        <v>#DIV/0!</v>
      </c>
      <c r="C117" s="342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2" t="e">
        <f>'A4 Exploitation'!D476</f>
        <v>#DIV/0!</v>
      </c>
      <c r="C118" s="342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2"/>
      <c r="C119" s="342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2"/>
      <c r="C120" s="342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1" t="s">
        <v>470</v>
      </c>
      <c r="C123" s="341"/>
      <c r="D123" s="31"/>
      <c r="E123" s="31"/>
      <c r="F123" s="31"/>
      <c r="G123" s="31"/>
      <c r="H123" s="31"/>
      <c r="I123" s="31"/>
      <c r="J123" t="str">
        <f>D18</f>
        <v>SAHLOUL</v>
      </c>
    </row>
    <row r="124" spans="1:10" ht="33" customHeight="1" x14ac:dyDescent="0.25">
      <c r="A124" s="277" t="s">
        <v>280</v>
      </c>
      <c r="B124" s="342" t="e">
        <f>'A1 Exploitation'!D527</f>
        <v>#DIV/0!</v>
      </c>
      <c r="C124" s="342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2" t="e">
        <f>'A2 Exploitation'!D527</f>
        <v>#DIV/0!</v>
      </c>
      <c r="C125" s="342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2" t="e">
        <f>'A3 Exploitation'!D527</f>
        <v>#DIV/0!</v>
      </c>
      <c r="C126" s="342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2" t="e">
        <f>'A4 Exploitation'!D527</f>
        <v>#DIV/0!</v>
      </c>
      <c r="C127" s="342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2"/>
      <c r="C128" s="342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2"/>
      <c r="C129" s="342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1" t="s">
        <v>471</v>
      </c>
      <c r="C132" s="341"/>
      <c r="D132" s="31"/>
      <c r="E132" s="31"/>
      <c r="F132" s="31"/>
      <c r="G132" s="31"/>
      <c r="H132" s="31"/>
      <c r="I132" s="31"/>
      <c r="J132" t="str">
        <f>D18</f>
        <v>SAHLOUL</v>
      </c>
    </row>
    <row r="133" spans="1:10" ht="33" customHeight="1" x14ac:dyDescent="0.25">
      <c r="A133" s="277" t="s">
        <v>280</v>
      </c>
      <c r="B133" s="342" t="e">
        <f>'A1 Exploitation'!D570</f>
        <v>#DIV/0!</v>
      </c>
      <c r="C133" s="342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2" t="e">
        <f>'A2 Exploitation'!D570</f>
        <v>#DIV/0!</v>
      </c>
      <c r="C134" s="342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2" t="e">
        <f>'A3 Exploitation'!D570</f>
        <v>#DIV/0!</v>
      </c>
      <c r="C135" s="342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2" t="e">
        <f>'A4 Exploitation'!D570</f>
        <v>#DIV/0!</v>
      </c>
      <c r="C136" s="342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2"/>
      <c r="C137" s="342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2"/>
      <c r="C138" s="342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1" t="s">
        <v>290</v>
      </c>
      <c r="C141" s="341"/>
      <c r="D141" s="31"/>
      <c r="E141" s="31"/>
      <c r="F141" s="31"/>
      <c r="G141" s="31"/>
      <c r="H141" s="31"/>
      <c r="I141" s="31"/>
      <c r="J141" t="str">
        <f>D18</f>
        <v>SAHLOUL</v>
      </c>
    </row>
    <row r="142" spans="1:10" ht="33" customHeight="1" x14ac:dyDescent="0.25">
      <c r="A142" s="277" t="s">
        <v>280</v>
      </c>
      <c r="B142" s="342">
        <f>'A1 Exploitation'!D610</f>
        <v>0.54545454545454541</v>
      </c>
      <c r="C142" s="342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2">
        <f>'A2 Exploitation'!D610</f>
        <v>0.9285714285714286</v>
      </c>
      <c r="C143" s="342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2" t="e">
        <f>'A3 Exploitation'!D610</f>
        <v>#DIV/0!</v>
      </c>
      <c r="C144" s="342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2" t="e">
        <f>'A4 Exploitation'!D610</f>
        <v>#DIV/0!</v>
      </c>
      <c r="C145" s="342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2"/>
      <c r="C146" s="342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2"/>
      <c r="C147" s="342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1" t="s">
        <v>291</v>
      </c>
      <c r="C150" s="341"/>
      <c r="D150" s="31"/>
      <c r="E150" s="31"/>
      <c r="F150" s="31"/>
      <c r="G150" s="31"/>
      <c r="H150" s="31"/>
      <c r="I150" s="31"/>
      <c r="J150" t="str">
        <f>D18</f>
        <v>SAHLOUL</v>
      </c>
    </row>
    <row r="151" spans="1:10" ht="33" customHeight="1" x14ac:dyDescent="0.25">
      <c r="A151" s="277" t="s">
        <v>280</v>
      </c>
      <c r="B151" s="342">
        <f>'A1 Exploitation'!D673</f>
        <v>0.65384615384615385</v>
      </c>
      <c r="C151" s="342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2">
        <f>'A2 Exploitation'!D673</f>
        <v>0.76315789473684215</v>
      </c>
      <c r="C152" s="342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2" t="e">
        <f>'A3 Exploitation'!D673</f>
        <v>#DIV/0!</v>
      </c>
      <c r="C153" s="342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2" t="e">
        <f>'A4 Exploitation'!D673</f>
        <v>#DIV/0!</v>
      </c>
      <c r="C154" s="342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2"/>
      <c r="C155" s="342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2"/>
      <c r="C156" s="342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5"/>
      <c r="C159" s="345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1" t="s">
        <v>472</v>
      </c>
      <c r="C160" s="341"/>
      <c r="D160" s="31"/>
      <c r="E160" s="31"/>
      <c r="F160" s="31"/>
      <c r="G160" s="31"/>
      <c r="H160" s="31"/>
      <c r="I160" s="31"/>
      <c r="J160" t="str">
        <f>D18</f>
        <v>SAHLOUL</v>
      </c>
    </row>
    <row r="161" spans="1:10" ht="33" customHeight="1" x14ac:dyDescent="0.25">
      <c r="A161" s="277" t="s">
        <v>280</v>
      </c>
      <c r="B161" s="342">
        <f>'A1 Exploitation'!D702</f>
        <v>1</v>
      </c>
      <c r="C161" s="342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2">
        <f>'A2 Exploitation'!D702</f>
        <v>0.90625</v>
      </c>
      <c r="C162" s="342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2" t="e">
        <f>'A3 Exploitation'!D702</f>
        <v>#DIV/0!</v>
      </c>
      <c r="C163" s="342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2" t="e">
        <f>'A4 Exploitation'!D702</f>
        <v>#DIV/0!</v>
      </c>
      <c r="C164" s="342"/>
    </row>
    <row r="165" spans="1:10" ht="33" customHeight="1" x14ac:dyDescent="0.25">
      <c r="A165" s="276" t="s">
        <v>284</v>
      </c>
      <c r="B165" s="342"/>
      <c r="C165" s="342"/>
    </row>
    <row r="166" spans="1:10" ht="18" x14ac:dyDescent="0.25">
      <c r="A166" s="276" t="s">
        <v>285</v>
      </c>
      <c r="B166" s="342"/>
      <c r="C166" s="342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1" t="s">
        <v>473</v>
      </c>
      <c r="C169" s="341"/>
      <c r="J169" t="str">
        <f>D18</f>
        <v>SAHLOUL</v>
      </c>
    </row>
    <row r="170" spans="1:10" ht="33" customHeight="1" x14ac:dyDescent="0.25">
      <c r="A170" s="277" t="s">
        <v>280</v>
      </c>
      <c r="B170" s="342">
        <f>'A1 Exploitation'!D726</f>
        <v>1</v>
      </c>
      <c r="C170" s="342"/>
    </row>
    <row r="171" spans="1:10" ht="33" customHeight="1" x14ac:dyDescent="0.25">
      <c r="A171" s="276" t="s">
        <v>281</v>
      </c>
      <c r="B171" s="342">
        <f>'A2 Exploitation'!D726</f>
        <v>1</v>
      </c>
      <c r="C171" s="342"/>
    </row>
    <row r="172" spans="1:10" ht="33" customHeight="1" x14ac:dyDescent="0.25">
      <c r="A172" s="277" t="s">
        <v>282</v>
      </c>
      <c r="B172" s="342" t="e">
        <f>'A3 Exploitation'!D726</f>
        <v>#DIV/0!</v>
      </c>
      <c r="C172" s="342"/>
    </row>
    <row r="173" spans="1:10" ht="33" customHeight="1" x14ac:dyDescent="0.25">
      <c r="A173" s="277" t="s">
        <v>283</v>
      </c>
      <c r="B173" s="342" t="e">
        <f>'A4 Exploitation'!D726</f>
        <v>#DIV/0!</v>
      </c>
      <c r="C173" s="342"/>
    </row>
    <row r="174" spans="1:10" ht="33" customHeight="1" x14ac:dyDescent="0.25">
      <c r="A174" s="276" t="s">
        <v>284</v>
      </c>
      <c r="B174" s="342"/>
      <c r="C174" s="342"/>
    </row>
    <row r="175" spans="1:10" ht="18" x14ac:dyDescent="0.25">
      <c r="A175" s="276" t="s">
        <v>285</v>
      </c>
      <c r="B175" s="342"/>
      <c r="C175" s="342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1" t="s">
        <v>292</v>
      </c>
      <c r="C178" s="341"/>
      <c r="J178" t="str">
        <f>D18</f>
        <v>SAHLOUL</v>
      </c>
    </row>
    <row r="179" spans="1:10" ht="33" customHeight="1" x14ac:dyDescent="0.25">
      <c r="A179" s="277" t="s">
        <v>280</v>
      </c>
      <c r="B179" s="342">
        <f>'A1 Technique'!D199</f>
        <v>0.67708333333333337</v>
      </c>
      <c r="C179" s="342"/>
    </row>
    <row r="180" spans="1:10" ht="33" customHeight="1" x14ac:dyDescent="0.25">
      <c r="A180" s="276" t="s">
        <v>281</v>
      </c>
      <c r="B180" s="342">
        <f>'A2 Technique'!D199</f>
        <v>0.80851063829787229</v>
      </c>
      <c r="C180" s="342"/>
    </row>
    <row r="181" spans="1:10" ht="33" customHeight="1" x14ac:dyDescent="0.25">
      <c r="A181" s="277" t="s">
        <v>282</v>
      </c>
      <c r="B181" s="342" t="e">
        <f>'A3 Technique'!D199</f>
        <v>#DIV/0!</v>
      </c>
      <c r="C181" s="342"/>
    </row>
    <row r="182" spans="1:10" ht="33" customHeight="1" x14ac:dyDescent="0.25">
      <c r="A182" s="277" t="s">
        <v>283</v>
      </c>
      <c r="B182" s="342" t="e">
        <f>'A4 Technique'!D199</f>
        <v>#DIV/0!</v>
      </c>
      <c r="C182" s="342"/>
    </row>
    <row r="183" spans="1:10" ht="33" customHeight="1" x14ac:dyDescent="0.25">
      <c r="A183" s="276" t="s">
        <v>284</v>
      </c>
      <c r="B183" s="342"/>
      <c r="C183" s="342"/>
    </row>
    <row r="184" spans="1:10" ht="18" x14ac:dyDescent="0.25">
      <c r="A184" s="276" t="s">
        <v>285</v>
      </c>
      <c r="B184" s="342"/>
      <c r="C184" s="34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5" zoomScale="70" zoomScaleNormal="100" zoomScaleSheetLayoutView="70" workbookViewId="0">
      <selection activeCell="F711" sqref="F71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4"/>
      <c r="E1" s="374"/>
      <c r="F1" s="374"/>
      <c r="G1" s="374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5" t="s">
        <v>151</v>
      </c>
      <c r="B7" s="375"/>
      <c r="C7" s="375"/>
      <c r="D7" s="375"/>
      <c r="E7" s="375"/>
      <c r="F7" s="375"/>
      <c r="G7" s="82"/>
    </row>
    <row r="8" spans="1:7" ht="22.5" x14ac:dyDescent="0.45">
      <c r="A8" s="376" t="str">
        <f>'Page de garde'!D18</f>
        <v>SAHLOUL</v>
      </c>
      <c r="B8" s="376"/>
      <c r="C8" s="376"/>
      <c r="D8" s="376"/>
      <c r="E8" s="376"/>
      <c r="F8" s="376"/>
      <c r="G8" s="82"/>
    </row>
    <row r="9" spans="1:7" ht="22.5" x14ac:dyDescent="0.45">
      <c r="A9" s="278" t="s">
        <v>39</v>
      </c>
      <c r="B9" s="377" t="s">
        <v>490</v>
      </c>
      <c r="C9" s="377"/>
      <c r="D9" s="377"/>
      <c r="E9" s="377"/>
      <c r="F9" s="377"/>
      <c r="G9" s="82"/>
    </row>
    <row r="10" spans="1:7" ht="22.5" x14ac:dyDescent="0.45">
      <c r="A10" s="279" t="s">
        <v>41</v>
      </c>
      <c r="B10" s="378" t="s">
        <v>491</v>
      </c>
      <c r="C10" s="378"/>
      <c r="D10" s="378"/>
      <c r="E10" s="378"/>
      <c r="F10" s="378"/>
      <c r="G10" s="82"/>
    </row>
    <row r="11" spans="1:7" ht="22.5" x14ac:dyDescent="0.45">
      <c r="A11" s="278" t="s">
        <v>40</v>
      </c>
      <c r="B11" s="373">
        <v>43619</v>
      </c>
      <c r="C11" s="373"/>
      <c r="D11" s="373"/>
      <c r="E11" s="373"/>
      <c r="F11" s="373"/>
      <c r="G11" s="82"/>
    </row>
    <row r="12" spans="1:7" ht="22.5" x14ac:dyDescent="0.45">
      <c r="A12" s="278" t="s">
        <v>200</v>
      </c>
      <c r="B12" s="379">
        <f>D730</f>
        <v>0.7961538461538461</v>
      </c>
      <c r="C12" s="379"/>
      <c r="D12" s="379"/>
      <c r="E12" s="379"/>
      <c r="F12" s="379"/>
      <c r="G12" s="82"/>
    </row>
    <row r="13" spans="1:7" ht="22.5" x14ac:dyDescent="0.45">
      <c r="A13" s="81"/>
      <c r="B13" s="79"/>
      <c r="C13" s="79"/>
      <c r="D13" s="374"/>
      <c r="E13" s="374"/>
      <c r="F13" s="374"/>
      <c r="G13" s="374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43619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4" t="s">
        <v>28</v>
      </c>
      <c r="B17" s="355" t="s">
        <v>29</v>
      </c>
      <c r="C17" s="355"/>
      <c r="D17" s="355" t="s">
        <v>42</v>
      </c>
      <c r="E17" s="356" t="s">
        <v>266</v>
      </c>
      <c r="F17" s="356" t="s">
        <v>299</v>
      </c>
      <c r="G17" s="83"/>
    </row>
    <row r="18" spans="1:8" ht="16.5" customHeight="1" x14ac:dyDescent="0.4">
      <c r="A18" s="354"/>
      <c r="B18" s="283" t="s">
        <v>32</v>
      </c>
      <c r="C18" s="283" t="s">
        <v>31</v>
      </c>
      <c r="D18" s="355"/>
      <c r="E18" s="356"/>
      <c r="F18" s="356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63" x14ac:dyDescent="0.4">
      <c r="A22" s="88" t="s">
        <v>158</v>
      </c>
      <c r="B22" s="89">
        <v>1</v>
      </c>
      <c r="C22" s="89"/>
      <c r="D22" s="90" t="s">
        <v>476</v>
      </c>
      <c r="E22" s="90" t="s">
        <v>477</v>
      </c>
      <c r="F22" s="90" t="s">
        <v>298</v>
      </c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9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0.9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91.5" customHeight="1" x14ac:dyDescent="0.4">
      <c r="A35" s="97" t="s">
        <v>400</v>
      </c>
      <c r="B35" s="89">
        <v>1</v>
      </c>
      <c r="C35" s="98" t="str">
        <f>IF(B35=0, -5, "0")</f>
        <v>0</v>
      </c>
      <c r="D35" s="117" t="s">
        <v>521</v>
      </c>
      <c r="E35" s="117" t="s">
        <v>522</v>
      </c>
      <c r="F35" s="90" t="s">
        <v>297</v>
      </c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25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0.96153846153846156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34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0.94444444444444442</v>
      </c>
      <c r="E48" s="79"/>
      <c r="F48" s="83"/>
      <c r="G48" s="83"/>
    </row>
    <row r="49" spans="1:7" ht="21" x14ac:dyDescent="0.3">
      <c r="A49" s="383"/>
      <c r="B49" s="383"/>
      <c r="C49" s="383"/>
      <c r="D49" s="383"/>
      <c r="E49" s="383"/>
      <c r="F49" s="383"/>
      <c r="G49" s="383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43619</v>
      </c>
      <c r="B51" s="83"/>
      <c r="C51" s="83"/>
      <c r="D51" s="83"/>
      <c r="E51" s="79"/>
      <c r="F51" s="83"/>
      <c r="G51" s="83"/>
    </row>
    <row r="52" spans="1:7" ht="21" x14ac:dyDescent="0.4">
      <c r="A52" s="354" t="s">
        <v>28</v>
      </c>
      <c r="B52" s="355" t="s">
        <v>29</v>
      </c>
      <c r="C52" s="355"/>
      <c r="D52" s="355" t="s">
        <v>42</v>
      </c>
      <c r="E52" s="356" t="s">
        <v>266</v>
      </c>
      <c r="F52" s="356" t="s">
        <v>301</v>
      </c>
      <c r="G52" s="83"/>
    </row>
    <row r="53" spans="1:7" ht="21" x14ac:dyDescent="0.4">
      <c r="A53" s="354"/>
      <c r="B53" s="283" t="s">
        <v>32</v>
      </c>
      <c r="C53" s="283" t="s">
        <v>31</v>
      </c>
      <c r="D53" s="355"/>
      <c r="E53" s="356"/>
      <c r="F53" s="356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0"/>
      <c r="B64" s="431"/>
      <c r="C64" s="431"/>
      <c r="D64" s="431"/>
      <c r="E64" s="431"/>
      <c r="F64" s="431"/>
      <c r="G64" s="431"/>
    </row>
    <row r="65" spans="1:7" ht="43.5" customHeight="1" x14ac:dyDescent="0.4">
      <c r="A65" s="368" t="s">
        <v>350</v>
      </c>
      <c r="B65" s="368"/>
      <c r="C65" s="368"/>
      <c r="D65" s="368"/>
      <c r="E65" s="368"/>
      <c r="F65" s="36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1"/>
      <c r="B83" s="381"/>
      <c r="C83" s="381"/>
      <c r="D83" s="381"/>
      <c r="E83" s="381"/>
      <c r="F83" s="381"/>
      <c r="G83" s="381"/>
    </row>
    <row r="84" spans="1:7" ht="45" customHeight="1" x14ac:dyDescent="0.45">
      <c r="A84" s="369" t="s">
        <v>351</v>
      </c>
      <c r="B84" s="369"/>
      <c r="C84" s="369"/>
      <c r="D84" s="369"/>
      <c r="E84" s="369"/>
      <c r="F84" s="36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4"/>
      <c r="B103" s="432"/>
      <c r="C103" s="432"/>
      <c r="D103" s="432"/>
      <c r="E103" s="432"/>
      <c r="F103" s="438"/>
      <c r="G103" s="83"/>
    </row>
    <row r="104" spans="1:7" ht="46.5" customHeight="1" x14ac:dyDescent="0.4">
      <c r="A104" s="368" t="s">
        <v>352</v>
      </c>
      <c r="B104" s="368"/>
      <c r="C104" s="368"/>
      <c r="D104" s="368"/>
      <c r="E104" s="368"/>
      <c r="F104" s="36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4"/>
      <c r="B111" s="432"/>
      <c r="C111" s="432"/>
      <c r="D111" s="432"/>
      <c r="E111" s="432"/>
      <c r="F111" s="438"/>
      <c r="G111" s="83"/>
    </row>
    <row r="112" spans="1:7" ht="39.75" customHeight="1" x14ac:dyDescent="0.4">
      <c r="A112" s="368" t="s">
        <v>390</v>
      </c>
      <c r="B112" s="368"/>
      <c r="C112" s="368"/>
      <c r="D112" s="368"/>
      <c r="E112" s="368"/>
      <c r="F112" s="36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2"/>
      <c r="B120" s="432"/>
      <c r="C120" s="432"/>
      <c r="D120" s="432"/>
      <c r="E120" s="432"/>
      <c r="F120" s="432"/>
      <c r="G120" s="83"/>
    </row>
    <row r="121" spans="1:7" ht="22.5" x14ac:dyDescent="0.4">
      <c r="A121" s="368" t="s">
        <v>310</v>
      </c>
      <c r="B121" s="368"/>
      <c r="C121" s="368"/>
      <c r="D121" s="368"/>
      <c r="E121" s="368"/>
      <c r="F121" s="36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3"/>
      <c r="B132" s="433"/>
      <c r="C132" s="433"/>
      <c r="D132" s="433"/>
      <c r="E132" s="433"/>
      <c r="F132" s="433"/>
      <c r="G132" s="83"/>
    </row>
    <row r="133" spans="1:16384" ht="22.5" customHeight="1" x14ac:dyDescent="0.4">
      <c r="A133" s="370" t="s">
        <v>424</v>
      </c>
      <c r="B133" s="370"/>
      <c r="C133" s="370"/>
      <c r="D133" s="370"/>
      <c r="E133" s="370"/>
      <c r="F133" s="370"/>
      <c r="G133" s="83"/>
    </row>
    <row r="134" spans="1:16384" ht="22.5" customHeight="1" x14ac:dyDescent="0.4">
      <c r="A134" s="371"/>
      <c r="B134" s="371"/>
      <c r="C134" s="371"/>
      <c r="D134" s="371"/>
      <c r="E134" s="371"/>
      <c r="F134" s="371"/>
      <c r="G134" s="83"/>
    </row>
    <row r="135" spans="1:16384" s="216" customFormat="1" ht="22.5" customHeight="1" x14ac:dyDescent="0.25">
      <c r="A135" s="354" t="s">
        <v>28</v>
      </c>
      <c r="B135" s="355" t="s">
        <v>29</v>
      </c>
      <c r="C135" s="355"/>
      <c r="D135" s="355" t="s">
        <v>42</v>
      </c>
      <c r="E135" s="356" t="s">
        <v>266</v>
      </c>
      <c r="F135" s="356" t="s">
        <v>301</v>
      </c>
    </row>
    <row r="136" spans="1:16384" s="216" customFormat="1" ht="22.5" customHeight="1" x14ac:dyDescent="0.25">
      <c r="A136" s="354"/>
      <c r="B136" s="283" t="s">
        <v>32</v>
      </c>
      <c r="C136" s="283" t="s">
        <v>31</v>
      </c>
      <c r="D136" s="355"/>
      <c r="E136" s="356"/>
      <c r="F136" s="356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2" t="s">
        <v>461</v>
      </c>
      <c r="B139" s="372"/>
      <c r="C139" s="372"/>
      <c r="D139" s="372"/>
      <c r="E139" s="372"/>
      <c r="F139" s="37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3" t="s">
        <v>349</v>
      </c>
      <c r="B147" s="403"/>
      <c r="C147" s="403"/>
      <c r="D147" s="403"/>
      <c r="E147" s="403"/>
      <c r="F147" s="403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4"/>
      <c r="B165" s="432"/>
      <c r="C165" s="432"/>
      <c r="D165" s="432"/>
      <c r="E165" s="432"/>
      <c r="F165" s="432"/>
      <c r="G165" s="83"/>
    </row>
    <row r="166" spans="1:7" ht="32.25" customHeight="1" x14ac:dyDescent="0.4">
      <c r="A166" s="372" t="s">
        <v>462</v>
      </c>
      <c r="B166" s="372"/>
      <c r="C166" s="372"/>
      <c r="D166" s="372"/>
      <c r="E166" s="372"/>
      <c r="F166" s="37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5"/>
      <c r="B176" s="436"/>
      <c r="C176" s="436"/>
      <c r="D176" s="436"/>
      <c r="E176" s="436"/>
      <c r="F176" s="436"/>
      <c r="G176" s="83"/>
    </row>
    <row r="177" spans="1:7" ht="32.25" customHeight="1" x14ac:dyDescent="0.4">
      <c r="A177" s="372" t="s">
        <v>310</v>
      </c>
      <c r="B177" s="372"/>
      <c r="C177" s="372"/>
      <c r="D177" s="372"/>
      <c r="E177" s="372"/>
      <c r="F177" s="37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4"/>
      <c r="C186" s="405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7"/>
      <c r="B188" s="437"/>
      <c r="C188" s="437"/>
      <c r="D188" s="437"/>
      <c r="E188" s="437"/>
      <c r="F188" s="437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43619</v>
      </c>
      <c r="B190" s="83"/>
      <c r="C190" s="83"/>
      <c r="D190" s="83"/>
      <c r="E190" s="79"/>
      <c r="F190" s="83"/>
      <c r="G190" s="83"/>
    </row>
    <row r="191" spans="1:7" ht="21" x14ac:dyDescent="0.4">
      <c r="A191" s="354" t="s">
        <v>28</v>
      </c>
      <c r="B191" s="355" t="s">
        <v>29</v>
      </c>
      <c r="C191" s="355"/>
      <c r="D191" s="355" t="s">
        <v>42</v>
      </c>
      <c r="E191" s="356" t="s">
        <v>266</v>
      </c>
      <c r="F191" s="356" t="s">
        <v>301</v>
      </c>
      <c r="G191" s="83"/>
    </row>
    <row r="192" spans="1:7" ht="21" x14ac:dyDescent="0.4">
      <c r="A192" s="354"/>
      <c r="B192" s="283" t="s">
        <v>32</v>
      </c>
      <c r="C192" s="283" t="s">
        <v>31</v>
      </c>
      <c r="D192" s="355"/>
      <c r="E192" s="356"/>
      <c r="F192" s="356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1" t="s">
        <v>34</v>
      </c>
      <c r="B203" s="362"/>
      <c r="C203" s="363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3"/>
      <c r="B205" s="383"/>
      <c r="C205" s="383"/>
      <c r="D205" s="383"/>
      <c r="E205" s="383"/>
      <c r="F205" s="383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1" t="s">
        <v>34</v>
      </c>
      <c r="B227" s="362"/>
      <c r="C227" s="363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3"/>
      <c r="B229" s="383"/>
      <c r="C229" s="383"/>
      <c r="D229" s="383"/>
      <c r="E229" s="383"/>
      <c r="F229" s="383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4" t="s">
        <v>310</v>
      </c>
      <c r="B236" s="365"/>
      <c r="C236" s="365"/>
      <c r="D236" s="36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61" t="s">
        <v>34</v>
      </c>
      <c r="B245" s="362"/>
      <c r="C245" s="363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3"/>
      <c r="B250" s="383"/>
      <c r="C250" s="383"/>
      <c r="D250" s="383"/>
      <c r="E250" s="383"/>
      <c r="F250" s="383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43619</v>
      </c>
      <c r="B252" s="83"/>
      <c r="C252" s="83"/>
      <c r="D252" s="83"/>
      <c r="E252" s="79"/>
      <c r="F252" s="83"/>
      <c r="G252" s="83"/>
    </row>
    <row r="253" spans="1:7" ht="21" x14ac:dyDescent="0.4">
      <c r="A253" s="354" t="s">
        <v>28</v>
      </c>
      <c r="B253" s="355" t="s">
        <v>29</v>
      </c>
      <c r="C253" s="355"/>
      <c r="D253" s="355" t="s">
        <v>42</v>
      </c>
      <c r="E253" s="356" t="s">
        <v>266</v>
      </c>
      <c r="F253" s="356" t="s">
        <v>301</v>
      </c>
      <c r="G253" s="83"/>
    </row>
    <row r="254" spans="1:7" ht="21" x14ac:dyDescent="0.4">
      <c r="A254" s="354"/>
      <c r="B254" s="283" t="s">
        <v>32</v>
      </c>
      <c r="C254" s="283" t="s">
        <v>31</v>
      </c>
      <c r="D254" s="355"/>
      <c r="E254" s="356"/>
      <c r="F254" s="356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1" t="s">
        <v>34</v>
      </c>
      <c r="B265" s="362"/>
      <c r="C265" s="363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8"/>
      <c r="B290" s="408"/>
      <c r="C290" s="408"/>
      <c r="D290" s="408"/>
      <c r="E290" s="408"/>
      <c r="F290" s="408"/>
      <c r="G290" s="83"/>
    </row>
    <row r="291" spans="1:7" ht="31.5" customHeight="1" x14ac:dyDescent="0.4">
      <c r="A291" s="367" t="s">
        <v>310</v>
      </c>
      <c r="B291" s="367"/>
      <c r="C291" s="367"/>
      <c r="D291" s="367"/>
      <c r="E291" s="367"/>
      <c r="F291" s="36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43619</v>
      </c>
      <c r="B307" s="83"/>
      <c r="C307" s="83"/>
      <c r="D307" s="83"/>
      <c r="E307" s="79"/>
      <c r="F307" s="83"/>
      <c r="G307" s="83"/>
    </row>
    <row r="308" spans="1:7" ht="21" x14ac:dyDescent="0.4">
      <c r="A308" s="354" t="s">
        <v>28</v>
      </c>
      <c r="B308" s="355" t="s">
        <v>29</v>
      </c>
      <c r="C308" s="355"/>
      <c r="D308" s="355" t="s">
        <v>42</v>
      </c>
      <c r="E308" s="356" t="s">
        <v>266</v>
      </c>
      <c r="F308" s="356" t="s">
        <v>301</v>
      </c>
      <c r="G308" s="83"/>
    </row>
    <row r="309" spans="1:7" ht="21" x14ac:dyDescent="0.4">
      <c r="A309" s="354"/>
      <c r="B309" s="283" t="s">
        <v>32</v>
      </c>
      <c r="C309" s="283" t="s">
        <v>31</v>
      </c>
      <c r="D309" s="355"/>
      <c r="E309" s="356"/>
      <c r="F309" s="356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5"/>
      <c r="B357" s="385"/>
      <c r="C357" s="385"/>
      <c r="D357" s="385"/>
      <c r="E357" s="385"/>
      <c r="F357" s="385"/>
      <c r="G357" s="385"/>
    </row>
    <row r="358" spans="1:7" ht="32.25" customHeight="1" x14ac:dyDescent="0.4">
      <c r="A358" s="353" t="s">
        <v>310</v>
      </c>
      <c r="B358" s="353"/>
      <c r="C358" s="353"/>
      <c r="D358" s="353"/>
      <c r="E358" s="353"/>
      <c r="F358" s="35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43619</v>
      </c>
      <c r="B374" s="83"/>
      <c r="C374" s="83"/>
      <c r="D374" s="83"/>
      <c r="E374" s="79"/>
      <c r="F374" s="83"/>
      <c r="G374" s="83"/>
    </row>
    <row r="375" spans="1:7" ht="21" x14ac:dyDescent="0.4">
      <c r="A375" s="354" t="s">
        <v>28</v>
      </c>
      <c r="B375" s="355" t="s">
        <v>29</v>
      </c>
      <c r="C375" s="355"/>
      <c r="D375" s="355" t="s">
        <v>42</v>
      </c>
      <c r="E375" s="356" t="s">
        <v>266</v>
      </c>
      <c r="F375" s="356" t="s">
        <v>301</v>
      </c>
      <c r="G375" s="83"/>
    </row>
    <row r="376" spans="1:7" ht="21" x14ac:dyDescent="0.4">
      <c r="A376" s="354"/>
      <c r="B376" s="283" t="s">
        <v>32</v>
      </c>
      <c r="C376" s="283" t="s">
        <v>31</v>
      </c>
      <c r="D376" s="355"/>
      <c r="E376" s="356"/>
      <c r="F376" s="356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0"/>
      <c r="B415" s="381"/>
      <c r="C415" s="381"/>
      <c r="D415" s="381"/>
      <c r="E415" s="381"/>
      <c r="F415" s="381"/>
      <c r="G415" s="381"/>
    </row>
    <row r="416" spans="1:7" ht="24.75" x14ac:dyDescent="0.4">
      <c r="A416" s="349" t="s">
        <v>319</v>
      </c>
      <c r="B416" s="349"/>
      <c r="C416" s="349"/>
      <c r="D416" s="349"/>
      <c r="E416" s="349"/>
      <c r="F416" s="34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43619</v>
      </c>
      <c r="B432" s="83"/>
      <c r="C432" s="83"/>
      <c r="D432" s="83"/>
      <c r="E432" s="79"/>
      <c r="F432" s="83"/>
      <c r="G432" s="83"/>
    </row>
    <row r="433" spans="1:7" ht="21" x14ac:dyDescent="0.4">
      <c r="A433" s="354" t="s">
        <v>28</v>
      </c>
      <c r="B433" s="355" t="s">
        <v>29</v>
      </c>
      <c r="C433" s="355"/>
      <c r="D433" s="355" t="s">
        <v>42</v>
      </c>
      <c r="E433" s="356" t="s">
        <v>266</v>
      </c>
      <c r="F433" s="356" t="s">
        <v>301</v>
      </c>
      <c r="G433" s="83"/>
    </row>
    <row r="434" spans="1:7" ht="21" x14ac:dyDescent="0.4">
      <c r="A434" s="354"/>
      <c r="B434" s="283" t="s">
        <v>32</v>
      </c>
      <c r="C434" s="283" t="s">
        <v>31</v>
      </c>
      <c r="D434" s="355"/>
      <c r="E434" s="356"/>
      <c r="F434" s="356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44.25" customHeight="1" x14ac:dyDescent="0.4">
      <c r="A440" s="163" t="s">
        <v>35</v>
      </c>
      <c r="B440" s="89">
        <v>1</v>
      </c>
      <c r="C440" s="89"/>
      <c r="D440" s="90" t="s">
        <v>478</v>
      </c>
      <c r="E440" s="90" t="s">
        <v>477</v>
      </c>
      <c r="F440" s="90" t="s">
        <v>297</v>
      </c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15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0.9375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42" x14ac:dyDescent="0.4">
      <c r="A452" s="149" t="s">
        <v>360</v>
      </c>
      <c r="B452" s="89">
        <v>1</v>
      </c>
      <c r="C452" s="99" t="str">
        <f>IF(B452=0, -5, "0")</f>
        <v>0</v>
      </c>
      <c r="D452" s="90" t="s">
        <v>479</v>
      </c>
      <c r="E452" s="91" t="s">
        <v>480</v>
      </c>
      <c r="F452" s="90" t="s">
        <v>298</v>
      </c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9" t="s">
        <v>310</v>
      </c>
      <c r="B464" s="349"/>
      <c r="C464" s="349"/>
      <c r="D464" s="349"/>
      <c r="E464" s="349"/>
      <c r="F464" s="349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63" x14ac:dyDescent="0.4">
      <c r="A468" s="128" t="s">
        <v>317</v>
      </c>
      <c r="B468" s="89">
        <v>1</v>
      </c>
      <c r="C468" s="89"/>
      <c r="D468" s="90" t="s">
        <v>481</v>
      </c>
      <c r="E468" s="90" t="s">
        <v>482</v>
      </c>
      <c r="F468" s="90" t="s">
        <v>297</v>
      </c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1</v>
      </c>
      <c r="C471" s="89"/>
      <c r="D471" s="271">
        <v>0.5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37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0.92500000000000004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52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0.9285714285714286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9" t="s">
        <v>425</v>
      </c>
      <c r="B478" s="359"/>
      <c r="C478" s="359"/>
      <c r="D478" s="359"/>
      <c r="E478" s="359"/>
      <c r="F478" s="359"/>
      <c r="G478" s="83"/>
    </row>
    <row r="479" spans="1:7" ht="21" customHeight="1" x14ac:dyDescent="0.4">
      <c r="A479" s="162">
        <f>B11</f>
        <v>43619</v>
      </c>
      <c r="F479" s="2"/>
      <c r="G479" s="83"/>
    </row>
    <row r="480" spans="1:7" ht="21" x14ac:dyDescent="0.4">
      <c r="A480" s="350" t="s">
        <v>28</v>
      </c>
      <c r="B480" s="351" t="s">
        <v>29</v>
      </c>
      <c r="C480" s="351"/>
      <c r="D480" s="351" t="s">
        <v>42</v>
      </c>
      <c r="E480" s="352" t="s">
        <v>266</v>
      </c>
      <c r="F480" s="352" t="s">
        <v>301</v>
      </c>
      <c r="G480" s="83"/>
    </row>
    <row r="481" spans="1:7" ht="21" x14ac:dyDescent="0.4">
      <c r="A481" s="350"/>
      <c r="B481" s="291" t="s">
        <v>32</v>
      </c>
      <c r="C481" s="291" t="s">
        <v>31</v>
      </c>
      <c r="D481" s="351"/>
      <c r="E481" s="352"/>
      <c r="F481" s="35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4" t="s">
        <v>52</v>
      </c>
      <c r="B483" s="394"/>
      <c r="C483" s="394"/>
      <c r="D483" s="394"/>
      <c r="E483" s="394"/>
      <c r="F483" s="39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5" t="s">
        <v>463</v>
      </c>
      <c r="B491" s="416"/>
      <c r="C491" s="416"/>
      <c r="D491" s="416"/>
      <c r="E491" s="416"/>
      <c r="F491" s="416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7" t="s">
        <v>23</v>
      </c>
      <c r="B505" s="388"/>
      <c r="C505" s="388"/>
      <c r="D505" s="388"/>
      <c r="E505" s="388"/>
      <c r="F505" s="38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386"/>
      <c r="C518" s="386"/>
      <c r="D518" s="386"/>
      <c r="E518" s="386"/>
      <c r="F518" s="38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0" t="s">
        <v>97</v>
      </c>
      <c r="B530" s="360"/>
      <c r="C530" s="360"/>
      <c r="D530" s="360"/>
      <c r="E530" s="360"/>
      <c r="F530" s="360"/>
      <c r="G530" s="83"/>
    </row>
    <row r="531" spans="1:7" ht="22.5" customHeight="1" x14ac:dyDescent="0.4">
      <c r="A531" s="162">
        <f>B11</f>
        <v>43619</v>
      </c>
      <c r="B531" s="83"/>
      <c r="C531" s="83"/>
      <c r="D531" s="95"/>
      <c r="E531" s="95"/>
      <c r="F531" s="95"/>
      <c r="G531" s="83"/>
    </row>
    <row r="532" spans="1:7" ht="21" x14ac:dyDescent="0.4">
      <c r="A532" s="390" t="s">
        <v>28</v>
      </c>
      <c r="B532" s="392" t="s">
        <v>29</v>
      </c>
      <c r="C532" s="393"/>
      <c r="D532" s="355" t="s">
        <v>42</v>
      </c>
      <c r="E532" s="356" t="s">
        <v>266</v>
      </c>
      <c r="F532" s="356" t="s">
        <v>301</v>
      </c>
      <c r="G532" s="83"/>
    </row>
    <row r="533" spans="1:7" ht="21" x14ac:dyDescent="0.4">
      <c r="A533" s="391"/>
      <c r="B533" s="292" t="s">
        <v>32</v>
      </c>
      <c r="C533" s="293" t="s">
        <v>31</v>
      </c>
      <c r="D533" s="355"/>
      <c r="E533" s="356"/>
      <c r="F533" s="356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7"/>
      <c r="D535" s="357"/>
      <c r="E535" s="357"/>
      <c r="F535" s="35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1" t="s">
        <v>34</v>
      </c>
      <c r="B542" s="362"/>
      <c r="C542" s="363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1" t="s">
        <v>33</v>
      </c>
      <c r="B543" s="362"/>
      <c r="C543" s="363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3"/>
      <c r="B544" s="383"/>
      <c r="C544" s="383"/>
      <c r="D544" s="383"/>
      <c r="E544" s="383"/>
      <c r="F544" s="383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4"/>
      <c r="B556" s="385"/>
      <c r="C556" s="385"/>
      <c r="D556" s="385"/>
      <c r="E556" s="385"/>
      <c r="F556" s="385"/>
      <c r="G556" s="385"/>
    </row>
    <row r="557" spans="1:7" ht="35.25" customHeight="1" x14ac:dyDescent="0.4">
      <c r="A557" s="246" t="s">
        <v>310</v>
      </c>
      <c r="B557" s="222"/>
      <c r="C557" s="420"/>
      <c r="D557" s="420"/>
      <c r="E557" s="420"/>
      <c r="F557" s="42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406" t="s">
        <v>34</v>
      </c>
      <c r="B566" s="406"/>
      <c r="C566" s="407"/>
      <c r="D566" s="296">
        <f>SUM(B558:C565,B546:C555)</f>
        <v>0</v>
      </c>
      <c r="E566" s="79"/>
      <c r="F566" s="83"/>
      <c r="G566" s="83"/>
    </row>
    <row r="567" spans="1:7" ht="21" x14ac:dyDescent="0.4">
      <c r="A567" s="406" t="s">
        <v>33</v>
      </c>
      <c r="B567" s="406"/>
      <c r="C567" s="406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3"/>
      <c r="B572" s="383"/>
      <c r="C572" s="383"/>
      <c r="D572" s="383"/>
      <c r="E572" s="383"/>
      <c r="F572" s="383"/>
      <c r="G572" s="83"/>
    </row>
    <row r="573" spans="1:7" ht="22.5" x14ac:dyDescent="0.45">
      <c r="A573" s="346" t="s">
        <v>19</v>
      </c>
      <c r="B573" s="346"/>
      <c r="C573" s="346"/>
      <c r="D573" s="346"/>
      <c r="E573" s="346"/>
      <c r="F573" s="346"/>
      <c r="G573" s="83"/>
    </row>
    <row r="574" spans="1:7" ht="22.5" x14ac:dyDescent="0.4">
      <c r="A574" s="169">
        <f>B11</f>
        <v>43619</v>
      </c>
      <c r="B574" s="83"/>
      <c r="C574" s="83"/>
      <c r="D574" s="238"/>
      <c r="E574" s="238"/>
      <c r="F574" s="238"/>
      <c r="G574" s="83"/>
    </row>
    <row r="575" spans="1:7" ht="21" x14ac:dyDescent="0.4">
      <c r="A575" s="350" t="s">
        <v>28</v>
      </c>
      <c r="B575" s="351" t="s">
        <v>29</v>
      </c>
      <c r="C575" s="351"/>
      <c r="D575" s="351" t="s">
        <v>42</v>
      </c>
      <c r="E575" s="352" t="s">
        <v>266</v>
      </c>
      <c r="F575" s="352" t="s">
        <v>301</v>
      </c>
      <c r="G575" s="83"/>
    </row>
    <row r="576" spans="1:7" ht="21" x14ac:dyDescent="0.4">
      <c r="A576" s="350"/>
      <c r="B576" s="291" t="s">
        <v>32</v>
      </c>
      <c r="C576" s="291" t="s">
        <v>31</v>
      </c>
      <c r="D576" s="351"/>
      <c r="E576" s="352"/>
      <c r="F576" s="35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9" t="s">
        <v>10</v>
      </c>
      <c r="B578" s="410"/>
      <c r="C578" s="410"/>
      <c r="D578" s="410"/>
      <c r="E578" s="410"/>
      <c r="F578" s="411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06" t="s">
        <v>34</v>
      </c>
      <c r="B588" s="406"/>
      <c r="C588" s="407"/>
      <c r="D588" s="296">
        <f>SUM(B579:C587)</f>
        <v>18</v>
      </c>
      <c r="E588" s="79"/>
      <c r="F588" s="83"/>
      <c r="G588" s="83"/>
    </row>
    <row r="589" spans="1:7" ht="21" x14ac:dyDescent="0.4">
      <c r="A589" s="406" t="s">
        <v>33</v>
      </c>
      <c r="B589" s="406"/>
      <c r="C589" s="406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2" t="s">
        <v>23</v>
      </c>
      <c r="B591" s="413"/>
      <c r="C591" s="413"/>
      <c r="D591" s="413"/>
      <c r="E591" s="413"/>
      <c r="F591" s="414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483</v>
      </c>
      <c r="E592" s="90" t="s">
        <v>477</v>
      </c>
      <c r="F592" s="90" t="s">
        <v>298</v>
      </c>
      <c r="G592" s="83"/>
    </row>
    <row r="593" spans="1:7" ht="66" customHeight="1" x14ac:dyDescent="0.45">
      <c r="A593" s="155" t="s">
        <v>7</v>
      </c>
      <c r="B593" s="89">
        <v>0</v>
      </c>
      <c r="C593" s="99">
        <f>IF(B593=0, -10, IF(B593=1, -5, "0"))</f>
        <v>-10</v>
      </c>
      <c r="D593" s="117" t="s">
        <v>484</v>
      </c>
      <c r="E593" s="90" t="s">
        <v>485</v>
      </c>
      <c r="F593" s="90" t="s">
        <v>297</v>
      </c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105" x14ac:dyDescent="0.4">
      <c r="A595" s="88" t="s">
        <v>186</v>
      </c>
      <c r="B595" s="89">
        <v>0</v>
      </c>
      <c r="C595" s="89"/>
      <c r="D595" s="205" t="s">
        <v>486</v>
      </c>
      <c r="E595" s="205" t="s">
        <v>485</v>
      </c>
      <c r="F595" s="90" t="s">
        <v>297</v>
      </c>
      <c r="G595" s="83"/>
    </row>
    <row r="596" spans="1:7" ht="126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520</v>
      </c>
      <c r="E596" s="181" t="s">
        <v>487</v>
      </c>
      <c r="F596" s="90" t="s">
        <v>297</v>
      </c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7" t="s">
        <v>383</v>
      </c>
      <c r="B598" s="348"/>
      <c r="C598" s="348"/>
      <c r="D598" s="348"/>
      <c r="E598" s="348"/>
      <c r="F598" s="348"/>
      <c r="G598" s="348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0</v>
      </c>
      <c r="C605" s="89"/>
      <c r="D605" s="271">
        <v>0</v>
      </c>
      <c r="E605" s="91"/>
      <c r="F605" s="90"/>
      <c r="G605" s="83"/>
    </row>
    <row r="606" spans="1:7" ht="21" x14ac:dyDescent="0.4">
      <c r="A606" s="406" t="s">
        <v>34</v>
      </c>
      <c r="B606" s="406"/>
      <c r="C606" s="407"/>
      <c r="D606" s="296">
        <f>SUM(B592:C605)</f>
        <v>6</v>
      </c>
      <c r="E606" s="79"/>
      <c r="F606" s="83"/>
      <c r="G606" s="83"/>
    </row>
    <row r="607" spans="1:7" ht="21" x14ac:dyDescent="0.4">
      <c r="A607" s="406" t="s">
        <v>33</v>
      </c>
      <c r="B607" s="406"/>
      <c r="C607" s="406"/>
      <c r="D607" s="295">
        <f>D606/(COUNT(B592:C597,B599:C605)*2)</f>
        <v>0.23076923076923078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24</v>
      </c>
      <c r="E609" s="203"/>
      <c r="F609" s="203"/>
      <c r="G609" s="83"/>
    </row>
    <row r="610" spans="1:7" ht="22.5" x14ac:dyDescent="0.45">
      <c r="A610" s="417" t="s">
        <v>170</v>
      </c>
      <c r="B610" s="418"/>
      <c r="C610" s="419"/>
      <c r="D610" s="305">
        <f>D609/(COUNT(B579:C587,B592:C605)*2)</f>
        <v>0.54545454545454541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6" t="s">
        <v>8</v>
      </c>
      <c r="B612" s="346"/>
      <c r="C612" s="346"/>
      <c r="D612" s="346"/>
      <c r="E612" s="346"/>
      <c r="F612" s="346"/>
      <c r="G612" s="83"/>
    </row>
    <row r="613" spans="1:7" ht="22.5" x14ac:dyDescent="0.4">
      <c r="A613" s="105">
        <f>B11</f>
        <v>43619</v>
      </c>
      <c r="B613" s="83"/>
      <c r="C613" s="83"/>
      <c r="D613" s="95"/>
      <c r="E613" s="95"/>
      <c r="F613" s="95"/>
      <c r="G613" s="83"/>
    </row>
    <row r="614" spans="1:7" ht="21" x14ac:dyDescent="0.4">
      <c r="A614" s="354" t="s">
        <v>28</v>
      </c>
      <c r="B614" s="355" t="s">
        <v>29</v>
      </c>
      <c r="C614" s="355"/>
      <c r="D614" s="355" t="s">
        <v>42</v>
      </c>
      <c r="E614" s="356" t="s">
        <v>266</v>
      </c>
      <c r="F614" s="356" t="s">
        <v>301</v>
      </c>
      <c r="G614" s="83"/>
    </row>
    <row r="615" spans="1:7" ht="18.75" customHeight="1" x14ac:dyDescent="0.4">
      <c r="A615" s="354"/>
      <c r="B615" s="283" t="s">
        <v>32</v>
      </c>
      <c r="C615" s="283" t="s">
        <v>31</v>
      </c>
      <c r="D615" s="355"/>
      <c r="E615" s="356"/>
      <c r="F615" s="356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1"/>
      <c r="D617" s="401"/>
      <c r="E617" s="401"/>
      <c r="F617" s="402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481</v>
      </c>
      <c r="E624" s="90" t="s">
        <v>482</v>
      </c>
      <c r="F624" s="90" t="s">
        <v>298</v>
      </c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6" t="s">
        <v>34</v>
      </c>
      <c r="B627" s="406"/>
      <c r="C627" s="406"/>
      <c r="D627" s="296">
        <f>SUM(B618:C626)</f>
        <v>16</v>
      </c>
      <c r="E627" s="427"/>
      <c r="F627" s="408"/>
      <c r="G627" s="83"/>
    </row>
    <row r="628" spans="1:7" ht="21" x14ac:dyDescent="0.4">
      <c r="A628" s="406" t="s">
        <v>33</v>
      </c>
      <c r="B628" s="406"/>
      <c r="C628" s="406"/>
      <c r="D628" s="295">
        <f>D627/(COUNT(B618:C626)*2)</f>
        <v>0.88888888888888884</v>
      </c>
      <c r="E628" s="428"/>
      <c r="F628" s="382"/>
      <c r="G628" s="83"/>
    </row>
    <row r="629" spans="1:7" ht="21" x14ac:dyDescent="0.4">
      <c r="A629" s="104"/>
      <c r="B629" s="83"/>
      <c r="C629" s="426"/>
      <c r="D629" s="426"/>
      <c r="E629" s="426"/>
      <c r="F629" s="42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67.5" customHeight="1" x14ac:dyDescent="0.4">
      <c r="A631" s="88" t="s">
        <v>83</v>
      </c>
      <c r="B631" s="89">
        <v>1</v>
      </c>
      <c r="C631" s="89"/>
      <c r="D631" s="130" t="s">
        <v>519</v>
      </c>
      <c r="E631" s="90" t="s">
        <v>477</v>
      </c>
      <c r="F631" s="90" t="s">
        <v>297</v>
      </c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1" t="s">
        <v>34</v>
      </c>
      <c r="B639" s="362"/>
      <c r="C639" s="363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1"/>
      <c r="D642" s="401"/>
      <c r="E642" s="401"/>
      <c r="F642" s="402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1" t="s">
        <v>34</v>
      </c>
      <c r="B650" s="362"/>
      <c r="C650" s="363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3"/>
      <c r="B652" s="423"/>
      <c r="C652" s="423"/>
      <c r="D652" s="423"/>
      <c r="E652" s="423"/>
      <c r="F652" s="423"/>
      <c r="G652" s="423"/>
    </row>
    <row r="653" spans="1:16382" ht="24.75" x14ac:dyDescent="0.4">
      <c r="A653" s="241" t="s">
        <v>26</v>
      </c>
      <c r="B653" s="401"/>
      <c r="C653" s="401"/>
      <c r="D653" s="401"/>
      <c r="E653" s="401"/>
      <c r="F653" s="402"/>
      <c r="G653" s="79"/>
    </row>
    <row r="654" spans="1:16382" ht="88.5" customHeight="1" x14ac:dyDescent="0.4">
      <c r="A654" s="109" t="s">
        <v>223</v>
      </c>
      <c r="B654" s="89">
        <v>1</v>
      </c>
      <c r="C654" s="89"/>
      <c r="D654" s="96" t="s">
        <v>516</v>
      </c>
      <c r="E654" s="90" t="s">
        <v>477</v>
      </c>
      <c r="F654" s="90" t="s">
        <v>297</v>
      </c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126" x14ac:dyDescent="0.45">
      <c r="A657" s="155" t="s">
        <v>92</v>
      </c>
      <c r="B657" s="89">
        <v>1</v>
      </c>
      <c r="C657" s="99">
        <f>IF(B657=0, -10, IF(B657=1, -5, "0"))</f>
        <v>-5</v>
      </c>
      <c r="D657" s="205" t="s">
        <v>517</v>
      </c>
      <c r="E657" s="205" t="s">
        <v>488</v>
      </c>
      <c r="F657" s="90" t="s">
        <v>297</v>
      </c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105" x14ac:dyDescent="0.4">
      <c r="A659" s="170" t="s">
        <v>325</v>
      </c>
      <c r="B659" s="89">
        <v>0</v>
      </c>
      <c r="C659" s="99">
        <f>IF(B659=0, -10, "0")</f>
        <v>-10</v>
      </c>
      <c r="D659" s="205" t="s">
        <v>489</v>
      </c>
      <c r="E659" s="205" t="s">
        <v>518</v>
      </c>
      <c r="F659" s="90" t="s">
        <v>298</v>
      </c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398" t="s">
        <v>310</v>
      </c>
      <c r="B661" s="399"/>
      <c r="C661" s="399"/>
      <c r="D661" s="399"/>
      <c r="E661" s="399"/>
      <c r="F661" s="400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0.33300000000000002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6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0.2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51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0.65384615384615385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6" t="s">
        <v>355</v>
      </c>
      <c r="B676" s="346"/>
      <c r="C676" s="346"/>
      <c r="D676" s="346"/>
      <c r="E676" s="346"/>
      <c r="F676" s="346"/>
      <c r="G676" s="83"/>
    </row>
    <row r="677" spans="1:7" ht="21" x14ac:dyDescent="0.4">
      <c r="A677" s="169">
        <f>B11</f>
        <v>43619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4" t="s">
        <v>28</v>
      </c>
      <c r="B678" s="355" t="s">
        <v>29</v>
      </c>
      <c r="C678" s="355"/>
      <c r="D678" s="355" t="s">
        <v>42</v>
      </c>
      <c r="E678" s="356" t="s">
        <v>266</v>
      </c>
      <c r="F678" s="356" t="s">
        <v>301</v>
      </c>
      <c r="G678" s="83"/>
    </row>
    <row r="679" spans="1:7" ht="21" x14ac:dyDescent="0.4">
      <c r="A679" s="354"/>
      <c r="B679" s="283" t="s">
        <v>32</v>
      </c>
      <c r="C679" s="283" t="s">
        <v>31</v>
      </c>
      <c r="D679" s="355"/>
      <c r="E679" s="356"/>
      <c r="F679" s="356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 t="s">
        <v>297</v>
      </c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1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2" t="s">
        <v>459</v>
      </c>
      <c r="B704" s="422"/>
      <c r="C704" s="422"/>
      <c r="D704" s="422"/>
      <c r="E704" s="422"/>
      <c r="F704" s="422"/>
      <c r="G704" s="184"/>
    </row>
    <row r="705" spans="1:7" ht="21" customHeight="1" x14ac:dyDescent="0.4">
      <c r="A705" s="169">
        <f>B11</f>
        <v>43619</v>
      </c>
      <c r="B705" s="83"/>
      <c r="C705" s="83"/>
      <c r="D705" s="183"/>
      <c r="E705" s="183"/>
      <c r="F705" s="183"/>
      <c r="G705" s="184"/>
    </row>
    <row r="706" spans="1:7" ht="21" x14ac:dyDescent="0.4">
      <c r="A706" s="429" t="s">
        <v>28</v>
      </c>
      <c r="B706" s="392" t="s">
        <v>29</v>
      </c>
      <c r="C706" s="392"/>
      <c r="D706" s="355" t="s">
        <v>42</v>
      </c>
      <c r="E706" s="356" t="s">
        <v>266</v>
      </c>
      <c r="F706" s="356" t="s">
        <v>301</v>
      </c>
      <c r="G706" s="184"/>
    </row>
    <row r="707" spans="1:7" ht="21" x14ac:dyDescent="0.4">
      <c r="A707" s="354"/>
      <c r="B707" s="283" t="s">
        <v>32</v>
      </c>
      <c r="C707" s="283" t="s">
        <v>31</v>
      </c>
      <c r="D707" s="355"/>
      <c r="E707" s="356"/>
      <c r="F707" s="356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5" t="s">
        <v>305</v>
      </c>
      <c r="B709" s="396"/>
      <c r="C709" s="396"/>
      <c r="D709" s="396"/>
      <c r="E709" s="396"/>
      <c r="F709" s="397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 t="s">
        <v>297</v>
      </c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4"/>
      <c r="C715" s="425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424"/>
      <c r="C716" s="425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5" t="s">
        <v>306</v>
      </c>
      <c r="B718" s="396"/>
      <c r="C718" s="396"/>
      <c r="D718" s="396"/>
      <c r="E718" s="396"/>
      <c r="F718" s="397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0.63883333333333336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207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0.7961538461538461</v>
      </c>
      <c r="E730" s="3"/>
      <c r="F730" s="3"/>
    </row>
  </sheetData>
  <sheetProtection algorithmName="SHA-512" hashValue="xI7tctPXYqY7OuJJMEh1FmqQBi/xbAVdSItwE/V3Q0L7LCealW0ZyIQjyYgBvGvEZgVKquTPsiY6dC4tPM/bMQ==" saltValue="E5IAoT2tGq6HndlqjyH7cQ==" spinCount="100000" sheet="1" objects="1" scenarios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51" zoomScale="80" zoomScaleNormal="90" zoomScaleSheetLayoutView="80" workbookViewId="0">
      <selection activeCell="F154" sqref="F154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0"/>
      <c r="E1" s="440"/>
      <c r="F1" s="440"/>
      <c r="G1" s="44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1" t="s">
        <v>46</v>
      </c>
      <c r="B6" s="441"/>
      <c r="C6" s="441"/>
      <c r="D6" s="441"/>
      <c r="E6" s="441"/>
      <c r="F6" s="441"/>
      <c r="G6" s="66"/>
    </row>
    <row r="7" spans="1:7" s="2" customFormat="1" ht="21.75" customHeight="1" x14ac:dyDescent="0.45">
      <c r="A7" s="442" t="str">
        <f>'Page de garde'!D18</f>
        <v>SAHLOUL</v>
      </c>
      <c r="B7" s="442"/>
      <c r="C7" s="442"/>
      <c r="D7" s="442"/>
      <c r="E7" s="442"/>
      <c r="F7" s="442"/>
      <c r="G7" s="66"/>
    </row>
    <row r="8" spans="1:7" s="2" customFormat="1" ht="24" x14ac:dyDescent="0.45">
      <c r="A8" s="329" t="s">
        <v>39</v>
      </c>
      <c r="B8" s="443" t="str">
        <f>'A1 Exploitation'!B9:F9</f>
        <v>M Souheil DRAOUI</v>
      </c>
      <c r="C8" s="443"/>
      <c r="D8" s="443"/>
      <c r="E8" s="443"/>
      <c r="F8" s="443"/>
      <c r="G8" s="66"/>
    </row>
    <row r="9" spans="1:7" s="2" customFormat="1" ht="24" x14ac:dyDescent="0.45">
      <c r="A9" s="330" t="s">
        <v>41</v>
      </c>
      <c r="B9" s="444" t="str">
        <f>'A1 Exploitation'!B10:F10</f>
        <v>Directeur magasin</v>
      </c>
      <c r="C9" s="444"/>
      <c r="D9" s="444"/>
      <c r="E9" s="444"/>
      <c r="F9" s="444"/>
      <c r="G9" s="66"/>
    </row>
    <row r="10" spans="1:7" s="2" customFormat="1" ht="24" x14ac:dyDescent="0.45">
      <c r="A10" s="329" t="s">
        <v>40</v>
      </c>
      <c r="B10" s="439">
        <f>'A1 Exploitation'!B11:F11</f>
        <v>43619</v>
      </c>
      <c r="C10" s="439"/>
      <c r="D10" s="439"/>
      <c r="E10" s="439"/>
      <c r="F10" s="439"/>
      <c r="G10" s="66"/>
    </row>
    <row r="11" spans="1:7" s="2" customFormat="1" ht="24" x14ac:dyDescent="0.45">
      <c r="A11" s="329" t="s">
        <v>250</v>
      </c>
      <c r="B11" s="445">
        <f>D199</f>
        <v>0.67708333333333337</v>
      </c>
      <c r="C11" s="445"/>
      <c r="D11" s="445"/>
      <c r="E11" s="445"/>
      <c r="F11" s="445"/>
      <c r="G11" s="66"/>
    </row>
    <row r="12" spans="1:7" s="2" customFormat="1" ht="22.5" x14ac:dyDescent="0.45">
      <c r="A12" s="1"/>
      <c r="D12" s="374"/>
      <c r="E12" s="374"/>
      <c r="F12" s="374"/>
      <c r="G12" s="374"/>
    </row>
    <row r="13" spans="1:7" s="2" customFormat="1" ht="11.25" customHeight="1" x14ac:dyDescent="0.3">
      <c r="A13" s="446" t="s">
        <v>28</v>
      </c>
      <c r="B13" s="447" t="s">
        <v>29</v>
      </c>
      <c r="C13" s="447"/>
      <c r="D13" s="447" t="s">
        <v>42</v>
      </c>
      <c r="E13" s="447" t="s">
        <v>160</v>
      </c>
      <c r="F13" s="447" t="s">
        <v>161</v>
      </c>
    </row>
    <row r="14" spans="1:7" s="2" customFormat="1" ht="12.75" customHeight="1" x14ac:dyDescent="0.3">
      <c r="A14" s="446"/>
      <c r="B14" s="336" t="s">
        <v>32</v>
      </c>
      <c r="C14" s="336" t="s">
        <v>31</v>
      </c>
      <c r="D14" s="447"/>
      <c r="E14" s="447"/>
      <c r="F14" s="447"/>
      <c r="G14" s="65"/>
    </row>
    <row r="15" spans="1:7" x14ac:dyDescent="0.3">
      <c r="A15" s="460"/>
      <c r="B15" s="461"/>
      <c r="C15" s="461"/>
      <c r="D15" s="461"/>
      <c r="E15" s="461"/>
      <c r="F15" s="461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ht="49.5" x14ac:dyDescent="0.3">
      <c r="A17" s="4" t="s">
        <v>225</v>
      </c>
      <c r="B17" s="42">
        <v>1</v>
      </c>
      <c r="C17" s="42"/>
      <c r="D17" s="43" t="s">
        <v>524</v>
      </c>
      <c r="E17" s="43" t="s">
        <v>492</v>
      </c>
      <c r="F17" s="42" t="s">
        <v>298</v>
      </c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1</v>
      </c>
      <c r="C19" s="42"/>
      <c r="D19" s="43" t="s">
        <v>493</v>
      </c>
      <c r="E19" s="43" t="s">
        <v>494</v>
      </c>
      <c r="F19" s="42" t="s">
        <v>297</v>
      </c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ht="49.5" x14ac:dyDescent="0.3">
      <c r="A21" s="16" t="s">
        <v>460</v>
      </c>
      <c r="B21" s="42">
        <v>1</v>
      </c>
      <c r="C21" s="42"/>
      <c r="D21" s="43" t="s">
        <v>495</v>
      </c>
      <c r="E21" s="43" t="s">
        <v>496</v>
      </c>
      <c r="F21" s="42" t="s">
        <v>298</v>
      </c>
    </row>
    <row r="22" spans="1:7" x14ac:dyDescent="0.3">
      <c r="A22" s="455" t="s">
        <v>34</v>
      </c>
      <c r="B22" s="449"/>
      <c r="C22" s="450"/>
      <c r="D22" s="334">
        <f>SUM(B17:C21)</f>
        <v>7</v>
      </c>
    </row>
    <row r="23" spans="1:7" x14ac:dyDescent="0.3">
      <c r="A23" s="448" t="s">
        <v>251</v>
      </c>
      <c r="B23" s="451"/>
      <c r="C23" s="452"/>
      <c r="D23" s="332">
        <f>D22/(COUNT(B17:C21)*2)</f>
        <v>0.7</v>
      </c>
    </row>
    <row r="24" spans="1:7" x14ac:dyDescent="0.3">
      <c r="A24" s="8"/>
      <c r="B24" s="9"/>
      <c r="C24" s="9"/>
      <c r="D24" s="10"/>
    </row>
    <row r="25" spans="1:7" ht="19.5" x14ac:dyDescent="0.4">
      <c r="A25" s="456" t="s">
        <v>4</v>
      </c>
      <c r="B25" s="457"/>
      <c r="C25" s="457"/>
      <c r="D25" s="457"/>
      <c r="E25" s="457"/>
      <c r="F25" s="457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ht="33" x14ac:dyDescent="0.3">
      <c r="A29" s="4" t="s">
        <v>236</v>
      </c>
      <c r="B29" s="42">
        <v>1</v>
      </c>
      <c r="C29" s="42"/>
      <c r="D29" s="43" t="s">
        <v>497</v>
      </c>
      <c r="E29" s="43" t="s">
        <v>498</v>
      </c>
      <c r="F29" s="42" t="s">
        <v>297</v>
      </c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8" t="s">
        <v>34</v>
      </c>
      <c r="B33" s="451"/>
      <c r="C33" s="452"/>
      <c r="D33" s="331">
        <f>SUM(B26:C32)</f>
        <v>13</v>
      </c>
    </row>
    <row r="34" spans="1:6" x14ac:dyDescent="0.3">
      <c r="A34" s="448" t="s">
        <v>251</v>
      </c>
      <c r="B34" s="451"/>
      <c r="C34" s="452"/>
      <c r="D34" s="332">
        <f>D33/(COUNT(B26:C32)*2)</f>
        <v>0.9285714285714286</v>
      </c>
    </row>
    <row r="35" spans="1:6" x14ac:dyDescent="0.3">
      <c r="A35" s="8"/>
      <c r="B35" s="9"/>
      <c r="C35" s="9"/>
      <c r="D35" s="10"/>
    </row>
    <row r="36" spans="1:6" ht="19.5" x14ac:dyDescent="0.4">
      <c r="A36" s="456" t="s">
        <v>180</v>
      </c>
      <c r="B36" s="457"/>
      <c r="C36" s="457"/>
      <c r="D36" s="457"/>
      <c r="E36" s="457"/>
      <c r="F36" s="45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8" t="s">
        <v>34</v>
      </c>
      <c r="B42" s="451"/>
      <c r="C42" s="452"/>
      <c r="D42" s="331">
        <f>SUM(B37:C41)</f>
        <v>0</v>
      </c>
    </row>
    <row r="43" spans="1:6" x14ac:dyDescent="0.3">
      <c r="A43" s="448" t="s">
        <v>251</v>
      </c>
      <c r="B43" s="451"/>
      <c r="C43" s="45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8" t="s">
        <v>19</v>
      </c>
      <c r="B45" s="459"/>
      <c r="C45" s="459"/>
      <c r="D45" s="459"/>
      <c r="E45" s="459"/>
      <c r="F45" s="459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ht="49.5" x14ac:dyDescent="0.3">
      <c r="A48" s="4" t="s">
        <v>192</v>
      </c>
      <c r="B48" s="42">
        <v>1</v>
      </c>
      <c r="C48" s="42"/>
      <c r="D48" s="43" t="s">
        <v>501</v>
      </c>
      <c r="E48" s="43" t="s">
        <v>502</v>
      </c>
      <c r="F48" s="42" t="s">
        <v>298</v>
      </c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33.75" x14ac:dyDescent="0.35">
      <c r="A51" s="14" t="s">
        <v>252</v>
      </c>
      <c r="B51" s="42">
        <v>0</v>
      </c>
      <c r="C51" s="4">
        <f>IF(B51=0, -5, "0")</f>
        <v>-5</v>
      </c>
      <c r="D51" s="43" t="s">
        <v>499</v>
      </c>
      <c r="E51" s="43" t="s">
        <v>500</v>
      </c>
      <c r="F51" s="42" t="s">
        <v>298</v>
      </c>
    </row>
    <row r="52" spans="1:6" x14ac:dyDescent="0.3">
      <c r="A52" s="448" t="s">
        <v>34</v>
      </c>
      <c r="B52" s="451"/>
      <c r="C52" s="452"/>
      <c r="D52" s="331">
        <f>SUM(B46:C51)</f>
        <v>4</v>
      </c>
    </row>
    <row r="53" spans="1:6" x14ac:dyDescent="0.3">
      <c r="A53" s="448" t="s">
        <v>251</v>
      </c>
      <c r="B53" s="451"/>
      <c r="C53" s="452"/>
      <c r="D53" s="332">
        <f>D52/(COUNT(B46:C51)*2)</f>
        <v>0.2857142857142857</v>
      </c>
    </row>
    <row r="54" spans="1:6" x14ac:dyDescent="0.3">
      <c r="A54" s="8"/>
      <c r="B54" s="9"/>
      <c r="C54" s="9"/>
      <c r="D54" s="10"/>
    </row>
    <row r="55" spans="1:6" ht="19.5" x14ac:dyDescent="0.4">
      <c r="A55" s="456" t="s">
        <v>8</v>
      </c>
      <c r="B55" s="457"/>
      <c r="C55" s="457"/>
      <c r="D55" s="457"/>
      <c r="E55" s="457"/>
      <c r="F55" s="457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36" customHeight="1" x14ac:dyDescent="0.3">
      <c r="A58" s="5" t="s">
        <v>205</v>
      </c>
      <c r="B58" s="42">
        <v>1</v>
      </c>
      <c r="C58" s="42"/>
      <c r="D58" s="43" t="s">
        <v>503</v>
      </c>
      <c r="E58" s="43" t="s">
        <v>504</v>
      </c>
      <c r="F58" s="42" t="s">
        <v>298</v>
      </c>
    </row>
    <row r="59" spans="1:6" ht="33" x14ac:dyDescent="0.3">
      <c r="A59" s="5" t="s">
        <v>79</v>
      </c>
      <c r="B59" s="42">
        <v>1</v>
      </c>
      <c r="C59" s="42"/>
      <c r="D59" s="43" t="s">
        <v>505</v>
      </c>
      <c r="E59" s="42" t="s">
        <v>506</v>
      </c>
      <c r="F59" s="42" t="s">
        <v>298</v>
      </c>
    </row>
    <row r="60" spans="1:6" ht="50.25" x14ac:dyDescent="0.35">
      <c r="A60" s="15" t="s">
        <v>182</v>
      </c>
      <c r="B60" s="42">
        <v>1</v>
      </c>
      <c r="C60" s="4" t="str">
        <f>IF(B60=0, -5, "0")</f>
        <v>0</v>
      </c>
      <c r="D60" s="43" t="s">
        <v>508</v>
      </c>
      <c r="E60" s="43" t="s">
        <v>509</v>
      </c>
      <c r="F60" s="42" t="s">
        <v>298</v>
      </c>
    </row>
    <row r="61" spans="1:6" ht="66.75" x14ac:dyDescent="0.35">
      <c r="A61" s="14" t="s">
        <v>253</v>
      </c>
      <c r="B61" s="42">
        <v>0</v>
      </c>
      <c r="C61" s="4">
        <f>IF(B61=0, -5, "0")</f>
        <v>-5</v>
      </c>
      <c r="D61" s="43" t="s">
        <v>507</v>
      </c>
      <c r="E61" s="43" t="s">
        <v>510</v>
      </c>
      <c r="F61" s="42" t="s">
        <v>298</v>
      </c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8" t="s">
        <v>34</v>
      </c>
      <c r="B63" s="451"/>
      <c r="C63" s="452"/>
      <c r="D63" s="331">
        <f>SUM(B56:C62)</f>
        <v>4</v>
      </c>
    </row>
    <row r="64" spans="1:6" x14ac:dyDescent="0.3">
      <c r="A64" s="448" t="s">
        <v>251</v>
      </c>
      <c r="B64" s="451"/>
      <c r="C64" s="452"/>
      <c r="D64" s="332">
        <f>D63/(COUNT(B56:C62)*2)</f>
        <v>0.25</v>
      </c>
    </row>
    <row r="65" spans="1:6" x14ac:dyDescent="0.3">
      <c r="A65" s="8"/>
      <c r="B65" s="9"/>
      <c r="C65" s="9"/>
      <c r="D65" s="10"/>
    </row>
    <row r="66" spans="1:6" ht="19.5" x14ac:dyDescent="0.4">
      <c r="A66" s="456" t="s">
        <v>111</v>
      </c>
      <c r="B66" s="457"/>
      <c r="C66" s="457"/>
      <c r="D66" s="457"/>
      <c r="E66" s="457"/>
      <c r="F66" s="45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8" t="s">
        <v>34</v>
      </c>
      <c r="B84" s="451"/>
      <c r="C84" s="452"/>
      <c r="D84" s="331">
        <f>SUM(B67:C83)</f>
        <v>0</v>
      </c>
    </row>
    <row r="85" spans="1:6" x14ac:dyDescent="0.3">
      <c r="A85" s="448" t="s">
        <v>251</v>
      </c>
      <c r="B85" s="451"/>
      <c r="C85" s="45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6" t="s">
        <v>172</v>
      </c>
      <c r="B87" s="457"/>
      <c r="C87" s="457"/>
      <c r="D87" s="457"/>
      <c r="E87" s="457"/>
      <c r="F87" s="45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8" t="s">
        <v>34</v>
      </c>
      <c r="B102" s="451"/>
      <c r="C102" s="452"/>
      <c r="D102" s="331">
        <f>SUM(B88:C101)</f>
        <v>0</v>
      </c>
    </row>
    <row r="103" spans="1:6" x14ac:dyDescent="0.3">
      <c r="A103" s="448" t="s">
        <v>251</v>
      </c>
      <c r="B103" s="451"/>
      <c r="C103" s="45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6" t="s">
        <v>173</v>
      </c>
      <c r="B106" s="457"/>
      <c r="C106" s="457"/>
      <c r="D106" s="457"/>
      <c r="E106" s="457"/>
      <c r="F106" s="45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8" t="s">
        <v>34</v>
      </c>
      <c r="B118" s="451"/>
      <c r="C118" s="452"/>
      <c r="D118" s="331">
        <f>SUM(B107:C117)</f>
        <v>0</v>
      </c>
    </row>
    <row r="119" spans="1:6" x14ac:dyDescent="0.3">
      <c r="A119" s="448" t="s">
        <v>251</v>
      </c>
      <c r="B119" s="451"/>
      <c r="C119" s="45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6" t="s">
        <v>156</v>
      </c>
      <c r="B121" s="457"/>
      <c r="C121" s="457"/>
      <c r="D121" s="457"/>
      <c r="E121" s="457"/>
      <c r="F121" s="45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8" t="s">
        <v>34</v>
      </c>
      <c r="B133" s="451"/>
      <c r="C133" s="452"/>
      <c r="D133" s="331">
        <f>SUM(B122:C132)</f>
        <v>0</v>
      </c>
    </row>
    <row r="134" spans="1:6" x14ac:dyDescent="0.3">
      <c r="A134" s="448" t="s">
        <v>251</v>
      </c>
      <c r="B134" s="451"/>
      <c r="C134" s="45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6" t="s">
        <v>61</v>
      </c>
      <c r="B136" s="457"/>
      <c r="C136" s="457"/>
      <c r="D136" s="457"/>
      <c r="E136" s="457"/>
      <c r="F136" s="45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8" t="s">
        <v>34</v>
      </c>
      <c r="B149" s="451"/>
      <c r="C149" s="452"/>
      <c r="D149" s="331">
        <f>SUM(B137:C148)</f>
        <v>0</v>
      </c>
    </row>
    <row r="150" spans="1:6" x14ac:dyDescent="0.3">
      <c r="A150" s="448" t="s">
        <v>251</v>
      </c>
      <c r="B150" s="451"/>
      <c r="C150" s="45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6" t="s">
        <v>178</v>
      </c>
      <c r="B152" s="457"/>
      <c r="C152" s="457"/>
      <c r="D152" s="457"/>
      <c r="E152" s="457"/>
      <c r="F152" s="457"/>
    </row>
    <row r="153" spans="1:6" ht="49.5" x14ac:dyDescent="0.3">
      <c r="A153" s="22" t="s">
        <v>235</v>
      </c>
      <c r="B153" s="42">
        <v>1</v>
      </c>
      <c r="C153" s="42"/>
      <c r="D153" s="43" t="s">
        <v>511</v>
      </c>
      <c r="E153" s="43" t="s">
        <v>512</v>
      </c>
      <c r="F153" s="42" t="s">
        <v>297</v>
      </c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50.2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513</v>
      </c>
      <c r="E155" s="42" t="s">
        <v>494</v>
      </c>
      <c r="F155" s="42" t="s">
        <v>297</v>
      </c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42"/>
      <c r="E159" s="42"/>
      <c r="F159" s="42"/>
    </row>
    <row r="160" spans="1:6" ht="33" x14ac:dyDescent="0.3">
      <c r="A160" s="29" t="s">
        <v>137</v>
      </c>
      <c r="B160" s="42">
        <v>1</v>
      </c>
      <c r="C160" s="42"/>
      <c r="D160" s="43" t="s">
        <v>523</v>
      </c>
      <c r="E160" s="42" t="s">
        <v>494</v>
      </c>
      <c r="F160" s="42" t="s">
        <v>297</v>
      </c>
    </row>
    <row r="161" spans="1:6" x14ac:dyDescent="0.3">
      <c r="A161" s="448" t="s">
        <v>34</v>
      </c>
      <c r="B161" s="449"/>
      <c r="C161" s="450"/>
      <c r="D161" s="334">
        <f>SUM(B153:C160)</f>
        <v>13</v>
      </c>
    </row>
    <row r="162" spans="1:6" x14ac:dyDescent="0.3">
      <c r="A162" s="448" t="s">
        <v>251</v>
      </c>
      <c r="B162" s="451"/>
      <c r="C162" s="452"/>
      <c r="D162" s="332">
        <f>D161/(COUNT(B153:C160)*2)</f>
        <v>0.8125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6" t="s">
        <v>64</v>
      </c>
      <c r="B164" s="457"/>
      <c r="C164" s="457"/>
      <c r="D164" s="457"/>
      <c r="E164" s="457"/>
      <c r="F164" s="45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ht="49.5" x14ac:dyDescent="0.3">
      <c r="A167" s="16" t="s">
        <v>176</v>
      </c>
      <c r="B167" s="42">
        <v>1</v>
      </c>
      <c r="C167" s="42"/>
      <c r="D167" s="43" t="s">
        <v>514</v>
      </c>
      <c r="E167" s="43" t="s">
        <v>502</v>
      </c>
      <c r="F167" s="42" t="s">
        <v>297</v>
      </c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8" t="s">
        <v>34</v>
      </c>
      <c r="B169" s="451"/>
      <c r="C169" s="452"/>
      <c r="D169" s="331">
        <f>SUM(B165:C168)</f>
        <v>1</v>
      </c>
    </row>
    <row r="170" spans="1:6" x14ac:dyDescent="0.3">
      <c r="A170" s="448" t="s">
        <v>251</v>
      </c>
      <c r="B170" s="451"/>
      <c r="C170" s="452"/>
      <c r="D170" s="332">
        <f>D169/(COUNT(B165:C168)*2)</f>
        <v>0.5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2" t="s">
        <v>15</v>
      </c>
      <c r="B172" s="463"/>
      <c r="C172" s="463"/>
      <c r="D172" s="463"/>
      <c r="E172" s="463"/>
      <c r="F172" s="463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 t="s">
        <v>297</v>
      </c>
    </row>
    <row r="174" spans="1:6" x14ac:dyDescent="0.3">
      <c r="A174" s="4" t="s">
        <v>74</v>
      </c>
      <c r="B174" s="42">
        <v>2</v>
      </c>
      <c r="C174" s="42"/>
      <c r="D174" s="43"/>
      <c r="E174" s="43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8" t="s">
        <v>34</v>
      </c>
      <c r="B177" s="451"/>
      <c r="C177" s="452"/>
      <c r="D177" s="331">
        <f>SUM(B173:C176)</f>
        <v>8</v>
      </c>
    </row>
    <row r="178" spans="1:7" x14ac:dyDescent="0.3">
      <c r="A178" s="448" t="s">
        <v>251</v>
      </c>
      <c r="B178" s="451"/>
      <c r="C178" s="452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6" t="s">
        <v>65</v>
      </c>
      <c r="B180" s="457"/>
      <c r="C180" s="457"/>
      <c r="D180" s="457"/>
      <c r="E180" s="457"/>
      <c r="F180" s="457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 t="s">
        <v>297</v>
      </c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8" t="s">
        <v>34</v>
      </c>
      <c r="B186" s="451"/>
      <c r="C186" s="452"/>
      <c r="D186" s="331">
        <f>SUM(B181:C185)</f>
        <v>10</v>
      </c>
    </row>
    <row r="187" spans="1:7" x14ac:dyDescent="0.3">
      <c r="A187" s="448" t="s">
        <v>251</v>
      </c>
      <c r="B187" s="451"/>
      <c r="C187" s="452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6" t="s">
        <v>177</v>
      </c>
      <c r="B189" s="457"/>
      <c r="C189" s="457"/>
      <c r="D189" s="457"/>
      <c r="E189" s="457"/>
      <c r="F189" s="457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33" x14ac:dyDescent="0.3">
      <c r="A192" s="4" t="s">
        <v>267</v>
      </c>
      <c r="B192" s="42">
        <v>1</v>
      </c>
      <c r="C192" s="42"/>
      <c r="D192" s="43" t="s">
        <v>515</v>
      </c>
      <c r="E192" s="42" t="s">
        <v>506</v>
      </c>
      <c r="F192" s="42" t="s">
        <v>297</v>
      </c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48" t="s">
        <v>34</v>
      </c>
      <c r="B194" s="451"/>
      <c r="C194" s="452"/>
      <c r="D194" s="335">
        <f>SUM(B190:C193)</f>
        <v>5</v>
      </c>
    </row>
    <row r="195" spans="1:6" x14ac:dyDescent="0.3">
      <c r="A195" s="448" t="s">
        <v>251</v>
      </c>
      <c r="B195" s="451"/>
      <c r="C195" s="452"/>
      <c r="D195" s="332">
        <f>D194/(COUNT(B190:C193)*2)</f>
        <v>0.83333333333333337</v>
      </c>
    </row>
    <row r="197" spans="1:6" ht="18" x14ac:dyDescent="0.35">
      <c r="A197" s="26" t="s">
        <v>422</v>
      </c>
      <c r="B197" s="25"/>
      <c r="C197" s="25"/>
      <c r="D197" s="75">
        <v>0.45450000000000002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65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0.67708333333333337</v>
      </c>
    </row>
  </sheetData>
  <sheetProtection algorithmName="SHA-512" hashValue="6gbvF83eol+9VBrRjPW6YQHG4S6jQuG0+I5tu1oikGdw/ZqdIAI4aYkILNsOvwFXkQ5Xgpv2VFbR0hAcZU6KKA==" saltValue="BctFDHSELzGkQipN/84cPw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23" sqref="D2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4"/>
      <c r="E1" s="374"/>
      <c r="F1" s="374"/>
      <c r="G1" s="374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5" t="s">
        <v>151</v>
      </c>
      <c r="B7" s="375"/>
      <c r="C7" s="375"/>
      <c r="D7" s="375"/>
      <c r="E7" s="375"/>
      <c r="F7" s="375"/>
      <c r="G7" s="82"/>
    </row>
    <row r="8" spans="1:7" ht="22.5" x14ac:dyDescent="0.45">
      <c r="A8" s="376" t="str">
        <f>'Page de garde'!D18</f>
        <v>SAHLOUL</v>
      </c>
      <c r="B8" s="376"/>
      <c r="C8" s="376"/>
      <c r="D8" s="376"/>
      <c r="E8" s="376"/>
      <c r="F8" s="376"/>
      <c r="G8" s="82"/>
    </row>
    <row r="9" spans="1:7" ht="22.5" x14ac:dyDescent="0.45">
      <c r="A9" s="278" t="s">
        <v>39</v>
      </c>
      <c r="B9" s="377" t="s">
        <v>490</v>
      </c>
      <c r="C9" s="377"/>
      <c r="D9" s="377"/>
      <c r="E9" s="377"/>
      <c r="F9" s="377"/>
      <c r="G9" s="82"/>
    </row>
    <row r="10" spans="1:7" ht="22.5" x14ac:dyDescent="0.45">
      <c r="A10" s="279" t="s">
        <v>41</v>
      </c>
      <c r="B10" s="378" t="s">
        <v>548</v>
      </c>
      <c r="C10" s="378"/>
      <c r="D10" s="378"/>
      <c r="E10" s="378"/>
      <c r="F10" s="378"/>
      <c r="G10" s="82"/>
    </row>
    <row r="11" spans="1:7" ht="22.5" x14ac:dyDescent="0.45">
      <c r="A11" s="278" t="s">
        <v>40</v>
      </c>
      <c r="B11" s="373">
        <v>43819</v>
      </c>
      <c r="C11" s="373"/>
      <c r="D11" s="373"/>
      <c r="E11" s="373"/>
      <c r="F11" s="373"/>
      <c r="G11" s="82"/>
    </row>
    <row r="12" spans="1:7" ht="22.5" x14ac:dyDescent="0.45">
      <c r="A12" s="278" t="s">
        <v>200</v>
      </c>
      <c r="B12" s="379">
        <f>D730</f>
        <v>0.88372093023255816</v>
      </c>
      <c r="C12" s="379"/>
      <c r="D12" s="379"/>
      <c r="E12" s="379"/>
      <c r="F12" s="379"/>
      <c r="G12" s="82"/>
    </row>
    <row r="13" spans="1:7" ht="22.5" x14ac:dyDescent="0.45">
      <c r="A13" s="81"/>
      <c r="B13" s="79"/>
      <c r="C13" s="79"/>
      <c r="D13" s="374"/>
      <c r="E13" s="374"/>
      <c r="F13" s="374"/>
      <c r="G13" s="374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43819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4" t="s">
        <v>28</v>
      </c>
      <c r="B17" s="355" t="s">
        <v>29</v>
      </c>
      <c r="C17" s="355"/>
      <c r="D17" s="355" t="s">
        <v>42</v>
      </c>
      <c r="E17" s="356" t="s">
        <v>266</v>
      </c>
      <c r="F17" s="356" t="s">
        <v>299</v>
      </c>
      <c r="G17" s="83"/>
    </row>
    <row r="18" spans="1:8" ht="16.5" customHeight="1" x14ac:dyDescent="0.4">
      <c r="A18" s="354"/>
      <c r="B18" s="283" t="s">
        <v>32</v>
      </c>
      <c r="C18" s="283" t="s">
        <v>31</v>
      </c>
      <c r="D18" s="355"/>
      <c r="E18" s="356"/>
      <c r="F18" s="356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42" x14ac:dyDescent="0.4">
      <c r="A22" s="88" t="s">
        <v>158</v>
      </c>
      <c r="B22" s="89">
        <v>1</v>
      </c>
      <c r="C22" s="89"/>
      <c r="D22" s="90" t="s">
        <v>553</v>
      </c>
      <c r="E22" s="90" t="s">
        <v>525</v>
      </c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9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0.9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42" x14ac:dyDescent="0.4">
      <c r="A39" s="92" t="s">
        <v>328</v>
      </c>
      <c r="B39" s="89">
        <v>1</v>
      </c>
      <c r="C39" s="89"/>
      <c r="D39" s="90" t="s">
        <v>526</v>
      </c>
      <c r="E39" s="90" t="s">
        <v>527</v>
      </c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1</v>
      </c>
      <c r="C43" s="89"/>
      <c r="D43" s="271">
        <f>IFERROR(E43/F43,"N.A")</f>
        <v>0.5</v>
      </c>
      <c r="E43" s="103">
        <f>COUNTIF('A1 Exploitation'!F21:F42,"ok")</f>
        <v>1</v>
      </c>
      <c r="F43" s="272">
        <f>COUNTA('A1 Exploitation'!F21:F42)</f>
        <v>2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24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0.92307692307692313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33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0.91666666666666663</v>
      </c>
      <c r="E48" s="79"/>
      <c r="F48" s="83"/>
      <c r="G48" s="83"/>
    </row>
    <row r="49" spans="1:7" ht="21" x14ac:dyDescent="0.3">
      <c r="A49" s="383"/>
      <c r="B49" s="383"/>
      <c r="C49" s="383"/>
      <c r="D49" s="383"/>
      <c r="E49" s="383"/>
      <c r="F49" s="383"/>
      <c r="G49" s="383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43819</v>
      </c>
      <c r="B51" s="83"/>
      <c r="C51" s="83"/>
      <c r="D51" s="83"/>
      <c r="E51" s="79"/>
      <c r="F51" s="83"/>
      <c r="G51" s="83"/>
    </row>
    <row r="52" spans="1:7" ht="21" x14ac:dyDescent="0.4">
      <c r="A52" s="354" t="s">
        <v>28</v>
      </c>
      <c r="B52" s="355" t="s">
        <v>29</v>
      </c>
      <c r="C52" s="355"/>
      <c r="D52" s="355" t="s">
        <v>42</v>
      </c>
      <c r="E52" s="356" t="s">
        <v>266</v>
      </c>
      <c r="F52" s="356" t="s">
        <v>301</v>
      </c>
      <c r="G52" s="83"/>
    </row>
    <row r="53" spans="1:7" ht="21" x14ac:dyDescent="0.4">
      <c r="A53" s="354"/>
      <c r="B53" s="283" t="s">
        <v>32</v>
      </c>
      <c r="C53" s="283" t="s">
        <v>31</v>
      </c>
      <c r="D53" s="355"/>
      <c r="E53" s="356"/>
      <c r="F53" s="356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0"/>
      <c r="B64" s="431"/>
      <c r="C64" s="431"/>
      <c r="D64" s="431"/>
      <c r="E64" s="431"/>
      <c r="F64" s="431"/>
      <c r="G64" s="431"/>
    </row>
    <row r="65" spans="1:7" ht="43.5" customHeight="1" x14ac:dyDescent="0.4">
      <c r="A65" s="368" t="s">
        <v>350</v>
      </c>
      <c r="B65" s="368"/>
      <c r="C65" s="368"/>
      <c r="D65" s="368"/>
      <c r="E65" s="368"/>
      <c r="F65" s="36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1"/>
      <c r="B83" s="381"/>
      <c r="C83" s="381"/>
      <c r="D83" s="381"/>
      <c r="E83" s="381"/>
      <c r="F83" s="381"/>
      <c r="G83" s="381"/>
    </row>
    <row r="84" spans="1:7" ht="45" customHeight="1" x14ac:dyDescent="0.45">
      <c r="A84" s="369" t="s">
        <v>351</v>
      </c>
      <c r="B84" s="369"/>
      <c r="C84" s="369"/>
      <c r="D84" s="369"/>
      <c r="E84" s="369"/>
      <c r="F84" s="36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4"/>
      <c r="B103" s="432"/>
      <c r="C103" s="432"/>
      <c r="D103" s="432"/>
      <c r="E103" s="432"/>
      <c r="F103" s="438"/>
      <c r="G103" s="83"/>
    </row>
    <row r="104" spans="1:7" ht="46.5" customHeight="1" x14ac:dyDescent="0.4">
      <c r="A104" s="368" t="s">
        <v>352</v>
      </c>
      <c r="B104" s="368"/>
      <c r="C104" s="368"/>
      <c r="D104" s="368"/>
      <c r="E104" s="368"/>
      <c r="F104" s="36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4"/>
      <c r="B111" s="432"/>
      <c r="C111" s="432"/>
      <c r="D111" s="432"/>
      <c r="E111" s="432"/>
      <c r="F111" s="438"/>
      <c r="G111" s="83"/>
    </row>
    <row r="112" spans="1:7" ht="39.75" customHeight="1" x14ac:dyDescent="0.4">
      <c r="A112" s="368" t="s">
        <v>390</v>
      </c>
      <c r="B112" s="368"/>
      <c r="C112" s="368"/>
      <c r="D112" s="368"/>
      <c r="E112" s="368"/>
      <c r="F112" s="36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2"/>
      <c r="B120" s="432"/>
      <c r="C120" s="432"/>
      <c r="D120" s="432"/>
      <c r="E120" s="432"/>
      <c r="F120" s="432"/>
      <c r="G120" s="83"/>
    </row>
    <row r="121" spans="1:7" ht="22.5" x14ac:dyDescent="0.4">
      <c r="A121" s="368" t="s">
        <v>310</v>
      </c>
      <c r="B121" s="368"/>
      <c r="C121" s="368"/>
      <c r="D121" s="368"/>
      <c r="E121" s="368"/>
      <c r="F121" s="36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3"/>
      <c r="B132" s="433"/>
      <c r="C132" s="433"/>
      <c r="D132" s="433"/>
      <c r="E132" s="433"/>
      <c r="F132" s="433"/>
      <c r="G132" s="83"/>
    </row>
    <row r="133" spans="1:16384" ht="22.5" customHeight="1" x14ac:dyDescent="0.4">
      <c r="A133" s="370" t="s">
        <v>424</v>
      </c>
      <c r="B133" s="370"/>
      <c r="C133" s="370"/>
      <c r="D133" s="370"/>
      <c r="E133" s="370"/>
      <c r="F133" s="370"/>
      <c r="G133" s="83"/>
    </row>
    <row r="134" spans="1:16384" ht="22.5" customHeight="1" x14ac:dyDescent="0.4">
      <c r="A134" s="371"/>
      <c r="B134" s="371"/>
      <c r="C134" s="371"/>
      <c r="D134" s="371"/>
      <c r="E134" s="371"/>
      <c r="F134" s="371"/>
      <c r="G134" s="83"/>
    </row>
    <row r="135" spans="1:16384" s="216" customFormat="1" ht="22.5" customHeight="1" x14ac:dyDescent="0.25">
      <c r="A135" s="354" t="s">
        <v>28</v>
      </c>
      <c r="B135" s="355" t="s">
        <v>29</v>
      </c>
      <c r="C135" s="355"/>
      <c r="D135" s="355" t="s">
        <v>42</v>
      </c>
      <c r="E135" s="356" t="s">
        <v>266</v>
      </c>
      <c r="F135" s="356" t="s">
        <v>301</v>
      </c>
    </row>
    <row r="136" spans="1:16384" s="216" customFormat="1" ht="22.5" customHeight="1" x14ac:dyDescent="0.25">
      <c r="A136" s="354"/>
      <c r="B136" s="283" t="s">
        <v>32</v>
      </c>
      <c r="C136" s="283" t="s">
        <v>31</v>
      </c>
      <c r="D136" s="355"/>
      <c r="E136" s="356"/>
      <c r="F136" s="356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2" t="s">
        <v>461</v>
      </c>
      <c r="B139" s="372"/>
      <c r="C139" s="372"/>
      <c r="D139" s="372"/>
      <c r="E139" s="372"/>
      <c r="F139" s="37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3" t="s">
        <v>349</v>
      </c>
      <c r="B147" s="403"/>
      <c r="C147" s="403"/>
      <c r="D147" s="403"/>
      <c r="E147" s="403"/>
      <c r="F147" s="403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4"/>
      <c r="B165" s="432"/>
      <c r="C165" s="432"/>
      <c r="D165" s="432"/>
      <c r="E165" s="432"/>
      <c r="F165" s="432"/>
      <c r="G165" s="83"/>
    </row>
    <row r="166" spans="1:7" ht="32.25" customHeight="1" x14ac:dyDescent="0.4">
      <c r="A166" s="372" t="s">
        <v>462</v>
      </c>
      <c r="B166" s="372"/>
      <c r="C166" s="372"/>
      <c r="D166" s="372"/>
      <c r="E166" s="372"/>
      <c r="F166" s="37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5"/>
      <c r="B176" s="436"/>
      <c r="C176" s="436"/>
      <c r="D176" s="436"/>
      <c r="E176" s="436"/>
      <c r="F176" s="436"/>
      <c r="G176" s="83"/>
    </row>
    <row r="177" spans="1:7" ht="32.25" customHeight="1" x14ac:dyDescent="0.4">
      <c r="A177" s="372" t="s">
        <v>310</v>
      </c>
      <c r="B177" s="372"/>
      <c r="C177" s="372"/>
      <c r="D177" s="372"/>
      <c r="E177" s="372"/>
      <c r="F177" s="37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4"/>
      <c r="C186" s="405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7"/>
      <c r="B188" s="437"/>
      <c r="C188" s="437"/>
      <c r="D188" s="437"/>
      <c r="E188" s="437"/>
      <c r="F188" s="437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43819</v>
      </c>
      <c r="B190" s="83"/>
      <c r="C190" s="83"/>
      <c r="D190" s="83"/>
      <c r="E190" s="79"/>
      <c r="F190" s="83"/>
      <c r="G190" s="83"/>
    </row>
    <row r="191" spans="1:7" ht="21" x14ac:dyDescent="0.4">
      <c r="A191" s="354" t="s">
        <v>28</v>
      </c>
      <c r="B191" s="355" t="s">
        <v>29</v>
      </c>
      <c r="C191" s="355"/>
      <c r="D191" s="355" t="s">
        <v>42</v>
      </c>
      <c r="E191" s="356" t="s">
        <v>266</v>
      </c>
      <c r="F191" s="356" t="s">
        <v>301</v>
      </c>
      <c r="G191" s="83"/>
    </row>
    <row r="192" spans="1:7" ht="21" x14ac:dyDescent="0.4">
      <c r="A192" s="354"/>
      <c r="B192" s="283" t="s">
        <v>32</v>
      </c>
      <c r="C192" s="283" t="s">
        <v>31</v>
      </c>
      <c r="D192" s="355"/>
      <c r="E192" s="356"/>
      <c r="F192" s="356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1" t="s">
        <v>34</v>
      </c>
      <c r="B203" s="362"/>
      <c r="C203" s="363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3"/>
      <c r="B205" s="383"/>
      <c r="C205" s="383"/>
      <c r="D205" s="383"/>
      <c r="E205" s="383"/>
      <c r="F205" s="383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1" t="s">
        <v>34</v>
      </c>
      <c r="B227" s="362"/>
      <c r="C227" s="363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3"/>
      <c r="B229" s="383"/>
      <c r="C229" s="383"/>
      <c r="D229" s="383"/>
      <c r="E229" s="383"/>
      <c r="F229" s="383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4" t="s">
        <v>310</v>
      </c>
      <c r="B236" s="365"/>
      <c r="C236" s="365"/>
      <c r="D236" s="36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1" t="s">
        <v>34</v>
      </c>
      <c r="B245" s="362"/>
      <c r="C245" s="363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3"/>
      <c r="B250" s="383"/>
      <c r="C250" s="383"/>
      <c r="D250" s="383"/>
      <c r="E250" s="383"/>
      <c r="F250" s="383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43819</v>
      </c>
      <c r="B252" s="83"/>
      <c r="C252" s="83"/>
      <c r="D252" s="83"/>
      <c r="E252" s="79"/>
      <c r="F252" s="83"/>
      <c r="G252" s="83"/>
    </row>
    <row r="253" spans="1:7" ht="21" x14ac:dyDescent="0.4">
      <c r="A253" s="354" t="s">
        <v>28</v>
      </c>
      <c r="B253" s="355" t="s">
        <v>29</v>
      </c>
      <c r="C253" s="355"/>
      <c r="D253" s="355" t="s">
        <v>42</v>
      </c>
      <c r="E253" s="356" t="s">
        <v>266</v>
      </c>
      <c r="F253" s="356" t="s">
        <v>301</v>
      </c>
      <c r="G253" s="83"/>
    </row>
    <row r="254" spans="1:7" ht="21" x14ac:dyDescent="0.4">
      <c r="A254" s="354"/>
      <c r="B254" s="283" t="s">
        <v>32</v>
      </c>
      <c r="C254" s="283" t="s">
        <v>31</v>
      </c>
      <c r="D254" s="355"/>
      <c r="E254" s="356"/>
      <c r="F254" s="356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1" t="s">
        <v>34</v>
      </c>
      <c r="B265" s="362"/>
      <c r="C265" s="363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8"/>
      <c r="B290" s="408"/>
      <c r="C290" s="408"/>
      <c r="D290" s="408"/>
      <c r="E290" s="408"/>
      <c r="F290" s="408"/>
      <c r="G290" s="83"/>
    </row>
    <row r="291" spans="1:7" ht="31.5" customHeight="1" x14ac:dyDescent="0.4">
      <c r="A291" s="367" t="s">
        <v>310</v>
      </c>
      <c r="B291" s="367"/>
      <c r="C291" s="367"/>
      <c r="D291" s="367"/>
      <c r="E291" s="367"/>
      <c r="F291" s="36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43819</v>
      </c>
      <c r="B307" s="83"/>
      <c r="C307" s="83"/>
      <c r="D307" s="83"/>
      <c r="E307" s="79"/>
      <c r="F307" s="83"/>
      <c r="G307" s="83"/>
    </row>
    <row r="308" spans="1:7" ht="21" x14ac:dyDescent="0.4">
      <c r="A308" s="354" t="s">
        <v>28</v>
      </c>
      <c r="B308" s="355" t="s">
        <v>29</v>
      </c>
      <c r="C308" s="355"/>
      <c r="D308" s="355" t="s">
        <v>42</v>
      </c>
      <c r="E308" s="356" t="s">
        <v>266</v>
      </c>
      <c r="F308" s="356" t="s">
        <v>301</v>
      </c>
      <c r="G308" s="83"/>
    </row>
    <row r="309" spans="1:7" ht="21" x14ac:dyDescent="0.4">
      <c r="A309" s="354"/>
      <c r="B309" s="283" t="s">
        <v>32</v>
      </c>
      <c r="C309" s="283" t="s">
        <v>31</v>
      </c>
      <c r="D309" s="355"/>
      <c r="E309" s="356"/>
      <c r="F309" s="356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5"/>
      <c r="B357" s="385"/>
      <c r="C357" s="385"/>
      <c r="D357" s="385"/>
      <c r="E357" s="385"/>
      <c r="F357" s="385"/>
      <c r="G357" s="385"/>
    </row>
    <row r="358" spans="1:7" ht="32.25" customHeight="1" x14ac:dyDescent="0.4">
      <c r="A358" s="353" t="s">
        <v>310</v>
      </c>
      <c r="B358" s="353"/>
      <c r="C358" s="353"/>
      <c r="D358" s="353"/>
      <c r="E358" s="353"/>
      <c r="F358" s="35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43819</v>
      </c>
      <c r="B374" s="83"/>
      <c r="C374" s="83"/>
      <c r="D374" s="83"/>
      <c r="E374" s="79"/>
      <c r="F374" s="83"/>
      <c r="G374" s="83"/>
    </row>
    <row r="375" spans="1:7" ht="21" x14ac:dyDescent="0.4">
      <c r="A375" s="354" t="s">
        <v>28</v>
      </c>
      <c r="B375" s="355" t="s">
        <v>29</v>
      </c>
      <c r="C375" s="355"/>
      <c r="D375" s="355" t="s">
        <v>42</v>
      </c>
      <c r="E375" s="356" t="s">
        <v>266</v>
      </c>
      <c r="F375" s="356" t="s">
        <v>301</v>
      </c>
      <c r="G375" s="83"/>
    </row>
    <row r="376" spans="1:7" ht="21" x14ac:dyDescent="0.4">
      <c r="A376" s="354"/>
      <c r="B376" s="283" t="s">
        <v>32</v>
      </c>
      <c r="C376" s="283" t="s">
        <v>31</v>
      </c>
      <c r="D376" s="355"/>
      <c r="E376" s="356"/>
      <c r="F376" s="356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0"/>
      <c r="B415" s="381"/>
      <c r="C415" s="381"/>
      <c r="D415" s="381"/>
      <c r="E415" s="381"/>
      <c r="F415" s="381"/>
      <c r="G415" s="381"/>
    </row>
    <row r="416" spans="1:7" ht="24.75" x14ac:dyDescent="0.4">
      <c r="A416" s="349" t="s">
        <v>319</v>
      </c>
      <c r="B416" s="349"/>
      <c r="C416" s="349"/>
      <c r="D416" s="349"/>
      <c r="E416" s="349"/>
      <c r="F416" s="34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43819</v>
      </c>
      <c r="B432" s="83"/>
      <c r="C432" s="83"/>
      <c r="D432" s="83"/>
      <c r="E432" s="79"/>
      <c r="F432" s="83"/>
      <c r="G432" s="83"/>
    </row>
    <row r="433" spans="1:7" ht="21" x14ac:dyDescent="0.4">
      <c r="A433" s="354" t="s">
        <v>28</v>
      </c>
      <c r="B433" s="355" t="s">
        <v>29</v>
      </c>
      <c r="C433" s="355"/>
      <c r="D433" s="355" t="s">
        <v>42</v>
      </c>
      <c r="E433" s="356" t="s">
        <v>266</v>
      </c>
      <c r="F433" s="356" t="s">
        <v>301</v>
      </c>
      <c r="G433" s="83"/>
    </row>
    <row r="434" spans="1:7" ht="21" x14ac:dyDescent="0.4">
      <c r="A434" s="354"/>
      <c r="B434" s="283" t="s">
        <v>32</v>
      </c>
      <c r="C434" s="283" t="s">
        <v>31</v>
      </c>
      <c r="D434" s="355"/>
      <c r="E434" s="356"/>
      <c r="F434" s="356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1" x14ac:dyDescent="0.4">
      <c r="A452" s="149" t="s">
        <v>360</v>
      </c>
      <c r="B452" s="89">
        <v>2</v>
      </c>
      <c r="C452" s="99" t="str">
        <f>IF(B452=0, -5, "0")</f>
        <v>0</v>
      </c>
      <c r="D452" s="90"/>
      <c r="E452" s="90"/>
      <c r="F452" s="90"/>
      <c r="G452" s="83"/>
    </row>
    <row r="453" spans="1:7" ht="63" x14ac:dyDescent="0.4">
      <c r="A453" s="149" t="s">
        <v>361</v>
      </c>
      <c r="B453" s="89">
        <v>1</v>
      </c>
      <c r="C453" s="116" t="str">
        <f>IF(B453=0, -5, "0")</f>
        <v>0</v>
      </c>
      <c r="D453" s="90" t="s">
        <v>549</v>
      </c>
      <c r="E453" s="90" t="s">
        <v>528</v>
      </c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9" t="s">
        <v>310</v>
      </c>
      <c r="B464" s="349"/>
      <c r="C464" s="349"/>
      <c r="D464" s="349"/>
      <c r="E464" s="349"/>
      <c r="F464" s="349"/>
      <c r="G464" s="83"/>
    </row>
    <row r="465" spans="1:7" ht="42" x14ac:dyDescent="0.4">
      <c r="A465" s="88" t="s">
        <v>328</v>
      </c>
      <c r="B465" s="89">
        <v>1</v>
      </c>
      <c r="C465" s="151"/>
      <c r="D465" s="90" t="s">
        <v>526</v>
      </c>
      <c r="E465" s="90" t="s">
        <v>527</v>
      </c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1</v>
      </c>
      <c r="C471" s="89"/>
      <c r="D471" s="271">
        <f>IFERROR(E471/F471,"N.A")</f>
        <v>0.66666666666666663</v>
      </c>
      <c r="E471" s="103">
        <f>COUNTIF('A1 Exploitation'!F437:F470,"ok")</f>
        <v>2</v>
      </c>
      <c r="F471" s="90">
        <f>COUNTA('A1 Exploitation'!F437:F470)</f>
        <v>3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37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0.92500000000000004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53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0.9464285714285714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9" t="s">
        <v>425</v>
      </c>
      <c r="B478" s="359"/>
      <c r="C478" s="359"/>
      <c r="D478" s="359"/>
      <c r="E478" s="359"/>
      <c r="F478" s="359"/>
      <c r="G478" s="83"/>
    </row>
    <row r="479" spans="1:7" ht="21" customHeight="1" x14ac:dyDescent="0.4">
      <c r="A479" s="162">
        <f>B11</f>
        <v>43819</v>
      </c>
      <c r="F479" s="2"/>
      <c r="G479" s="83"/>
    </row>
    <row r="480" spans="1:7" ht="21" x14ac:dyDescent="0.4">
      <c r="A480" s="350" t="s">
        <v>28</v>
      </c>
      <c r="B480" s="351" t="s">
        <v>29</v>
      </c>
      <c r="C480" s="351"/>
      <c r="D480" s="351" t="s">
        <v>42</v>
      </c>
      <c r="E480" s="352" t="s">
        <v>266</v>
      </c>
      <c r="F480" s="352" t="s">
        <v>301</v>
      </c>
      <c r="G480" s="83"/>
    </row>
    <row r="481" spans="1:7" ht="21" x14ac:dyDescent="0.4">
      <c r="A481" s="350"/>
      <c r="B481" s="291" t="s">
        <v>32</v>
      </c>
      <c r="C481" s="291" t="s">
        <v>31</v>
      </c>
      <c r="D481" s="351"/>
      <c r="E481" s="352"/>
      <c r="F481" s="35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4" t="s">
        <v>52</v>
      </c>
      <c r="B483" s="394"/>
      <c r="C483" s="394"/>
      <c r="D483" s="394"/>
      <c r="E483" s="394"/>
      <c r="F483" s="39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5" t="s">
        <v>463</v>
      </c>
      <c r="B491" s="416"/>
      <c r="C491" s="416"/>
      <c r="D491" s="416"/>
      <c r="E491" s="416"/>
      <c r="F491" s="416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7" t="s">
        <v>23</v>
      </c>
      <c r="B505" s="388"/>
      <c r="C505" s="388"/>
      <c r="D505" s="388"/>
      <c r="E505" s="388"/>
      <c r="F505" s="38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386"/>
      <c r="C518" s="386"/>
      <c r="D518" s="386"/>
      <c r="E518" s="386"/>
      <c r="F518" s="38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0" t="s">
        <v>97</v>
      </c>
      <c r="B530" s="360"/>
      <c r="C530" s="360"/>
      <c r="D530" s="360"/>
      <c r="E530" s="360"/>
      <c r="F530" s="360"/>
      <c r="G530" s="83"/>
    </row>
    <row r="531" spans="1:7" ht="22.5" customHeight="1" x14ac:dyDescent="0.4">
      <c r="A531" s="162">
        <f>B11</f>
        <v>43819</v>
      </c>
      <c r="B531" s="83"/>
      <c r="C531" s="83"/>
      <c r="D531" s="95"/>
      <c r="E531" s="95"/>
      <c r="F531" s="95"/>
      <c r="G531" s="83"/>
    </row>
    <row r="532" spans="1:7" ht="21" x14ac:dyDescent="0.4">
      <c r="A532" s="390" t="s">
        <v>28</v>
      </c>
      <c r="B532" s="392" t="s">
        <v>29</v>
      </c>
      <c r="C532" s="393"/>
      <c r="D532" s="355" t="s">
        <v>42</v>
      </c>
      <c r="E532" s="356" t="s">
        <v>266</v>
      </c>
      <c r="F532" s="356" t="s">
        <v>301</v>
      </c>
      <c r="G532" s="83"/>
    </row>
    <row r="533" spans="1:7" ht="21" x14ac:dyDescent="0.4">
      <c r="A533" s="391"/>
      <c r="B533" s="292" t="s">
        <v>32</v>
      </c>
      <c r="C533" s="293" t="s">
        <v>31</v>
      </c>
      <c r="D533" s="355"/>
      <c r="E533" s="356"/>
      <c r="F533" s="356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7"/>
      <c r="D535" s="357"/>
      <c r="E535" s="357"/>
      <c r="F535" s="35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1" t="s">
        <v>34</v>
      </c>
      <c r="B542" s="362"/>
      <c r="C542" s="363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1" t="s">
        <v>33</v>
      </c>
      <c r="B543" s="362"/>
      <c r="C543" s="363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3"/>
      <c r="B544" s="383"/>
      <c r="C544" s="383"/>
      <c r="D544" s="383"/>
      <c r="E544" s="383"/>
      <c r="F544" s="383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4"/>
      <c r="B556" s="385"/>
      <c r="C556" s="385"/>
      <c r="D556" s="385"/>
      <c r="E556" s="385"/>
      <c r="F556" s="385"/>
      <c r="G556" s="385"/>
    </row>
    <row r="557" spans="1:7" ht="35.25" customHeight="1" x14ac:dyDescent="0.4">
      <c r="A557" s="246" t="s">
        <v>310</v>
      </c>
      <c r="B557" s="222"/>
      <c r="C557" s="420"/>
      <c r="D557" s="420"/>
      <c r="E557" s="420"/>
      <c r="F557" s="42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06" t="s">
        <v>34</v>
      </c>
      <c r="B566" s="406"/>
      <c r="C566" s="407"/>
      <c r="D566" s="296">
        <f>SUM(B558:C565,B546:C555)</f>
        <v>0</v>
      </c>
      <c r="E566" s="79"/>
      <c r="F566" s="83"/>
      <c r="G566" s="83"/>
    </row>
    <row r="567" spans="1:7" ht="21" x14ac:dyDescent="0.4">
      <c r="A567" s="406" t="s">
        <v>33</v>
      </c>
      <c r="B567" s="406"/>
      <c r="C567" s="406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3"/>
      <c r="B572" s="383"/>
      <c r="C572" s="383"/>
      <c r="D572" s="383"/>
      <c r="E572" s="383"/>
      <c r="F572" s="383"/>
      <c r="G572" s="83"/>
    </row>
    <row r="573" spans="1:7" ht="22.5" x14ac:dyDescent="0.45">
      <c r="A573" s="346" t="s">
        <v>19</v>
      </c>
      <c r="B573" s="346"/>
      <c r="C573" s="346"/>
      <c r="D573" s="346"/>
      <c r="E573" s="346"/>
      <c r="F573" s="346"/>
      <c r="G573" s="83"/>
    </row>
    <row r="574" spans="1:7" ht="22.5" x14ac:dyDescent="0.4">
      <c r="A574" s="169">
        <f>B11</f>
        <v>43819</v>
      </c>
      <c r="B574" s="83"/>
      <c r="C574" s="83"/>
      <c r="D574" s="238"/>
      <c r="E574" s="238"/>
      <c r="F574" s="238"/>
      <c r="G574" s="83"/>
    </row>
    <row r="575" spans="1:7" ht="21" x14ac:dyDescent="0.4">
      <c r="A575" s="350" t="s">
        <v>28</v>
      </c>
      <c r="B575" s="351" t="s">
        <v>29</v>
      </c>
      <c r="C575" s="351"/>
      <c r="D575" s="351" t="s">
        <v>42</v>
      </c>
      <c r="E575" s="352" t="s">
        <v>266</v>
      </c>
      <c r="F575" s="352" t="s">
        <v>301</v>
      </c>
      <c r="G575" s="83"/>
    </row>
    <row r="576" spans="1:7" ht="21" x14ac:dyDescent="0.4">
      <c r="A576" s="350"/>
      <c r="B576" s="291" t="s">
        <v>32</v>
      </c>
      <c r="C576" s="291" t="s">
        <v>31</v>
      </c>
      <c r="D576" s="351"/>
      <c r="E576" s="352"/>
      <c r="F576" s="35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9" t="s">
        <v>10</v>
      </c>
      <c r="B578" s="410"/>
      <c r="C578" s="410"/>
      <c r="D578" s="410"/>
      <c r="E578" s="410"/>
      <c r="F578" s="411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42" x14ac:dyDescent="0.4">
      <c r="A581" s="88" t="s">
        <v>78</v>
      </c>
      <c r="B581" s="89">
        <v>1</v>
      </c>
      <c r="C581" s="89"/>
      <c r="D581" s="90" t="s">
        <v>529</v>
      </c>
      <c r="E581" s="90" t="s">
        <v>477</v>
      </c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06" t="s">
        <v>34</v>
      </c>
      <c r="B588" s="406"/>
      <c r="C588" s="407"/>
      <c r="D588" s="296">
        <f>SUM(B579:C587)</f>
        <v>17</v>
      </c>
      <c r="E588" s="79"/>
      <c r="F588" s="83"/>
      <c r="G588" s="83"/>
    </row>
    <row r="589" spans="1:7" ht="21" x14ac:dyDescent="0.4">
      <c r="A589" s="406" t="s">
        <v>33</v>
      </c>
      <c r="B589" s="406"/>
      <c r="C589" s="406"/>
      <c r="D589" s="295">
        <f>D588/(COUNT(B579:C587)*2)</f>
        <v>0.94444444444444442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2" t="s">
        <v>23</v>
      </c>
      <c r="B591" s="413"/>
      <c r="C591" s="413"/>
      <c r="D591" s="413"/>
      <c r="E591" s="413"/>
      <c r="F591" s="414"/>
      <c r="G591" s="83"/>
    </row>
    <row r="592" spans="1:7" ht="21" x14ac:dyDescent="0.4">
      <c r="A592" s="88" t="s">
        <v>87</v>
      </c>
      <c r="B592" s="89">
        <v>2</v>
      </c>
      <c r="C592" s="89"/>
      <c r="D592" s="90"/>
      <c r="E592" s="90"/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7" t="s">
        <v>383</v>
      </c>
      <c r="B598" s="348"/>
      <c r="C598" s="348"/>
      <c r="D598" s="348"/>
      <c r="E598" s="348"/>
      <c r="F598" s="348"/>
      <c r="G598" s="348"/>
    </row>
    <row r="599" spans="1:7" ht="48.75" customHeight="1" x14ac:dyDescent="0.4">
      <c r="A599" s="92" t="s">
        <v>328</v>
      </c>
      <c r="B599" s="89">
        <v>1</v>
      </c>
      <c r="C599" s="181"/>
      <c r="D599" s="90" t="s">
        <v>526</v>
      </c>
      <c r="E599" s="90" t="s">
        <v>527</v>
      </c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1</v>
      </c>
      <c r="C605" s="89"/>
      <c r="D605" s="271">
        <f>IFERROR(E605/F605,"N.A")</f>
        <v>0.75</v>
      </c>
      <c r="E605" s="91">
        <f>COUNTIF('A1 Exploitation'!F579:F604,"ok")</f>
        <v>3</v>
      </c>
      <c r="F605" s="90">
        <f>COUNTA('A1 Exploitation'!F579:F604)</f>
        <v>4</v>
      </c>
      <c r="G605" s="83"/>
    </row>
    <row r="606" spans="1:7" ht="21" x14ac:dyDescent="0.4">
      <c r="A606" s="406" t="s">
        <v>34</v>
      </c>
      <c r="B606" s="406"/>
      <c r="C606" s="407"/>
      <c r="D606" s="296">
        <f>SUM(B592:C605)</f>
        <v>22</v>
      </c>
      <c r="E606" s="79"/>
      <c r="F606" s="83"/>
      <c r="G606" s="83"/>
    </row>
    <row r="607" spans="1:7" ht="21" x14ac:dyDescent="0.4">
      <c r="A607" s="406" t="s">
        <v>33</v>
      </c>
      <c r="B607" s="406"/>
      <c r="C607" s="406"/>
      <c r="D607" s="295">
        <f>D606/(COUNT(B592:C605)*2)</f>
        <v>0.91666666666666663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39</v>
      </c>
      <c r="E609" s="203"/>
      <c r="F609" s="203"/>
      <c r="G609" s="83"/>
    </row>
    <row r="610" spans="1:7" ht="22.5" x14ac:dyDescent="0.45">
      <c r="A610" s="417" t="s">
        <v>170</v>
      </c>
      <c r="B610" s="418"/>
      <c r="C610" s="419"/>
      <c r="D610" s="305">
        <f>D609/(COUNT(B579:C587,B592:C597,B599:C605)*2)</f>
        <v>0.9285714285714286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6" t="s">
        <v>8</v>
      </c>
      <c r="B612" s="346"/>
      <c r="C612" s="346"/>
      <c r="D612" s="346"/>
      <c r="E612" s="346"/>
      <c r="F612" s="346"/>
      <c r="G612" s="83"/>
    </row>
    <row r="613" spans="1:7" ht="22.5" x14ac:dyDescent="0.4">
      <c r="A613" s="105">
        <f>B11</f>
        <v>43819</v>
      </c>
      <c r="B613" s="83"/>
      <c r="C613" s="83"/>
      <c r="D613" s="95"/>
      <c r="E613" s="95"/>
      <c r="F613" s="95"/>
      <c r="G613" s="83"/>
    </row>
    <row r="614" spans="1:7" ht="21" x14ac:dyDescent="0.4">
      <c r="A614" s="354" t="s">
        <v>28</v>
      </c>
      <c r="B614" s="355" t="s">
        <v>29</v>
      </c>
      <c r="C614" s="355"/>
      <c r="D614" s="355" t="s">
        <v>42</v>
      </c>
      <c r="E614" s="356" t="s">
        <v>266</v>
      </c>
      <c r="F614" s="356" t="s">
        <v>301</v>
      </c>
      <c r="G614" s="83"/>
    </row>
    <row r="615" spans="1:7" ht="18.75" customHeight="1" x14ac:dyDescent="0.4">
      <c r="A615" s="354"/>
      <c r="B615" s="283" t="s">
        <v>32</v>
      </c>
      <c r="C615" s="283" t="s">
        <v>31</v>
      </c>
      <c r="D615" s="355"/>
      <c r="E615" s="356"/>
      <c r="F615" s="356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1"/>
      <c r="D617" s="401"/>
      <c r="E617" s="401"/>
      <c r="F617" s="402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530</v>
      </c>
      <c r="E624" s="90" t="s">
        <v>482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6" t="s">
        <v>34</v>
      </c>
      <c r="B627" s="406"/>
      <c r="C627" s="406"/>
      <c r="D627" s="296">
        <f>SUM(B618:C626)</f>
        <v>16</v>
      </c>
      <c r="E627" s="427"/>
      <c r="F627" s="408"/>
      <c r="G627" s="83"/>
    </row>
    <row r="628" spans="1:7" ht="21" x14ac:dyDescent="0.4">
      <c r="A628" s="406" t="s">
        <v>33</v>
      </c>
      <c r="B628" s="406"/>
      <c r="C628" s="406"/>
      <c r="D628" s="295">
        <f>D627/(COUNT(B618:C626)*2)</f>
        <v>0.88888888888888884</v>
      </c>
      <c r="E628" s="428"/>
      <c r="F628" s="382"/>
      <c r="G628" s="83"/>
    </row>
    <row r="629" spans="1:7" ht="21" x14ac:dyDescent="0.4">
      <c r="A629" s="104"/>
      <c r="B629" s="83"/>
      <c r="C629" s="426"/>
      <c r="D629" s="426"/>
      <c r="E629" s="426"/>
      <c r="F629" s="42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1" t="s">
        <v>34</v>
      </c>
      <c r="B639" s="362"/>
      <c r="C639" s="363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1"/>
      <c r="D642" s="401"/>
      <c r="E642" s="401"/>
      <c r="F642" s="402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1" t="s">
        <v>34</v>
      </c>
      <c r="B650" s="362"/>
      <c r="C650" s="363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3"/>
      <c r="B652" s="423"/>
      <c r="C652" s="423"/>
      <c r="D652" s="423"/>
      <c r="E652" s="423"/>
      <c r="F652" s="423"/>
      <c r="G652" s="423"/>
    </row>
    <row r="653" spans="1:16382" ht="24.75" x14ac:dyDescent="0.4">
      <c r="A653" s="241" t="s">
        <v>26</v>
      </c>
      <c r="B653" s="401"/>
      <c r="C653" s="401"/>
      <c r="D653" s="401"/>
      <c r="E653" s="401"/>
      <c r="F653" s="402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84" x14ac:dyDescent="0.4">
      <c r="A659" s="170" t="s">
        <v>325</v>
      </c>
      <c r="B659" s="89">
        <v>0</v>
      </c>
      <c r="C659" s="99">
        <f>IF(B659=0, -10, "0")</f>
        <v>-10</v>
      </c>
      <c r="D659" s="205" t="s">
        <v>532</v>
      </c>
      <c r="E659" s="205" t="s">
        <v>531</v>
      </c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398" t="s">
        <v>310</v>
      </c>
      <c r="B661" s="399"/>
      <c r="C661" s="399"/>
      <c r="D661" s="399"/>
      <c r="E661" s="399"/>
      <c r="F661" s="400"/>
      <c r="G661" s="79"/>
    </row>
    <row r="662" spans="1:7" ht="42" x14ac:dyDescent="0.4">
      <c r="A662" s="92" t="s">
        <v>328</v>
      </c>
      <c r="B662" s="89">
        <v>1</v>
      </c>
      <c r="C662" s="205"/>
      <c r="D662" s="90" t="s">
        <v>526</v>
      </c>
      <c r="E662" s="90" t="s">
        <v>527</v>
      </c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1</v>
      </c>
      <c r="C668" s="89"/>
      <c r="D668" s="271">
        <f>IFERROR(E668/F668,"N.A")</f>
        <v>0.6</v>
      </c>
      <c r="E668" s="42">
        <f>COUNTIF('A1 Exploitation'!F618:F667,"ok")</f>
        <v>3</v>
      </c>
      <c r="F668" s="90">
        <f>COUNTA('A1 Exploitation'!F618:F667)</f>
        <v>5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12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0.42857142857142855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58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0.76315789473684215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6" t="s">
        <v>355</v>
      </c>
      <c r="B676" s="346"/>
      <c r="C676" s="346"/>
      <c r="D676" s="346"/>
      <c r="E676" s="346"/>
      <c r="F676" s="346"/>
      <c r="G676" s="83"/>
    </row>
    <row r="677" spans="1:7" ht="21" x14ac:dyDescent="0.4">
      <c r="A677" s="169">
        <f>B11</f>
        <v>43819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4" t="s">
        <v>28</v>
      </c>
      <c r="B678" s="355" t="s">
        <v>29</v>
      </c>
      <c r="C678" s="355"/>
      <c r="D678" s="355" t="s">
        <v>42</v>
      </c>
      <c r="E678" s="356" t="s">
        <v>266</v>
      </c>
      <c r="F678" s="356" t="s">
        <v>301</v>
      </c>
      <c r="G678" s="83"/>
    </row>
    <row r="679" spans="1:7" ht="21" x14ac:dyDescent="0.4">
      <c r="A679" s="354"/>
      <c r="B679" s="283" t="s">
        <v>32</v>
      </c>
      <c r="C679" s="283" t="s">
        <v>31</v>
      </c>
      <c r="D679" s="355"/>
      <c r="E679" s="356"/>
      <c r="F679" s="356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63" x14ac:dyDescent="0.4">
      <c r="A688" s="267" t="s">
        <v>295</v>
      </c>
      <c r="B688" s="89">
        <v>1</v>
      </c>
      <c r="C688" s="116" t="str">
        <f>IF(B688=0, -5, "0")</f>
        <v>0</v>
      </c>
      <c r="D688" s="135" t="s">
        <v>550</v>
      </c>
      <c r="E688" s="135" t="s">
        <v>533</v>
      </c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63" x14ac:dyDescent="0.4">
      <c r="A698" s="177" t="s">
        <v>458</v>
      </c>
      <c r="B698" s="89">
        <v>1</v>
      </c>
      <c r="C698" s="99"/>
      <c r="D698" s="88" t="s">
        <v>547</v>
      </c>
      <c r="E698" s="90" t="s">
        <v>534</v>
      </c>
      <c r="F698" s="90"/>
      <c r="G698" s="83"/>
    </row>
    <row r="699" spans="1:7" ht="42" x14ac:dyDescent="0.4">
      <c r="A699" s="177" t="s">
        <v>420</v>
      </c>
      <c r="B699" s="89">
        <v>1</v>
      </c>
      <c r="C699" s="99"/>
      <c r="D699" s="337" t="s">
        <v>535</v>
      </c>
      <c r="E699" s="91" t="s">
        <v>536</v>
      </c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2</v>
      </c>
      <c r="C700" s="89"/>
      <c r="D700" s="271">
        <f>IFERROR(E700/F700,"N.A")</f>
        <v>1</v>
      </c>
      <c r="E700" s="206">
        <f>COUNTIF('A1 Exploitation'!F681:F699,"ok")</f>
        <v>1</v>
      </c>
      <c r="F700" s="90">
        <f>COUNTA('A1 Exploitation'!F681:F699)</f>
        <v>1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29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0.90625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2" t="s">
        <v>459</v>
      </c>
      <c r="B704" s="422"/>
      <c r="C704" s="422"/>
      <c r="D704" s="422"/>
      <c r="E704" s="422"/>
      <c r="F704" s="422"/>
      <c r="G704" s="184"/>
    </row>
    <row r="705" spans="1:7" ht="21" customHeight="1" x14ac:dyDescent="0.4">
      <c r="A705" s="169">
        <f>B11</f>
        <v>43819</v>
      </c>
      <c r="B705" s="83"/>
      <c r="C705" s="83"/>
      <c r="D705" s="183"/>
      <c r="E705" s="183"/>
      <c r="F705" s="183"/>
      <c r="G705" s="184"/>
    </row>
    <row r="706" spans="1:7" ht="21" x14ac:dyDescent="0.4">
      <c r="A706" s="429" t="s">
        <v>28</v>
      </c>
      <c r="B706" s="392" t="s">
        <v>29</v>
      </c>
      <c r="C706" s="392"/>
      <c r="D706" s="355" t="s">
        <v>42</v>
      </c>
      <c r="E706" s="356" t="s">
        <v>266</v>
      </c>
      <c r="F706" s="356" t="s">
        <v>301</v>
      </c>
      <c r="G706" s="184"/>
    </row>
    <row r="707" spans="1:7" ht="21" x14ac:dyDescent="0.4">
      <c r="A707" s="354"/>
      <c r="B707" s="283" t="s">
        <v>32</v>
      </c>
      <c r="C707" s="283" t="s">
        <v>31</v>
      </c>
      <c r="D707" s="355"/>
      <c r="E707" s="356"/>
      <c r="F707" s="356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5" t="s">
        <v>305</v>
      </c>
      <c r="B709" s="396"/>
      <c r="C709" s="396"/>
      <c r="D709" s="396"/>
      <c r="E709" s="396"/>
      <c r="F709" s="397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4"/>
      <c r="C715" s="425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424"/>
      <c r="C716" s="425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5" t="s">
        <v>306</v>
      </c>
      <c r="B718" s="396"/>
      <c r="C718" s="396"/>
      <c r="D718" s="396"/>
      <c r="E718" s="396"/>
      <c r="F718" s="397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1</v>
      </c>
      <c r="F721" s="135">
        <f>COUNTA('A1 Exploitation'!F710:F720)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0.75277777777777777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228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0.88372093023255816</v>
      </c>
      <c r="E730" s="3"/>
      <c r="F730" s="3"/>
    </row>
  </sheetData>
  <sheetProtection algorithmName="SHA-512" hashValue="N45rA3u/E7NF7L+p0/GPGsakxK7mihv7h0gudMXbnqQHir4uNDtaI/wHvSie15+7ydd/0VJWHSWZohubFGKn4g==" saltValue="NbLBGhx9GsVDa3o2WJIuW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0"/>
      <c r="E1" s="440"/>
      <c r="F1" s="440"/>
      <c r="G1" s="44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1" t="s">
        <v>46</v>
      </c>
      <c r="B6" s="441"/>
      <c r="C6" s="441"/>
      <c r="D6" s="441"/>
      <c r="E6" s="441"/>
      <c r="F6" s="441"/>
      <c r="G6" s="66"/>
    </row>
    <row r="7" spans="1:7" s="2" customFormat="1" ht="21.75" customHeight="1" x14ac:dyDescent="0.45">
      <c r="A7" s="442" t="str">
        <f>'Page de garde'!D18</f>
        <v>SAHLOUL</v>
      </c>
      <c r="B7" s="442"/>
      <c r="C7" s="442"/>
      <c r="D7" s="442"/>
      <c r="E7" s="442"/>
      <c r="F7" s="442"/>
      <c r="G7" s="66"/>
    </row>
    <row r="8" spans="1:7" s="2" customFormat="1" ht="24" x14ac:dyDescent="0.45">
      <c r="A8" s="329" t="s">
        <v>39</v>
      </c>
      <c r="B8" s="443" t="str">
        <f>'A2 Exploitation'!B9:F9</f>
        <v>M Souheil DRAOUI</v>
      </c>
      <c r="C8" s="443"/>
      <c r="D8" s="443"/>
      <c r="E8" s="443"/>
      <c r="F8" s="443"/>
      <c r="G8" s="66"/>
    </row>
    <row r="9" spans="1:7" s="2" customFormat="1" ht="24" x14ac:dyDescent="0.45">
      <c r="A9" s="330" t="s">
        <v>41</v>
      </c>
      <c r="B9" s="444" t="str">
        <f>'A2 Exploitation'!B10:F10</f>
        <v>M Hassan Gestionnaire de stock</v>
      </c>
      <c r="C9" s="444"/>
      <c r="D9" s="444"/>
      <c r="E9" s="444"/>
      <c r="F9" s="444"/>
      <c r="G9" s="66"/>
    </row>
    <row r="10" spans="1:7" s="2" customFormat="1" ht="24" x14ac:dyDescent="0.45">
      <c r="A10" s="329" t="s">
        <v>40</v>
      </c>
      <c r="B10" s="439">
        <f>'A2 Exploitation'!B11:F11</f>
        <v>43819</v>
      </c>
      <c r="C10" s="439"/>
      <c r="D10" s="439"/>
      <c r="E10" s="439"/>
      <c r="F10" s="439"/>
      <c r="G10" s="66"/>
    </row>
    <row r="11" spans="1:7" s="2" customFormat="1" ht="24" x14ac:dyDescent="0.45">
      <c r="A11" s="329" t="s">
        <v>250</v>
      </c>
      <c r="B11" s="445">
        <f>D199</f>
        <v>0.80851063829787229</v>
      </c>
      <c r="C11" s="445"/>
      <c r="D11" s="445"/>
      <c r="E11" s="445"/>
      <c r="F11" s="445"/>
      <c r="G11" s="66"/>
    </row>
    <row r="12" spans="1:7" s="2" customFormat="1" ht="22.5" x14ac:dyDescent="0.45">
      <c r="A12" s="1"/>
      <c r="D12" s="374"/>
      <c r="E12" s="374"/>
      <c r="F12" s="374"/>
      <c r="G12" s="374"/>
    </row>
    <row r="13" spans="1:7" s="2" customFormat="1" ht="11.25" customHeight="1" x14ac:dyDescent="0.3">
      <c r="A13" s="446" t="s">
        <v>28</v>
      </c>
      <c r="B13" s="447" t="s">
        <v>29</v>
      </c>
      <c r="C13" s="447"/>
      <c r="D13" s="447" t="s">
        <v>42</v>
      </c>
      <c r="E13" s="447" t="s">
        <v>160</v>
      </c>
      <c r="F13" s="447" t="s">
        <v>161</v>
      </c>
    </row>
    <row r="14" spans="1:7" s="2" customFormat="1" ht="12.75" customHeight="1" x14ac:dyDescent="0.3">
      <c r="A14" s="446"/>
      <c r="B14" s="336" t="s">
        <v>32</v>
      </c>
      <c r="C14" s="336" t="s">
        <v>31</v>
      </c>
      <c r="D14" s="447"/>
      <c r="E14" s="447"/>
      <c r="F14" s="447"/>
      <c r="G14" s="65"/>
    </row>
    <row r="15" spans="1:7" x14ac:dyDescent="0.3">
      <c r="A15" s="460"/>
      <c r="B15" s="461"/>
      <c r="C15" s="461"/>
      <c r="D15" s="461"/>
      <c r="E15" s="461"/>
      <c r="F15" s="461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ht="49.5" x14ac:dyDescent="0.3">
      <c r="A17" s="4" t="s">
        <v>225</v>
      </c>
      <c r="B17" s="42">
        <v>1</v>
      </c>
      <c r="C17" s="42"/>
      <c r="D17" s="43" t="s">
        <v>524</v>
      </c>
      <c r="E17" s="43" t="s">
        <v>537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ht="49.5" x14ac:dyDescent="0.3">
      <c r="A21" s="16" t="s">
        <v>460</v>
      </c>
      <c r="B21" s="42">
        <v>1</v>
      </c>
      <c r="C21" s="42"/>
      <c r="D21" s="43" t="s">
        <v>538</v>
      </c>
      <c r="E21" s="43" t="s">
        <v>546</v>
      </c>
      <c r="F21" s="42"/>
    </row>
    <row r="22" spans="1:7" x14ac:dyDescent="0.3">
      <c r="A22" s="455" t="s">
        <v>34</v>
      </c>
      <c r="B22" s="449"/>
      <c r="C22" s="450"/>
      <c r="D22" s="334">
        <f>SUM(B17:C21)</f>
        <v>8</v>
      </c>
    </row>
    <row r="23" spans="1:7" x14ac:dyDescent="0.3">
      <c r="A23" s="448" t="s">
        <v>251</v>
      </c>
      <c r="B23" s="451"/>
      <c r="C23" s="452"/>
      <c r="D23" s="332">
        <f>D22/(COUNT(B17:C21)*2)</f>
        <v>0.8</v>
      </c>
    </row>
    <row r="24" spans="1:7" x14ac:dyDescent="0.3">
      <c r="A24" s="8"/>
      <c r="B24" s="9"/>
      <c r="C24" s="9"/>
      <c r="D24" s="10"/>
    </row>
    <row r="25" spans="1:7" ht="19.5" x14ac:dyDescent="0.4">
      <c r="A25" s="456" t="s">
        <v>4</v>
      </c>
      <c r="B25" s="457"/>
      <c r="C25" s="457"/>
      <c r="D25" s="457"/>
      <c r="E25" s="457"/>
      <c r="F25" s="457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8" t="s">
        <v>34</v>
      </c>
      <c r="B33" s="451"/>
      <c r="C33" s="452"/>
      <c r="D33" s="331">
        <f>SUM(B26:C32)</f>
        <v>14</v>
      </c>
    </row>
    <row r="34" spans="1:6" x14ac:dyDescent="0.3">
      <c r="A34" s="448" t="s">
        <v>251</v>
      </c>
      <c r="B34" s="451"/>
      <c r="C34" s="452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56" t="s">
        <v>180</v>
      </c>
      <c r="B36" s="457"/>
      <c r="C36" s="457"/>
      <c r="D36" s="457"/>
      <c r="E36" s="457"/>
      <c r="F36" s="45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8" t="s">
        <v>34</v>
      </c>
      <c r="B42" s="451"/>
      <c r="C42" s="452"/>
      <c r="D42" s="331">
        <f>SUM(B37:C41)</f>
        <v>0</v>
      </c>
    </row>
    <row r="43" spans="1:6" x14ac:dyDescent="0.3">
      <c r="A43" s="448" t="s">
        <v>251</v>
      </c>
      <c r="B43" s="451"/>
      <c r="C43" s="45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8" t="s">
        <v>19</v>
      </c>
      <c r="B45" s="459"/>
      <c r="C45" s="459"/>
      <c r="D45" s="459"/>
      <c r="E45" s="459"/>
      <c r="F45" s="459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3"/>
      <c r="E47" s="42"/>
      <c r="F47" s="42"/>
    </row>
    <row r="48" spans="1:6" ht="66" x14ac:dyDescent="0.3">
      <c r="A48" s="4" t="s">
        <v>192</v>
      </c>
      <c r="B48" s="42">
        <v>1</v>
      </c>
      <c r="C48" s="42"/>
      <c r="D48" s="43" t="s">
        <v>540</v>
      </c>
      <c r="E48" s="43" t="s">
        <v>541</v>
      </c>
      <c r="F48" s="42"/>
    </row>
    <row r="49" spans="1:6" ht="33" x14ac:dyDescent="0.3">
      <c r="A49" s="4" t="s">
        <v>22</v>
      </c>
      <c r="B49" s="42">
        <v>1</v>
      </c>
      <c r="C49" s="42"/>
      <c r="D49" s="43" t="s">
        <v>539</v>
      </c>
      <c r="E49" s="43" t="s">
        <v>543</v>
      </c>
      <c r="F49" s="42"/>
    </row>
    <row r="50" spans="1:6" ht="33" x14ac:dyDescent="0.3">
      <c r="A50" s="4" t="s">
        <v>71</v>
      </c>
      <c r="B50" s="42">
        <v>2</v>
      </c>
      <c r="C50" s="42"/>
      <c r="D50" s="76" t="s">
        <v>542</v>
      </c>
      <c r="E50" s="42"/>
      <c r="F50" s="42"/>
    </row>
    <row r="51" spans="1:6" ht="33.75" x14ac:dyDescent="0.35">
      <c r="A51" s="14" t="s">
        <v>252</v>
      </c>
      <c r="B51" s="42">
        <v>1</v>
      </c>
      <c r="C51" s="4" t="str">
        <f>IF(B51=0, -5, "0")</f>
        <v>0</v>
      </c>
      <c r="D51" s="43" t="s">
        <v>551</v>
      </c>
      <c r="E51" s="43" t="s">
        <v>500</v>
      </c>
      <c r="F51" s="42"/>
    </row>
    <row r="52" spans="1:6" x14ac:dyDescent="0.3">
      <c r="A52" s="448" t="s">
        <v>34</v>
      </c>
      <c r="B52" s="451"/>
      <c r="C52" s="452"/>
      <c r="D52" s="331">
        <f>SUM(B46:C51)</f>
        <v>9</v>
      </c>
    </row>
    <row r="53" spans="1:6" x14ac:dyDescent="0.3">
      <c r="A53" s="448" t="s">
        <v>251</v>
      </c>
      <c r="B53" s="451"/>
      <c r="C53" s="452"/>
      <c r="D53" s="332">
        <f>D52/(COUNT(B46:C51)*2)</f>
        <v>0.75</v>
      </c>
    </row>
    <row r="54" spans="1:6" x14ac:dyDescent="0.3">
      <c r="A54" s="8"/>
      <c r="B54" s="9"/>
      <c r="C54" s="9"/>
      <c r="D54" s="10"/>
    </row>
    <row r="55" spans="1:6" ht="19.5" x14ac:dyDescent="0.4">
      <c r="A55" s="456" t="s">
        <v>8</v>
      </c>
      <c r="B55" s="457"/>
      <c r="C55" s="457"/>
      <c r="D55" s="457"/>
      <c r="E55" s="457"/>
      <c r="F55" s="457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34.5" customHeight="1" x14ac:dyDescent="0.3">
      <c r="A58" s="5" t="s">
        <v>205</v>
      </c>
      <c r="B58" s="42">
        <v>1</v>
      </c>
      <c r="C58" s="42"/>
      <c r="D58" s="43" t="s">
        <v>503</v>
      </c>
      <c r="E58" s="43" t="s">
        <v>504</v>
      </c>
      <c r="F58" s="42"/>
    </row>
    <row r="59" spans="1:6" ht="33" x14ac:dyDescent="0.3">
      <c r="A59" s="5" t="s">
        <v>79</v>
      </c>
      <c r="B59" s="42">
        <v>1</v>
      </c>
      <c r="C59" s="42"/>
      <c r="D59" s="43" t="s">
        <v>505</v>
      </c>
      <c r="E59" s="42" t="s">
        <v>506</v>
      </c>
      <c r="F59" s="42"/>
    </row>
    <row r="60" spans="1:6" ht="50.25" x14ac:dyDescent="0.35">
      <c r="A60" s="15" t="s">
        <v>182</v>
      </c>
      <c r="B60" s="42">
        <v>1</v>
      </c>
      <c r="C60" s="4" t="str">
        <f>IF(B60=0, -5, "0")</f>
        <v>0</v>
      </c>
      <c r="D60" s="43" t="s">
        <v>544</v>
      </c>
      <c r="E60" s="43" t="s">
        <v>509</v>
      </c>
      <c r="F60" s="42"/>
    </row>
    <row r="61" spans="1:6" ht="66.75" x14ac:dyDescent="0.35">
      <c r="A61" s="14" t="s">
        <v>253</v>
      </c>
      <c r="B61" s="42">
        <v>0</v>
      </c>
      <c r="C61" s="4">
        <f>IF(B61=0, -5, "0")</f>
        <v>-5</v>
      </c>
      <c r="D61" s="43" t="s">
        <v>545</v>
      </c>
      <c r="E61" s="43" t="s">
        <v>510</v>
      </c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8" t="s">
        <v>34</v>
      </c>
      <c r="B63" s="451"/>
      <c r="C63" s="452"/>
      <c r="D63" s="331">
        <f>SUM(B56:C62)</f>
        <v>4</v>
      </c>
    </row>
    <row r="64" spans="1:6" x14ac:dyDescent="0.3">
      <c r="A64" s="448" t="s">
        <v>251</v>
      </c>
      <c r="B64" s="451"/>
      <c r="C64" s="452"/>
      <c r="D64" s="332">
        <f>D63/(COUNT(B56:C62)*2)</f>
        <v>0.25</v>
      </c>
    </row>
    <row r="65" spans="1:6" x14ac:dyDescent="0.3">
      <c r="A65" s="8"/>
      <c r="B65" s="9"/>
      <c r="C65" s="9"/>
      <c r="D65" s="10"/>
    </row>
    <row r="66" spans="1:6" ht="19.5" x14ac:dyDescent="0.4">
      <c r="A66" s="456" t="s">
        <v>111</v>
      </c>
      <c r="B66" s="457"/>
      <c r="C66" s="457"/>
      <c r="D66" s="457"/>
      <c r="E66" s="457"/>
      <c r="F66" s="45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8" t="s">
        <v>34</v>
      </c>
      <c r="B84" s="451"/>
      <c r="C84" s="452"/>
      <c r="D84" s="331">
        <f>SUM(B67:C83)</f>
        <v>0</v>
      </c>
    </row>
    <row r="85" spans="1:6" x14ac:dyDescent="0.3">
      <c r="A85" s="448" t="s">
        <v>251</v>
      </c>
      <c r="B85" s="451"/>
      <c r="C85" s="45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6" t="s">
        <v>172</v>
      </c>
      <c r="B87" s="457"/>
      <c r="C87" s="457"/>
      <c r="D87" s="457"/>
      <c r="E87" s="457"/>
      <c r="F87" s="45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8" t="s">
        <v>34</v>
      </c>
      <c r="B102" s="451"/>
      <c r="C102" s="452"/>
      <c r="D102" s="331">
        <f>SUM(B88:C101)</f>
        <v>0</v>
      </c>
    </row>
    <row r="103" spans="1:6" x14ac:dyDescent="0.3">
      <c r="A103" s="448" t="s">
        <v>251</v>
      </c>
      <c r="B103" s="451"/>
      <c r="C103" s="45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6" t="s">
        <v>173</v>
      </c>
      <c r="B106" s="457"/>
      <c r="C106" s="457"/>
      <c r="D106" s="457"/>
      <c r="E106" s="457"/>
      <c r="F106" s="45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8" t="s">
        <v>34</v>
      </c>
      <c r="B118" s="451"/>
      <c r="C118" s="452"/>
      <c r="D118" s="331">
        <f>SUM(B107:C117)</f>
        <v>0</v>
      </c>
    </row>
    <row r="119" spans="1:6" x14ac:dyDescent="0.3">
      <c r="A119" s="448" t="s">
        <v>251</v>
      </c>
      <c r="B119" s="451"/>
      <c r="C119" s="45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6" t="s">
        <v>156</v>
      </c>
      <c r="B121" s="457"/>
      <c r="C121" s="457"/>
      <c r="D121" s="457"/>
      <c r="E121" s="457"/>
      <c r="F121" s="45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8" t="s">
        <v>34</v>
      </c>
      <c r="B133" s="451"/>
      <c r="C133" s="452"/>
      <c r="D133" s="331">
        <f>SUM(B122:C132)</f>
        <v>0</v>
      </c>
    </row>
    <row r="134" spans="1:6" x14ac:dyDescent="0.3">
      <c r="A134" s="448" t="s">
        <v>251</v>
      </c>
      <c r="B134" s="451"/>
      <c r="C134" s="45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6" t="s">
        <v>61</v>
      </c>
      <c r="B136" s="457"/>
      <c r="C136" s="457"/>
      <c r="D136" s="457"/>
      <c r="E136" s="457"/>
      <c r="F136" s="45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8" t="s">
        <v>34</v>
      </c>
      <c r="B149" s="451"/>
      <c r="C149" s="452"/>
      <c r="D149" s="331">
        <f>SUM(B137:C148)</f>
        <v>0</v>
      </c>
    </row>
    <row r="150" spans="1:6" x14ac:dyDescent="0.3">
      <c r="A150" s="448" t="s">
        <v>251</v>
      </c>
      <c r="B150" s="451"/>
      <c r="C150" s="45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6" t="s">
        <v>178</v>
      </c>
      <c r="B152" s="457"/>
      <c r="C152" s="457"/>
      <c r="D152" s="457"/>
      <c r="E152" s="457"/>
      <c r="F152" s="457"/>
    </row>
    <row r="153" spans="1:6" x14ac:dyDescent="0.3">
      <c r="A153" s="22" t="s">
        <v>235</v>
      </c>
      <c r="B153" s="42">
        <v>2</v>
      </c>
      <c r="C153" s="42"/>
      <c r="D153" s="43"/>
      <c r="E153" s="43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8" t="s">
        <v>34</v>
      </c>
      <c r="B161" s="449"/>
      <c r="C161" s="450"/>
      <c r="D161" s="334">
        <f>SUM(B153:C160)</f>
        <v>16</v>
      </c>
    </row>
    <row r="162" spans="1:6" x14ac:dyDescent="0.3">
      <c r="A162" s="448" t="s">
        <v>251</v>
      </c>
      <c r="B162" s="451"/>
      <c r="C162" s="452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6" t="s">
        <v>64</v>
      </c>
      <c r="B164" s="457"/>
      <c r="C164" s="457"/>
      <c r="D164" s="457"/>
      <c r="E164" s="457"/>
      <c r="F164" s="45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8" t="s">
        <v>34</v>
      </c>
      <c r="B169" s="451"/>
      <c r="C169" s="452"/>
      <c r="D169" s="331">
        <f>SUM(B165:C168)</f>
        <v>2</v>
      </c>
    </row>
    <row r="170" spans="1:6" x14ac:dyDescent="0.3">
      <c r="A170" s="448" t="s">
        <v>251</v>
      </c>
      <c r="B170" s="451"/>
      <c r="C170" s="452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2" t="s">
        <v>15</v>
      </c>
      <c r="B172" s="463"/>
      <c r="C172" s="463"/>
      <c r="D172" s="463"/>
      <c r="E172" s="463"/>
      <c r="F172" s="463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8" t="s">
        <v>34</v>
      </c>
      <c r="B177" s="451"/>
      <c r="C177" s="452"/>
      <c r="D177" s="331">
        <f>SUM(B173:C176)</f>
        <v>8</v>
      </c>
    </row>
    <row r="178" spans="1:7" x14ac:dyDescent="0.3">
      <c r="A178" s="448" t="s">
        <v>251</v>
      </c>
      <c r="B178" s="451"/>
      <c r="C178" s="452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6" t="s">
        <v>65</v>
      </c>
      <c r="B180" s="457"/>
      <c r="C180" s="457"/>
      <c r="D180" s="457"/>
      <c r="E180" s="457"/>
      <c r="F180" s="457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ht="49.5" x14ac:dyDescent="0.3">
      <c r="A182" s="16" t="s">
        <v>181</v>
      </c>
      <c r="B182" s="42">
        <v>1</v>
      </c>
      <c r="C182" s="42"/>
      <c r="D182" s="43" t="s">
        <v>552</v>
      </c>
      <c r="E182" s="28" t="s">
        <v>494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8" t="s">
        <v>34</v>
      </c>
      <c r="B186" s="451"/>
      <c r="C186" s="452"/>
      <c r="D186" s="331">
        <f>SUM(B181:C185)</f>
        <v>9</v>
      </c>
    </row>
    <row r="187" spans="1:7" x14ac:dyDescent="0.3">
      <c r="A187" s="448" t="s">
        <v>251</v>
      </c>
      <c r="B187" s="451"/>
      <c r="C187" s="452"/>
      <c r="D187" s="332">
        <f>D186/(COUNT(B181:C185)*2)</f>
        <v>0.9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6" t="s">
        <v>177</v>
      </c>
      <c r="B189" s="457"/>
      <c r="C189" s="457"/>
      <c r="D189" s="457"/>
      <c r="E189" s="457"/>
      <c r="F189" s="457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48" t="s">
        <v>34</v>
      </c>
      <c r="B194" s="451"/>
      <c r="C194" s="452"/>
      <c r="D194" s="335">
        <f>SUM(B190:C193)</f>
        <v>6</v>
      </c>
    </row>
    <row r="195" spans="1:6" x14ac:dyDescent="0.3">
      <c r="A195" s="448" t="s">
        <v>251</v>
      </c>
      <c r="B195" s="451"/>
      <c r="C195" s="452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0.52941176470588236</v>
      </c>
      <c r="E197" s="72">
        <f>COUNTIF('A1 Technique'!F17:F193,"ok")</f>
        <v>9</v>
      </c>
      <c r="F197" s="73">
        <f>COUNTA('A1 Technique'!F17:F193)</f>
        <v>17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76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0.80851063829787229</v>
      </c>
    </row>
  </sheetData>
  <sheetProtection algorithmName="SHA-512" hashValue="vhpyqM2i6AXEpxNRLgEVdRps23k0rmJw8+9H3v8prNGd5i9qHeFBzYhCGT6WvyKojgutlUgbbMXpjm3Vdq5mWg==" saltValue="xsAqCI+0QfeYjIKGrNAHpw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4"/>
      <c r="E1" s="374"/>
      <c r="F1" s="374"/>
      <c r="G1" s="374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5" t="s">
        <v>151</v>
      </c>
      <c r="B7" s="375"/>
      <c r="C7" s="375"/>
      <c r="D7" s="375"/>
      <c r="E7" s="375"/>
      <c r="F7" s="375"/>
      <c r="G7" s="82"/>
    </row>
    <row r="8" spans="1:7" ht="22.5" x14ac:dyDescent="0.45">
      <c r="A8" s="376" t="str">
        <f>'Page de garde'!D18</f>
        <v>SAHLOUL</v>
      </c>
      <c r="B8" s="376"/>
      <c r="C8" s="376"/>
      <c r="D8" s="376"/>
      <c r="E8" s="376"/>
      <c r="F8" s="376"/>
      <c r="G8" s="82"/>
    </row>
    <row r="9" spans="1:7" ht="22.5" x14ac:dyDescent="0.45">
      <c r="A9" s="278" t="s">
        <v>39</v>
      </c>
      <c r="B9" s="377"/>
      <c r="C9" s="377"/>
      <c r="D9" s="377"/>
      <c r="E9" s="377"/>
      <c r="F9" s="377"/>
      <c r="G9" s="82"/>
    </row>
    <row r="10" spans="1:7" ht="22.5" x14ac:dyDescent="0.45">
      <c r="A10" s="279" t="s">
        <v>41</v>
      </c>
      <c r="B10" s="378"/>
      <c r="C10" s="378"/>
      <c r="D10" s="378"/>
      <c r="E10" s="378"/>
      <c r="F10" s="378"/>
      <c r="G10" s="82"/>
    </row>
    <row r="11" spans="1:7" ht="22.5" x14ac:dyDescent="0.45">
      <c r="A11" s="278" t="s">
        <v>40</v>
      </c>
      <c r="B11" s="373"/>
      <c r="C11" s="373"/>
      <c r="D11" s="373"/>
      <c r="E11" s="373"/>
      <c r="F11" s="373"/>
      <c r="G11" s="82"/>
    </row>
    <row r="12" spans="1:7" ht="22.5" x14ac:dyDescent="0.45">
      <c r="A12" s="278" t="s">
        <v>200</v>
      </c>
      <c r="B12" s="379" t="e">
        <f>D730</f>
        <v>#DIV/0!</v>
      </c>
      <c r="C12" s="379"/>
      <c r="D12" s="379"/>
      <c r="E12" s="379"/>
      <c r="F12" s="379"/>
      <c r="G12" s="82"/>
    </row>
    <row r="13" spans="1:7" ht="22.5" x14ac:dyDescent="0.45">
      <c r="A13" s="81"/>
      <c r="B13" s="79"/>
      <c r="C13" s="79"/>
      <c r="D13" s="374"/>
      <c r="E13" s="374"/>
      <c r="F13" s="374"/>
      <c r="G13" s="374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4" t="s">
        <v>28</v>
      </c>
      <c r="B17" s="355" t="s">
        <v>29</v>
      </c>
      <c r="C17" s="355"/>
      <c r="D17" s="355" t="s">
        <v>42</v>
      </c>
      <c r="E17" s="356" t="s">
        <v>266</v>
      </c>
      <c r="F17" s="356" t="s">
        <v>299</v>
      </c>
      <c r="G17" s="83"/>
    </row>
    <row r="18" spans="1:8" ht="16.5" customHeight="1" x14ac:dyDescent="0.4">
      <c r="A18" s="354"/>
      <c r="B18" s="283" t="s">
        <v>32</v>
      </c>
      <c r="C18" s="283" t="s">
        <v>31</v>
      </c>
      <c r="D18" s="355"/>
      <c r="E18" s="356"/>
      <c r="F18" s="356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3"/>
      <c r="B49" s="383"/>
      <c r="C49" s="383"/>
      <c r="D49" s="383"/>
      <c r="E49" s="383"/>
      <c r="F49" s="383"/>
      <c r="G49" s="383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4" t="s">
        <v>28</v>
      </c>
      <c r="B52" s="355" t="s">
        <v>29</v>
      </c>
      <c r="C52" s="355"/>
      <c r="D52" s="355" t="s">
        <v>42</v>
      </c>
      <c r="E52" s="356" t="s">
        <v>266</v>
      </c>
      <c r="F52" s="356" t="s">
        <v>301</v>
      </c>
      <c r="G52" s="83"/>
    </row>
    <row r="53" spans="1:7" ht="21" x14ac:dyDescent="0.4">
      <c r="A53" s="354"/>
      <c r="B53" s="283" t="s">
        <v>32</v>
      </c>
      <c r="C53" s="283" t="s">
        <v>31</v>
      </c>
      <c r="D53" s="355"/>
      <c r="E53" s="356"/>
      <c r="F53" s="356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0"/>
      <c r="B64" s="431"/>
      <c r="C64" s="431"/>
      <c r="D64" s="431"/>
      <c r="E64" s="431"/>
      <c r="F64" s="431"/>
      <c r="G64" s="431"/>
    </row>
    <row r="65" spans="1:7" ht="43.5" customHeight="1" x14ac:dyDescent="0.4">
      <c r="A65" s="368" t="s">
        <v>350</v>
      </c>
      <c r="B65" s="368"/>
      <c r="C65" s="368"/>
      <c r="D65" s="368"/>
      <c r="E65" s="368"/>
      <c r="F65" s="36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1"/>
      <c r="B83" s="381"/>
      <c r="C83" s="381"/>
      <c r="D83" s="381"/>
      <c r="E83" s="381"/>
      <c r="F83" s="381"/>
      <c r="G83" s="381"/>
    </row>
    <row r="84" spans="1:7" ht="45" customHeight="1" x14ac:dyDescent="0.45">
      <c r="A84" s="369" t="s">
        <v>351</v>
      </c>
      <c r="B84" s="369"/>
      <c r="C84" s="369"/>
      <c r="D84" s="369"/>
      <c r="E84" s="369"/>
      <c r="F84" s="36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4"/>
      <c r="B103" s="432"/>
      <c r="C103" s="432"/>
      <c r="D103" s="432"/>
      <c r="E103" s="432"/>
      <c r="F103" s="438"/>
      <c r="G103" s="83"/>
    </row>
    <row r="104" spans="1:7" ht="46.5" customHeight="1" x14ac:dyDescent="0.4">
      <c r="A104" s="368" t="s">
        <v>352</v>
      </c>
      <c r="B104" s="368"/>
      <c r="C104" s="368"/>
      <c r="D104" s="368"/>
      <c r="E104" s="368"/>
      <c r="F104" s="36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4"/>
      <c r="B111" s="432"/>
      <c r="C111" s="432"/>
      <c r="D111" s="432"/>
      <c r="E111" s="432"/>
      <c r="F111" s="438"/>
      <c r="G111" s="83"/>
    </row>
    <row r="112" spans="1:7" ht="39.75" customHeight="1" x14ac:dyDescent="0.4">
      <c r="A112" s="368" t="s">
        <v>390</v>
      </c>
      <c r="B112" s="368"/>
      <c r="C112" s="368"/>
      <c r="D112" s="368"/>
      <c r="E112" s="368"/>
      <c r="F112" s="36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2"/>
      <c r="B120" s="432"/>
      <c r="C120" s="432"/>
      <c r="D120" s="432"/>
      <c r="E120" s="432"/>
      <c r="F120" s="432"/>
      <c r="G120" s="83"/>
    </row>
    <row r="121" spans="1:7" ht="22.5" x14ac:dyDescent="0.4">
      <c r="A121" s="368" t="s">
        <v>310</v>
      </c>
      <c r="B121" s="368"/>
      <c r="C121" s="368"/>
      <c r="D121" s="368"/>
      <c r="E121" s="368"/>
      <c r="F121" s="36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3"/>
      <c r="B132" s="433"/>
      <c r="C132" s="433"/>
      <c r="D132" s="433"/>
      <c r="E132" s="433"/>
      <c r="F132" s="433"/>
      <c r="G132" s="83"/>
    </row>
    <row r="133" spans="1:16384" ht="22.5" customHeight="1" x14ac:dyDescent="0.4">
      <c r="A133" s="370" t="s">
        <v>424</v>
      </c>
      <c r="B133" s="370"/>
      <c r="C133" s="370"/>
      <c r="D133" s="370"/>
      <c r="E133" s="370"/>
      <c r="F133" s="370"/>
      <c r="G133" s="83"/>
    </row>
    <row r="134" spans="1:16384" ht="22.5" customHeight="1" x14ac:dyDescent="0.4">
      <c r="A134" s="371"/>
      <c r="B134" s="371"/>
      <c r="C134" s="371"/>
      <c r="D134" s="371"/>
      <c r="E134" s="371"/>
      <c r="F134" s="371"/>
      <c r="G134" s="83"/>
    </row>
    <row r="135" spans="1:16384" s="216" customFormat="1" ht="22.5" customHeight="1" x14ac:dyDescent="0.25">
      <c r="A135" s="354" t="s">
        <v>28</v>
      </c>
      <c r="B135" s="355" t="s">
        <v>29</v>
      </c>
      <c r="C135" s="355"/>
      <c r="D135" s="355" t="s">
        <v>42</v>
      </c>
      <c r="E135" s="356" t="s">
        <v>266</v>
      </c>
      <c r="F135" s="356" t="s">
        <v>301</v>
      </c>
    </row>
    <row r="136" spans="1:16384" s="216" customFormat="1" ht="22.5" customHeight="1" x14ac:dyDescent="0.25">
      <c r="A136" s="354"/>
      <c r="B136" s="283" t="s">
        <v>32</v>
      </c>
      <c r="C136" s="283" t="s">
        <v>31</v>
      </c>
      <c r="D136" s="355"/>
      <c r="E136" s="356"/>
      <c r="F136" s="356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2" t="s">
        <v>461</v>
      </c>
      <c r="B139" s="372"/>
      <c r="C139" s="372"/>
      <c r="D139" s="372"/>
      <c r="E139" s="372"/>
      <c r="F139" s="37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3" t="s">
        <v>349</v>
      </c>
      <c r="B147" s="403"/>
      <c r="C147" s="403"/>
      <c r="D147" s="403"/>
      <c r="E147" s="403"/>
      <c r="F147" s="403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4"/>
      <c r="B165" s="432"/>
      <c r="C165" s="432"/>
      <c r="D165" s="432"/>
      <c r="E165" s="432"/>
      <c r="F165" s="432"/>
      <c r="G165" s="83"/>
    </row>
    <row r="166" spans="1:7" ht="32.25" customHeight="1" x14ac:dyDescent="0.4">
      <c r="A166" s="372" t="s">
        <v>462</v>
      </c>
      <c r="B166" s="372"/>
      <c r="C166" s="372"/>
      <c r="D166" s="372"/>
      <c r="E166" s="372"/>
      <c r="F166" s="37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5"/>
      <c r="B176" s="436"/>
      <c r="C176" s="436"/>
      <c r="D176" s="436"/>
      <c r="E176" s="436"/>
      <c r="F176" s="436"/>
      <c r="G176" s="83"/>
    </row>
    <row r="177" spans="1:7" ht="32.25" customHeight="1" x14ac:dyDescent="0.4">
      <c r="A177" s="372" t="s">
        <v>310</v>
      </c>
      <c r="B177" s="372"/>
      <c r="C177" s="372"/>
      <c r="D177" s="372"/>
      <c r="E177" s="372"/>
      <c r="F177" s="37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4"/>
      <c r="C186" s="405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7"/>
      <c r="B188" s="437"/>
      <c r="C188" s="437"/>
      <c r="D188" s="437"/>
      <c r="E188" s="437"/>
      <c r="F188" s="437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4" t="s">
        <v>28</v>
      </c>
      <c r="B191" s="355" t="s">
        <v>29</v>
      </c>
      <c r="C191" s="355"/>
      <c r="D191" s="355" t="s">
        <v>42</v>
      </c>
      <c r="E191" s="356" t="s">
        <v>266</v>
      </c>
      <c r="F191" s="356" t="s">
        <v>301</v>
      </c>
      <c r="G191" s="83"/>
    </row>
    <row r="192" spans="1:7" ht="21" x14ac:dyDescent="0.4">
      <c r="A192" s="354"/>
      <c r="B192" s="283" t="s">
        <v>32</v>
      </c>
      <c r="C192" s="283" t="s">
        <v>31</v>
      </c>
      <c r="D192" s="355"/>
      <c r="E192" s="356"/>
      <c r="F192" s="356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1" t="s">
        <v>34</v>
      </c>
      <c r="B203" s="362"/>
      <c r="C203" s="363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3"/>
      <c r="B205" s="383"/>
      <c r="C205" s="383"/>
      <c r="D205" s="383"/>
      <c r="E205" s="383"/>
      <c r="F205" s="383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1" t="s">
        <v>34</v>
      </c>
      <c r="B227" s="362"/>
      <c r="C227" s="363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3"/>
      <c r="B229" s="383"/>
      <c r="C229" s="383"/>
      <c r="D229" s="383"/>
      <c r="E229" s="383"/>
      <c r="F229" s="383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4" t="s">
        <v>310</v>
      </c>
      <c r="B236" s="365"/>
      <c r="C236" s="365"/>
      <c r="D236" s="36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1" t="s">
        <v>34</v>
      </c>
      <c r="B245" s="362"/>
      <c r="C245" s="363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3"/>
      <c r="B250" s="383"/>
      <c r="C250" s="383"/>
      <c r="D250" s="383"/>
      <c r="E250" s="383"/>
      <c r="F250" s="383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4" t="s">
        <v>28</v>
      </c>
      <c r="B253" s="355" t="s">
        <v>29</v>
      </c>
      <c r="C253" s="355"/>
      <c r="D253" s="355" t="s">
        <v>42</v>
      </c>
      <c r="E253" s="356" t="s">
        <v>266</v>
      </c>
      <c r="F253" s="356" t="s">
        <v>301</v>
      </c>
      <c r="G253" s="83"/>
    </row>
    <row r="254" spans="1:7" ht="21" x14ac:dyDescent="0.4">
      <c r="A254" s="354"/>
      <c r="B254" s="283" t="s">
        <v>32</v>
      </c>
      <c r="C254" s="283" t="s">
        <v>31</v>
      </c>
      <c r="D254" s="355"/>
      <c r="E254" s="356"/>
      <c r="F254" s="356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1" t="s">
        <v>34</v>
      </c>
      <c r="B265" s="362"/>
      <c r="C265" s="363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8"/>
      <c r="B290" s="408"/>
      <c r="C290" s="408"/>
      <c r="D290" s="408"/>
      <c r="E290" s="408"/>
      <c r="F290" s="408"/>
      <c r="G290" s="83"/>
    </row>
    <row r="291" spans="1:7" ht="31.5" customHeight="1" x14ac:dyDescent="0.4">
      <c r="A291" s="367" t="s">
        <v>310</v>
      </c>
      <c r="B291" s="367"/>
      <c r="C291" s="367"/>
      <c r="D291" s="367"/>
      <c r="E291" s="367"/>
      <c r="F291" s="36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4" t="s">
        <v>28</v>
      </c>
      <c r="B308" s="355" t="s">
        <v>29</v>
      </c>
      <c r="C308" s="355"/>
      <c r="D308" s="355" t="s">
        <v>42</v>
      </c>
      <c r="E308" s="356" t="s">
        <v>266</v>
      </c>
      <c r="F308" s="356" t="s">
        <v>301</v>
      </c>
      <c r="G308" s="83"/>
    </row>
    <row r="309" spans="1:7" ht="21" x14ac:dyDescent="0.4">
      <c r="A309" s="354"/>
      <c r="B309" s="283" t="s">
        <v>32</v>
      </c>
      <c r="C309" s="283" t="s">
        <v>31</v>
      </c>
      <c r="D309" s="355"/>
      <c r="E309" s="356"/>
      <c r="F309" s="356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5"/>
      <c r="B357" s="385"/>
      <c r="C357" s="385"/>
      <c r="D357" s="385"/>
      <c r="E357" s="385"/>
      <c r="F357" s="385"/>
      <c r="G357" s="385"/>
    </row>
    <row r="358" spans="1:7" ht="32.25" customHeight="1" x14ac:dyDescent="0.4">
      <c r="A358" s="353" t="s">
        <v>310</v>
      </c>
      <c r="B358" s="353"/>
      <c r="C358" s="353"/>
      <c r="D358" s="353"/>
      <c r="E358" s="353"/>
      <c r="F358" s="35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4" t="s">
        <v>28</v>
      </c>
      <c r="B375" s="355" t="s">
        <v>29</v>
      </c>
      <c r="C375" s="355"/>
      <c r="D375" s="355" t="s">
        <v>42</v>
      </c>
      <c r="E375" s="356" t="s">
        <v>266</v>
      </c>
      <c r="F375" s="356" t="s">
        <v>301</v>
      </c>
      <c r="G375" s="83"/>
    </row>
    <row r="376" spans="1:7" ht="21" x14ac:dyDescent="0.4">
      <c r="A376" s="354"/>
      <c r="B376" s="283" t="s">
        <v>32</v>
      </c>
      <c r="C376" s="283" t="s">
        <v>31</v>
      </c>
      <c r="D376" s="355"/>
      <c r="E376" s="356"/>
      <c r="F376" s="356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0"/>
      <c r="B415" s="381"/>
      <c r="C415" s="381"/>
      <c r="D415" s="381"/>
      <c r="E415" s="381"/>
      <c r="F415" s="381"/>
      <c r="G415" s="381"/>
    </row>
    <row r="416" spans="1:7" ht="24.75" x14ac:dyDescent="0.4">
      <c r="A416" s="349" t="s">
        <v>319</v>
      </c>
      <c r="B416" s="349"/>
      <c r="C416" s="349"/>
      <c r="D416" s="349"/>
      <c r="E416" s="349"/>
      <c r="F416" s="34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4" t="s">
        <v>28</v>
      </c>
      <c r="B433" s="355" t="s">
        <v>29</v>
      </c>
      <c r="C433" s="355"/>
      <c r="D433" s="355" t="s">
        <v>42</v>
      </c>
      <c r="E433" s="356" t="s">
        <v>266</v>
      </c>
      <c r="F433" s="356" t="s">
        <v>301</v>
      </c>
      <c r="G433" s="83"/>
    </row>
    <row r="434" spans="1:7" ht="21" x14ac:dyDescent="0.4">
      <c r="A434" s="354"/>
      <c r="B434" s="283" t="s">
        <v>32</v>
      </c>
      <c r="C434" s="283" t="s">
        <v>31</v>
      </c>
      <c r="D434" s="355"/>
      <c r="E434" s="356"/>
      <c r="F434" s="356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9" t="s">
        <v>310</v>
      </c>
      <c r="B464" s="349"/>
      <c r="C464" s="349"/>
      <c r="D464" s="349"/>
      <c r="E464" s="349"/>
      <c r="F464" s="349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9" t="s">
        <v>425</v>
      </c>
      <c r="B478" s="359"/>
      <c r="C478" s="359"/>
      <c r="D478" s="359"/>
      <c r="E478" s="359"/>
      <c r="F478" s="35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0" t="s">
        <v>28</v>
      </c>
      <c r="B480" s="351" t="s">
        <v>29</v>
      </c>
      <c r="C480" s="351"/>
      <c r="D480" s="351" t="s">
        <v>42</v>
      </c>
      <c r="E480" s="352" t="s">
        <v>266</v>
      </c>
      <c r="F480" s="352" t="s">
        <v>301</v>
      </c>
      <c r="G480" s="83"/>
    </row>
    <row r="481" spans="1:7" ht="21" x14ac:dyDescent="0.4">
      <c r="A481" s="350"/>
      <c r="B481" s="291" t="s">
        <v>32</v>
      </c>
      <c r="C481" s="291" t="s">
        <v>31</v>
      </c>
      <c r="D481" s="351"/>
      <c r="E481" s="352"/>
      <c r="F481" s="35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4" t="s">
        <v>52</v>
      </c>
      <c r="B483" s="394"/>
      <c r="C483" s="394"/>
      <c r="D483" s="394"/>
      <c r="E483" s="394"/>
      <c r="F483" s="39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5" t="s">
        <v>463</v>
      </c>
      <c r="B491" s="416"/>
      <c r="C491" s="416"/>
      <c r="D491" s="416"/>
      <c r="E491" s="416"/>
      <c r="F491" s="416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7" t="s">
        <v>23</v>
      </c>
      <c r="B505" s="388"/>
      <c r="C505" s="388"/>
      <c r="D505" s="388"/>
      <c r="E505" s="388"/>
      <c r="F505" s="38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386"/>
      <c r="C518" s="386"/>
      <c r="D518" s="386"/>
      <c r="E518" s="386"/>
      <c r="F518" s="38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0" t="s">
        <v>97</v>
      </c>
      <c r="B530" s="360"/>
      <c r="C530" s="360"/>
      <c r="D530" s="360"/>
      <c r="E530" s="360"/>
      <c r="F530" s="36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0" t="s">
        <v>28</v>
      </c>
      <c r="B532" s="392" t="s">
        <v>29</v>
      </c>
      <c r="C532" s="393"/>
      <c r="D532" s="355" t="s">
        <v>42</v>
      </c>
      <c r="E532" s="356" t="s">
        <v>266</v>
      </c>
      <c r="F532" s="356" t="s">
        <v>301</v>
      </c>
      <c r="G532" s="83"/>
    </row>
    <row r="533" spans="1:7" ht="21" x14ac:dyDescent="0.4">
      <c r="A533" s="391"/>
      <c r="B533" s="292" t="s">
        <v>32</v>
      </c>
      <c r="C533" s="293" t="s">
        <v>31</v>
      </c>
      <c r="D533" s="355"/>
      <c r="E533" s="356"/>
      <c r="F533" s="356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7"/>
      <c r="D535" s="357"/>
      <c r="E535" s="357"/>
      <c r="F535" s="35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1" t="s">
        <v>34</v>
      </c>
      <c r="B542" s="362"/>
      <c r="C542" s="363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1" t="s">
        <v>33</v>
      </c>
      <c r="B543" s="362"/>
      <c r="C543" s="363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3"/>
      <c r="B544" s="383"/>
      <c r="C544" s="383"/>
      <c r="D544" s="383"/>
      <c r="E544" s="383"/>
      <c r="F544" s="383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4"/>
      <c r="B556" s="385"/>
      <c r="C556" s="385"/>
      <c r="D556" s="385"/>
      <c r="E556" s="385"/>
      <c r="F556" s="385"/>
      <c r="G556" s="385"/>
    </row>
    <row r="557" spans="1:7" ht="35.25" customHeight="1" x14ac:dyDescent="0.4">
      <c r="A557" s="246" t="s">
        <v>310</v>
      </c>
      <c r="B557" s="222"/>
      <c r="C557" s="420"/>
      <c r="D557" s="420"/>
      <c r="E557" s="420"/>
      <c r="F557" s="42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06" t="s">
        <v>34</v>
      </c>
      <c r="B566" s="406"/>
      <c r="C566" s="407"/>
      <c r="D566" s="296">
        <f>SUM(B558:C565,B546:C555)</f>
        <v>0</v>
      </c>
      <c r="E566" s="79"/>
      <c r="F566" s="83"/>
      <c r="G566" s="83"/>
    </row>
    <row r="567" spans="1:7" ht="21" x14ac:dyDescent="0.4">
      <c r="A567" s="406" t="s">
        <v>33</v>
      </c>
      <c r="B567" s="406"/>
      <c r="C567" s="406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3"/>
      <c r="B572" s="383"/>
      <c r="C572" s="383"/>
      <c r="D572" s="383"/>
      <c r="E572" s="383"/>
      <c r="F572" s="383"/>
      <c r="G572" s="83"/>
    </row>
    <row r="573" spans="1:7" ht="22.5" x14ac:dyDescent="0.45">
      <c r="A573" s="346" t="s">
        <v>19</v>
      </c>
      <c r="B573" s="346"/>
      <c r="C573" s="346"/>
      <c r="D573" s="346"/>
      <c r="E573" s="346"/>
      <c r="F573" s="346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0" t="s">
        <v>28</v>
      </c>
      <c r="B575" s="351" t="s">
        <v>29</v>
      </c>
      <c r="C575" s="351"/>
      <c r="D575" s="351" t="s">
        <v>42</v>
      </c>
      <c r="E575" s="352" t="s">
        <v>266</v>
      </c>
      <c r="F575" s="352" t="s">
        <v>301</v>
      </c>
      <c r="G575" s="83"/>
    </row>
    <row r="576" spans="1:7" ht="21" x14ac:dyDescent="0.4">
      <c r="A576" s="350"/>
      <c r="B576" s="291" t="s">
        <v>32</v>
      </c>
      <c r="C576" s="291" t="s">
        <v>31</v>
      </c>
      <c r="D576" s="351"/>
      <c r="E576" s="352"/>
      <c r="F576" s="35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9" t="s">
        <v>10</v>
      </c>
      <c r="B578" s="410"/>
      <c r="C578" s="410"/>
      <c r="D578" s="410"/>
      <c r="E578" s="410"/>
      <c r="F578" s="411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6" t="s">
        <v>34</v>
      </c>
      <c r="B588" s="406"/>
      <c r="C588" s="407"/>
      <c r="D588" s="296">
        <f>SUM(B579:C587)</f>
        <v>0</v>
      </c>
      <c r="E588" s="79"/>
      <c r="F588" s="83"/>
      <c r="G588" s="83"/>
    </row>
    <row r="589" spans="1:7" ht="21" x14ac:dyDescent="0.4">
      <c r="A589" s="406" t="s">
        <v>33</v>
      </c>
      <c r="B589" s="406"/>
      <c r="C589" s="406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2" t="s">
        <v>23</v>
      </c>
      <c r="B591" s="413"/>
      <c r="C591" s="413"/>
      <c r="D591" s="413"/>
      <c r="E591" s="413"/>
      <c r="F591" s="414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7" t="s">
        <v>383</v>
      </c>
      <c r="B598" s="348"/>
      <c r="C598" s="348"/>
      <c r="D598" s="348"/>
      <c r="E598" s="348"/>
      <c r="F598" s="348"/>
      <c r="G598" s="348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06" t="s">
        <v>34</v>
      </c>
      <c r="B606" s="406"/>
      <c r="C606" s="407"/>
      <c r="D606" s="296">
        <f>SUM(B592:C605)</f>
        <v>0</v>
      </c>
      <c r="E606" s="79"/>
      <c r="F606" s="83"/>
      <c r="G606" s="83"/>
    </row>
    <row r="607" spans="1:7" ht="21" x14ac:dyDescent="0.4">
      <c r="A607" s="406" t="s">
        <v>33</v>
      </c>
      <c r="B607" s="406"/>
      <c r="C607" s="406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7" t="s">
        <v>170</v>
      </c>
      <c r="B610" s="418"/>
      <c r="C610" s="41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6" t="s">
        <v>8</v>
      </c>
      <c r="B612" s="346"/>
      <c r="C612" s="346"/>
      <c r="D612" s="346"/>
      <c r="E612" s="346"/>
      <c r="F612" s="346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4" t="s">
        <v>28</v>
      </c>
      <c r="B614" s="355" t="s">
        <v>29</v>
      </c>
      <c r="C614" s="355"/>
      <c r="D614" s="355" t="s">
        <v>42</v>
      </c>
      <c r="E614" s="356" t="s">
        <v>266</v>
      </c>
      <c r="F614" s="356" t="s">
        <v>301</v>
      </c>
      <c r="G614" s="83"/>
    </row>
    <row r="615" spans="1:7" ht="18.75" customHeight="1" x14ac:dyDescent="0.4">
      <c r="A615" s="354"/>
      <c r="B615" s="283" t="s">
        <v>32</v>
      </c>
      <c r="C615" s="283" t="s">
        <v>31</v>
      </c>
      <c r="D615" s="355"/>
      <c r="E615" s="356"/>
      <c r="F615" s="356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1"/>
      <c r="D617" s="401"/>
      <c r="E617" s="401"/>
      <c r="F617" s="402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6" t="s">
        <v>34</v>
      </c>
      <c r="B627" s="406"/>
      <c r="C627" s="406"/>
      <c r="D627" s="296">
        <f>SUM(B618:C626)</f>
        <v>0</v>
      </c>
      <c r="E627" s="427"/>
      <c r="F627" s="408"/>
      <c r="G627" s="83"/>
    </row>
    <row r="628" spans="1:7" ht="21" x14ac:dyDescent="0.4">
      <c r="A628" s="406" t="s">
        <v>33</v>
      </c>
      <c r="B628" s="406"/>
      <c r="C628" s="406"/>
      <c r="D628" s="295" t="e">
        <f>D627/(COUNT(B618:C626)*2)</f>
        <v>#DIV/0!</v>
      </c>
      <c r="E628" s="428"/>
      <c r="F628" s="382"/>
      <c r="G628" s="83"/>
    </row>
    <row r="629" spans="1:7" ht="21" x14ac:dyDescent="0.4">
      <c r="A629" s="104"/>
      <c r="B629" s="83"/>
      <c r="C629" s="426"/>
      <c r="D629" s="426"/>
      <c r="E629" s="426"/>
      <c r="F629" s="42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1" t="s">
        <v>34</v>
      </c>
      <c r="B639" s="362"/>
      <c r="C639" s="363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1"/>
      <c r="D642" s="401"/>
      <c r="E642" s="401"/>
      <c r="F642" s="402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1" t="s">
        <v>34</v>
      </c>
      <c r="B650" s="362"/>
      <c r="C650" s="363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3"/>
      <c r="B652" s="423"/>
      <c r="C652" s="423"/>
      <c r="D652" s="423"/>
      <c r="E652" s="423"/>
      <c r="F652" s="423"/>
      <c r="G652" s="423"/>
    </row>
    <row r="653" spans="1:16382" ht="24.75" x14ac:dyDescent="0.4">
      <c r="A653" s="241" t="s">
        <v>26</v>
      </c>
      <c r="B653" s="401"/>
      <c r="C653" s="401"/>
      <c r="D653" s="401"/>
      <c r="E653" s="401"/>
      <c r="F653" s="402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8" t="s">
        <v>310</v>
      </c>
      <c r="B661" s="399"/>
      <c r="C661" s="399"/>
      <c r="D661" s="399"/>
      <c r="E661" s="399"/>
      <c r="F661" s="400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6" t="s">
        <v>355</v>
      </c>
      <c r="B676" s="346"/>
      <c r="C676" s="346"/>
      <c r="D676" s="346"/>
      <c r="E676" s="346"/>
      <c r="F676" s="346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4" t="s">
        <v>28</v>
      </c>
      <c r="B678" s="355" t="s">
        <v>29</v>
      </c>
      <c r="C678" s="355"/>
      <c r="D678" s="355" t="s">
        <v>42</v>
      </c>
      <c r="E678" s="356" t="s">
        <v>266</v>
      </c>
      <c r="F678" s="356" t="s">
        <v>301</v>
      </c>
      <c r="G678" s="83"/>
    </row>
    <row r="679" spans="1:7" ht="21" x14ac:dyDescent="0.4">
      <c r="A679" s="354"/>
      <c r="B679" s="283" t="s">
        <v>32</v>
      </c>
      <c r="C679" s="283" t="s">
        <v>31</v>
      </c>
      <c r="D679" s="355"/>
      <c r="E679" s="356"/>
      <c r="F679" s="356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2" t="s">
        <v>459</v>
      </c>
      <c r="B704" s="422"/>
      <c r="C704" s="422"/>
      <c r="D704" s="422"/>
      <c r="E704" s="422"/>
      <c r="F704" s="42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29" t="s">
        <v>28</v>
      </c>
      <c r="B706" s="392" t="s">
        <v>29</v>
      </c>
      <c r="C706" s="392"/>
      <c r="D706" s="355" t="s">
        <v>42</v>
      </c>
      <c r="E706" s="356" t="s">
        <v>266</v>
      </c>
      <c r="F706" s="356" t="s">
        <v>301</v>
      </c>
      <c r="G706" s="184"/>
    </row>
    <row r="707" spans="1:7" ht="21" x14ac:dyDescent="0.4">
      <c r="A707" s="354"/>
      <c r="B707" s="283" t="s">
        <v>32</v>
      </c>
      <c r="C707" s="283" t="s">
        <v>31</v>
      </c>
      <c r="D707" s="355"/>
      <c r="E707" s="356"/>
      <c r="F707" s="356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5" t="s">
        <v>305</v>
      </c>
      <c r="B709" s="396"/>
      <c r="C709" s="396"/>
      <c r="D709" s="396"/>
      <c r="E709" s="396"/>
      <c r="F709" s="397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4"/>
      <c r="C715" s="42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4"/>
      <c r="C716" s="42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5" t="s">
        <v>306</v>
      </c>
      <c r="B718" s="396"/>
      <c r="C718" s="396"/>
      <c r="D718" s="396"/>
      <c r="E718" s="396"/>
      <c r="F718" s="397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0"/>
      <c r="E1" s="440"/>
      <c r="F1" s="440"/>
      <c r="G1" s="44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1" t="s">
        <v>46</v>
      </c>
      <c r="B6" s="441"/>
      <c r="C6" s="441"/>
      <c r="D6" s="441"/>
      <c r="E6" s="441"/>
      <c r="F6" s="441"/>
      <c r="G6" s="66"/>
    </row>
    <row r="7" spans="1:7" s="2" customFormat="1" ht="21.75" customHeight="1" x14ac:dyDescent="0.45">
      <c r="A7" s="442" t="str">
        <f>'Page de garde'!D18</f>
        <v>SAHLOUL</v>
      </c>
      <c r="B7" s="442"/>
      <c r="C7" s="442"/>
      <c r="D7" s="442"/>
      <c r="E7" s="442"/>
      <c r="F7" s="442"/>
      <c r="G7" s="66"/>
    </row>
    <row r="8" spans="1:7" s="2" customFormat="1" ht="24" x14ac:dyDescent="0.45">
      <c r="A8" s="329" t="s">
        <v>39</v>
      </c>
      <c r="B8" s="443" t="str">
        <f>'A1 Exploitation'!B9:F9</f>
        <v>M Souheil DRAOUI</v>
      </c>
      <c r="C8" s="443"/>
      <c r="D8" s="443"/>
      <c r="E8" s="443"/>
      <c r="F8" s="443"/>
      <c r="G8" s="66"/>
    </row>
    <row r="9" spans="1:7" s="2" customFormat="1" ht="24" x14ac:dyDescent="0.45">
      <c r="A9" s="330" t="s">
        <v>41</v>
      </c>
      <c r="B9" s="444" t="str">
        <f>'A1 Exploitation'!B10:F10</f>
        <v>Directeur magasin</v>
      </c>
      <c r="C9" s="444"/>
      <c r="D9" s="444"/>
      <c r="E9" s="444"/>
      <c r="F9" s="444"/>
      <c r="G9" s="66"/>
    </row>
    <row r="10" spans="1:7" s="2" customFormat="1" ht="24" x14ac:dyDescent="0.45">
      <c r="A10" s="329" t="s">
        <v>40</v>
      </c>
      <c r="B10" s="439">
        <f>'A1 Exploitation'!B11:F11</f>
        <v>43619</v>
      </c>
      <c r="C10" s="439"/>
      <c r="D10" s="439"/>
      <c r="E10" s="439"/>
      <c r="F10" s="439"/>
      <c r="G10" s="66"/>
    </row>
    <row r="11" spans="1:7" s="2" customFormat="1" ht="24" x14ac:dyDescent="0.45">
      <c r="A11" s="329" t="s">
        <v>250</v>
      </c>
      <c r="B11" s="445" t="e">
        <f>D199</f>
        <v>#DIV/0!</v>
      </c>
      <c r="C11" s="445"/>
      <c r="D11" s="445"/>
      <c r="E11" s="445"/>
      <c r="F11" s="445"/>
      <c r="G11" s="66"/>
    </row>
    <row r="12" spans="1:7" s="2" customFormat="1" ht="22.5" x14ac:dyDescent="0.45">
      <c r="A12" s="1"/>
      <c r="D12" s="374"/>
      <c r="E12" s="374"/>
      <c r="F12" s="374"/>
      <c r="G12" s="374"/>
    </row>
    <row r="13" spans="1:7" s="2" customFormat="1" ht="11.25" customHeight="1" x14ac:dyDescent="0.3">
      <c r="A13" s="446" t="s">
        <v>28</v>
      </c>
      <c r="B13" s="447" t="s">
        <v>29</v>
      </c>
      <c r="C13" s="447"/>
      <c r="D13" s="447" t="s">
        <v>42</v>
      </c>
      <c r="E13" s="447" t="s">
        <v>160</v>
      </c>
      <c r="F13" s="447" t="s">
        <v>161</v>
      </c>
    </row>
    <row r="14" spans="1:7" s="2" customFormat="1" ht="12.75" customHeight="1" x14ac:dyDescent="0.3">
      <c r="A14" s="446"/>
      <c r="B14" s="336" t="s">
        <v>32</v>
      </c>
      <c r="C14" s="336" t="s">
        <v>31</v>
      </c>
      <c r="D14" s="447"/>
      <c r="E14" s="447"/>
      <c r="F14" s="447"/>
      <c r="G14" s="65"/>
    </row>
    <row r="15" spans="1:7" x14ac:dyDescent="0.3">
      <c r="A15" s="460"/>
      <c r="B15" s="461"/>
      <c r="C15" s="461"/>
      <c r="D15" s="461"/>
      <c r="E15" s="461"/>
      <c r="F15" s="461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5" t="s">
        <v>34</v>
      </c>
      <c r="B22" s="449"/>
      <c r="C22" s="450"/>
      <c r="D22" s="334">
        <f>SUM(B17:C21)</f>
        <v>0</v>
      </c>
    </row>
    <row r="23" spans="1:7" x14ac:dyDescent="0.3">
      <c r="A23" s="448" t="s">
        <v>251</v>
      </c>
      <c r="B23" s="451"/>
      <c r="C23" s="452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6" t="s">
        <v>4</v>
      </c>
      <c r="B25" s="457"/>
      <c r="C25" s="457"/>
      <c r="D25" s="457"/>
      <c r="E25" s="457"/>
      <c r="F25" s="45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8" t="s">
        <v>34</v>
      </c>
      <c r="B33" s="451"/>
      <c r="C33" s="452"/>
      <c r="D33" s="331">
        <f>SUM(B26:C32)</f>
        <v>0</v>
      </c>
    </row>
    <row r="34" spans="1:6" x14ac:dyDescent="0.3">
      <c r="A34" s="448" t="s">
        <v>251</v>
      </c>
      <c r="B34" s="451"/>
      <c r="C34" s="45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6" t="s">
        <v>180</v>
      </c>
      <c r="B36" s="457"/>
      <c r="C36" s="457"/>
      <c r="D36" s="457"/>
      <c r="E36" s="457"/>
      <c r="F36" s="45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8" t="s">
        <v>34</v>
      </c>
      <c r="B42" s="451"/>
      <c r="C42" s="452"/>
      <c r="D42" s="331">
        <f>SUM(B37:C41)</f>
        <v>0</v>
      </c>
    </row>
    <row r="43" spans="1:6" x14ac:dyDescent="0.3">
      <c r="A43" s="448" t="s">
        <v>251</v>
      </c>
      <c r="B43" s="451"/>
      <c r="C43" s="45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8" t="s">
        <v>19</v>
      </c>
      <c r="B45" s="459"/>
      <c r="C45" s="459"/>
      <c r="D45" s="459"/>
      <c r="E45" s="459"/>
      <c r="F45" s="459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8" t="s">
        <v>34</v>
      </c>
      <c r="B52" s="451"/>
      <c r="C52" s="452"/>
      <c r="D52" s="331">
        <f>SUM(B46:C51)</f>
        <v>0</v>
      </c>
    </row>
    <row r="53" spans="1:6" x14ac:dyDescent="0.3">
      <c r="A53" s="448" t="s">
        <v>251</v>
      </c>
      <c r="B53" s="451"/>
      <c r="C53" s="452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6" t="s">
        <v>8</v>
      </c>
      <c r="B55" s="457"/>
      <c r="C55" s="457"/>
      <c r="D55" s="457"/>
      <c r="E55" s="457"/>
      <c r="F55" s="45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8" t="s">
        <v>34</v>
      </c>
      <c r="B63" s="451"/>
      <c r="C63" s="452"/>
      <c r="D63" s="331">
        <f>SUM(B56:C62)</f>
        <v>0</v>
      </c>
    </row>
    <row r="64" spans="1:6" x14ac:dyDescent="0.3">
      <c r="A64" s="448" t="s">
        <v>251</v>
      </c>
      <c r="B64" s="451"/>
      <c r="C64" s="452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6" t="s">
        <v>111</v>
      </c>
      <c r="B66" s="457"/>
      <c r="C66" s="457"/>
      <c r="D66" s="457"/>
      <c r="E66" s="457"/>
      <c r="F66" s="45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8" t="s">
        <v>34</v>
      </c>
      <c r="B84" s="451"/>
      <c r="C84" s="452"/>
      <c r="D84" s="331">
        <f>SUM(B67:C83)</f>
        <v>0</v>
      </c>
    </row>
    <row r="85" spans="1:6" x14ac:dyDescent="0.3">
      <c r="A85" s="448" t="s">
        <v>251</v>
      </c>
      <c r="B85" s="451"/>
      <c r="C85" s="45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6" t="s">
        <v>172</v>
      </c>
      <c r="B87" s="457"/>
      <c r="C87" s="457"/>
      <c r="D87" s="457"/>
      <c r="E87" s="457"/>
      <c r="F87" s="45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8" t="s">
        <v>34</v>
      </c>
      <c r="B102" s="451"/>
      <c r="C102" s="452"/>
      <c r="D102" s="331">
        <f>SUM(B88:C101)</f>
        <v>0</v>
      </c>
    </row>
    <row r="103" spans="1:6" x14ac:dyDescent="0.3">
      <c r="A103" s="448" t="s">
        <v>251</v>
      </c>
      <c r="B103" s="451"/>
      <c r="C103" s="45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6" t="s">
        <v>173</v>
      </c>
      <c r="B106" s="457"/>
      <c r="C106" s="457"/>
      <c r="D106" s="457"/>
      <c r="E106" s="457"/>
      <c r="F106" s="45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8" t="s">
        <v>34</v>
      </c>
      <c r="B118" s="451"/>
      <c r="C118" s="452"/>
      <c r="D118" s="331">
        <f>SUM(B107:C117)</f>
        <v>0</v>
      </c>
    </row>
    <row r="119" spans="1:6" x14ac:dyDescent="0.3">
      <c r="A119" s="448" t="s">
        <v>251</v>
      </c>
      <c r="B119" s="451"/>
      <c r="C119" s="45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6" t="s">
        <v>156</v>
      </c>
      <c r="B121" s="457"/>
      <c r="C121" s="457"/>
      <c r="D121" s="457"/>
      <c r="E121" s="457"/>
      <c r="F121" s="45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8" t="s">
        <v>34</v>
      </c>
      <c r="B133" s="451"/>
      <c r="C133" s="452"/>
      <c r="D133" s="331">
        <f>SUM(B122:C132)</f>
        <v>0</v>
      </c>
    </row>
    <row r="134" spans="1:6" x14ac:dyDescent="0.3">
      <c r="A134" s="448" t="s">
        <v>251</v>
      </c>
      <c r="B134" s="451"/>
      <c r="C134" s="45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6" t="s">
        <v>61</v>
      </c>
      <c r="B136" s="457"/>
      <c r="C136" s="457"/>
      <c r="D136" s="457"/>
      <c r="E136" s="457"/>
      <c r="F136" s="45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8" t="s">
        <v>34</v>
      </c>
      <c r="B149" s="451"/>
      <c r="C149" s="452"/>
      <c r="D149" s="331">
        <f>SUM(B137:C148)</f>
        <v>0</v>
      </c>
    </row>
    <row r="150" spans="1:6" x14ac:dyDescent="0.3">
      <c r="A150" s="448" t="s">
        <v>251</v>
      </c>
      <c r="B150" s="451"/>
      <c r="C150" s="45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6" t="s">
        <v>178</v>
      </c>
      <c r="B152" s="457"/>
      <c r="C152" s="457"/>
      <c r="D152" s="457"/>
      <c r="E152" s="457"/>
      <c r="F152" s="45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8" t="s">
        <v>34</v>
      </c>
      <c r="B161" s="449"/>
      <c r="C161" s="450"/>
      <c r="D161" s="334">
        <f>SUM(B153:C160)</f>
        <v>0</v>
      </c>
    </row>
    <row r="162" spans="1:6" x14ac:dyDescent="0.3">
      <c r="A162" s="448" t="s">
        <v>251</v>
      </c>
      <c r="B162" s="451"/>
      <c r="C162" s="452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6" t="s">
        <v>64</v>
      </c>
      <c r="B164" s="457"/>
      <c r="C164" s="457"/>
      <c r="D164" s="457"/>
      <c r="E164" s="457"/>
      <c r="F164" s="45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8" t="s">
        <v>34</v>
      </c>
      <c r="B169" s="451"/>
      <c r="C169" s="452"/>
      <c r="D169" s="331">
        <f>SUM(B165:C168)</f>
        <v>0</v>
      </c>
    </row>
    <row r="170" spans="1:6" x14ac:dyDescent="0.3">
      <c r="A170" s="448" t="s">
        <v>251</v>
      </c>
      <c r="B170" s="451"/>
      <c r="C170" s="452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2" t="s">
        <v>15</v>
      </c>
      <c r="B172" s="463"/>
      <c r="C172" s="463"/>
      <c r="D172" s="463"/>
      <c r="E172" s="463"/>
      <c r="F172" s="46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8" t="s">
        <v>34</v>
      </c>
      <c r="B177" s="451"/>
      <c r="C177" s="452"/>
      <c r="D177" s="331">
        <f>SUM(B173:C176)</f>
        <v>0</v>
      </c>
    </row>
    <row r="178" spans="1:7" x14ac:dyDescent="0.3">
      <c r="A178" s="448" t="s">
        <v>251</v>
      </c>
      <c r="B178" s="451"/>
      <c r="C178" s="452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6" t="s">
        <v>65</v>
      </c>
      <c r="B180" s="457"/>
      <c r="C180" s="457"/>
      <c r="D180" s="457"/>
      <c r="E180" s="457"/>
      <c r="F180" s="45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8" t="s">
        <v>34</v>
      </c>
      <c r="B186" s="451"/>
      <c r="C186" s="452"/>
      <c r="D186" s="331">
        <f>SUM(B181:C185)</f>
        <v>0</v>
      </c>
    </row>
    <row r="187" spans="1:7" x14ac:dyDescent="0.3">
      <c r="A187" s="448" t="s">
        <v>251</v>
      </c>
      <c r="B187" s="451"/>
      <c r="C187" s="452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6" t="s">
        <v>177</v>
      </c>
      <c r="B189" s="457"/>
      <c r="C189" s="457"/>
      <c r="D189" s="457"/>
      <c r="E189" s="457"/>
      <c r="F189" s="45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8" t="s">
        <v>34</v>
      </c>
      <c r="B194" s="451"/>
      <c r="C194" s="452"/>
      <c r="D194" s="335">
        <f>SUM(B190:C193)</f>
        <v>0</v>
      </c>
    </row>
    <row r="195" spans="1:6" x14ac:dyDescent="0.3">
      <c r="A195" s="448" t="s">
        <v>251</v>
      </c>
      <c r="B195" s="451"/>
      <c r="C195" s="452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4"/>
      <c r="E1" s="374"/>
      <c r="F1" s="374"/>
      <c r="G1" s="374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5" t="s">
        <v>151</v>
      </c>
      <c r="B7" s="375"/>
      <c r="C7" s="375"/>
      <c r="D7" s="375"/>
      <c r="E7" s="375"/>
      <c r="F7" s="375"/>
      <c r="G7" s="82"/>
    </row>
    <row r="8" spans="1:7" ht="22.5" x14ac:dyDescent="0.45">
      <c r="A8" s="376" t="str">
        <f>'Page de garde'!D18</f>
        <v>SAHLOUL</v>
      </c>
      <c r="B8" s="376"/>
      <c r="C8" s="376"/>
      <c r="D8" s="376"/>
      <c r="E8" s="376"/>
      <c r="F8" s="376"/>
      <c r="G8" s="82"/>
    </row>
    <row r="9" spans="1:7" ht="22.5" x14ac:dyDescent="0.45">
      <c r="A9" s="278" t="s">
        <v>39</v>
      </c>
      <c r="B9" s="377"/>
      <c r="C9" s="377"/>
      <c r="D9" s="377"/>
      <c r="E9" s="377"/>
      <c r="F9" s="377"/>
      <c r="G9" s="82"/>
    </row>
    <row r="10" spans="1:7" ht="22.5" x14ac:dyDescent="0.45">
      <c r="A10" s="279" t="s">
        <v>41</v>
      </c>
      <c r="B10" s="378"/>
      <c r="C10" s="378"/>
      <c r="D10" s="378"/>
      <c r="E10" s="378"/>
      <c r="F10" s="378"/>
      <c r="G10" s="82"/>
    </row>
    <row r="11" spans="1:7" ht="22.5" x14ac:dyDescent="0.45">
      <c r="A11" s="278" t="s">
        <v>40</v>
      </c>
      <c r="B11" s="373"/>
      <c r="C11" s="373"/>
      <c r="D11" s="373"/>
      <c r="E11" s="373"/>
      <c r="F11" s="373"/>
      <c r="G11" s="82"/>
    </row>
    <row r="12" spans="1:7" ht="22.5" x14ac:dyDescent="0.45">
      <c r="A12" s="278" t="s">
        <v>200</v>
      </c>
      <c r="B12" s="379" t="e">
        <f>D730</f>
        <v>#DIV/0!</v>
      </c>
      <c r="C12" s="379"/>
      <c r="D12" s="379"/>
      <c r="E12" s="379"/>
      <c r="F12" s="379"/>
      <c r="G12" s="82"/>
    </row>
    <row r="13" spans="1:7" ht="22.5" x14ac:dyDescent="0.45">
      <c r="A13" s="81"/>
      <c r="B13" s="79"/>
      <c r="C13" s="79"/>
      <c r="D13" s="374"/>
      <c r="E13" s="374"/>
      <c r="F13" s="374"/>
      <c r="G13" s="374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4" t="s">
        <v>28</v>
      </c>
      <c r="B17" s="355" t="s">
        <v>29</v>
      </c>
      <c r="C17" s="355"/>
      <c r="D17" s="355" t="s">
        <v>42</v>
      </c>
      <c r="E17" s="356" t="s">
        <v>266</v>
      </c>
      <c r="F17" s="356" t="s">
        <v>299</v>
      </c>
      <c r="G17" s="83"/>
    </row>
    <row r="18" spans="1:8" ht="16.5" customHeight="1" x14ac:dyDescent="0.4">
      <c r="A18" s="354"/>
      <c r="B18" s="283" t="s">
        <v>32</v>
      </c>
      <c r="C18" s="283" t="s">
        <v>31</v>
      </c>
      <c r="D18" s="355"/>
      <c r="E18" s="356"/>
      <c r="F18" s="356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3"/>
      <c r="B49" s="383"/>
      <c r="C49" s="383"/>
      <c r="D49" s="383"/>
      <c r="E49" s="383"/>
      <c r="F49" s="383"/>
      <c r="G49" s="383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4" t="s">
        <v>28</v>
      </c>
      <c r="B52" s="355" t="s">
        <v>29</v>
      </c>
      <c r="C52" s="355"/>
      <c r="D52" s="355" t="s">
        <v>42</v>
      </c>
      <c r="E52" s="356" t="s">
        <v>266</v>
      </c>
      <c r="F52" s="356" t="s">
        <v>301</v>
      </c>
      <c r="G52" s="83"/>
    </row>
    <row r="53" spans="1:7" ht="21" x14ac:dyDescent="0.4">
      <c r="A53" s="354"/>
      <c r="B53" s="283" t="s">
        <v>32</v>
      </c>
      <c r="C53" s="283" t="s">
        <v>31</v>
      </c>
      <c r="D53" s="355"/>
      <c r="E53" s="356"/>
      <c r="F53" s="356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0"/>
      <c r="B64" s="431"/>
      <c r="C64" s="431"/>
      <c r="D64" s="431"/>
      <c r="E64" s="431"/>
      <c r="F64" s="431"/>
      <c r="G64" s="431"/>
    </row>
    <row r="65" spans="1:7" ht="43.5" customHeight="1" x14ac:dyDescent="0.4">
      <c r="A65" s="368" t="s">
        <v>350</v>
      </c>
      <c r="B65" s="368"/>
      <c r="C65" s="368"/>
      <c r="D65" s="368"/>
      <c r="E65" s="368"/>
      <c r="F65" s="36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1"/>
      <c r="B83" s="381"/>
      <c r="C83" s="381"/>
      <c r="D83" s="381"/>
      <c r="E83" s="381"/>
      <c r="F83" s="381"/>
      <c r="G83" s="381"/>
    </row>
    <row r="84" spans="1:7" ht="45" customHeight="1" x14ac:dyDescent="0.45">
      <c r="A84" s="369" t="s">
        <v>351</v>
      </c>
      <c r="B84" s="369"/>
      <c r="C84" s="369"/>
      <c r="D84" s="369"/>
      <c r="E84" s="369"/>
      <c r="F84" s="36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4"/>
      <c r="B103" s="432"/>
      <c r="C103" s="432"/>
      <c r="D103" s="432"/>
      <c r="E103" s="432"/>
      <c r="F103" s="438"/>
      <c r="G103" s="83"/>
    </row>
    <row r="104" spans="1:7" ht="46.5" customHeight="1" x14ac:dyDescent="0.4">
      <c r="A104" s="368" t="s">
        <v>352</v>
      </c>
      <c r="B104" s="368"/>
      <c r="C104" s="368"/>
      <c r="D104" s="368"/>
      <c r="E104" s="368"/>
      <c r="F104" s="36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4"/>
      <c r="B111" s="432"/>
      <c r="C111" s="432"/>
      <c r="D111" s="432"/>
      <c r="E111" s="432"/>
      <c r="F111" s="438"/>
      <c r="G111" s="83"/>
    </row>
    <row r="112" spans="1:7" ht="39.75" customHeight="1" x14ac:dyDescent="0.4">
      <c r="A112" s="368" t="s">
        <v>390</v>
      </c>
      <c r="B112" s="368"/>
      <c r="C112" s="368"/>
      <c r="D112" s="368"/>
      <c r="E112" s="368"/>
      <c r="F112" s="36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2"/>
      <c r="B120" s="432"/>
      <c r="C120" s="432"/>
      <c r="D120" s="432"/>
      <c r="E120" s="432"/>
      <c r="F120" s="432"/>
      <c r="G120" s="83"/>
    </row>
    <row r="121" spans="1:7" ht="22.5" x14ac:dyDescent="0.4">
      <c r="A121" s="368" t="s">
        <v>310</v>
      </c>
      <c r="B121" s="368"/>
      <c r="C121" s="368"/>
      <c r="D121" s="368"/>
      <c r="E121" s="368"/>
      <c r="F121" s="36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3"/>
      <c r="B132" s="433"/>
      <c r="C132" s="433"/>
      <c r="D132" s="433"/>
      <c r="E132" s="433"/>
      <c r="F132" s="433"/>
      <c r="G132" s="83"/>
    </row>
    <row r="133" spans="1:16384" ht="22.5" customHeight="1" x14ac:dyDescent="0.4">
      <c r="A133" s="370" t="s">
        <v>424</v>
      </c>
      <c r="B133" s="370"/>
      <c r="C133" s="370"/>
      <c r="D133" s="370"/>
      <c r="E133" s="370"/>
      <c r="F133" s="370"/>
      <c r="G133" s="83"/>
    </row>
    <row r="134" spans="1:16384" ht="22.5" customHeight="1" x14ac:dyDescent="0.4">
      <c r="A134" s="371"/>
      <c r="B134" s="371"/>
      <c r="C134" s="371"/>
      <c r="D134" s="371"/>
      <c r="E134" s="371"/>
      <c r="F134" s="371"/>
      <c r="G134" s="83"/>
    </row>
    <row r="135" spans="1:16384" s="216" customFormat="1" ht="22.5" customHeight="1" x14ac:dyDescent="0.25">
      <c r="A135" s="354" t="s">
        <v>28</v>
      </c>
      <c r="B135" s="355" t="s">
        <v>29</v>
      </c>
      <c r="C135" s="355"/>
      <c r="D135" s="355" t="s">
        <v>42</v>
      </c>
      <c r="E135" s="356" t="s">
        <v>266</v>
      </c>
      <c r="F135" s="356" t="s">
        <v>301</v>
      </c>
    </row>
    <row r="136" spans="1:16384" s="216" customFormat="1" ht="22.5" customHeight="1" x14ac:dyDescent="0.25">
      <c r="A136" s="354"/>
      <c r="B136" s="283" t="s">
        <v>32</v>
      </c>
      <c r="C136" s="283" t="s">
        <v>31</v>
      </c>
      <c r="D136" s="355"/>
      <c r="E136" s="356"/>
      <c r="F136" s="356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2" t="s">
        <v>461</v>
      </c>
      <c r="B139" s="372"/>
      <c r="C139" s="372"/>
      <c r="D139" s="372"/>
      <c r="E139" s="372"/>
      <c r="F139" s="37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3" t="s">
        <v>349</v>
      </c>
      <c r="B147" s="403"/>
      <c r="C147" s="403"/>
      <c r="D147" s="403"/>
      <c r="E147" s="403"/>
      <c r="F147" s="403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4"/>
      <c r="B165" s="432"/>
      <c r="C165" s="432"/>
      <c r="D165" s="432"/>
      <c r="E165" s="432"/>
      <c r="F165" s="432"/>
      <c r="G165" s="83"/>
    </row>
    <row r="166" spans="1:7" ht="32.25" customHeight="1" x14ac:dyDescent="0.4">
      <c r="A166" s="372" t="s">
        <v>462</v>
      </c>
      <c r="B166" s="372"/>
      <c r="C166" s="372"/>
      <c r="D166" s="372"/>
      <c r="E166" s="372"/>
      <c r="F166" s="37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5"/>
      <c r="B176" s="436"/>
      <c r="C176" s="436"/>
      <c r="D176" s="436"/>
      <c r="E176" s="436"/>
      <c r="F176" s="436"/>
      <c r="G176" s="83"/>
    </row>
    <row r="177" spans="1:7" ht="32.25" customHeight="1" x14ac:dyDescent="0.4">
      <c r="A177" s="372" t="s">
        <v>310</v>
      </c>
      <c r="B177" s="372"/>
      <c r="C177" s="372"/>
      <c r="D177" s="372"/>
      <c r="E177" s="372"/>
      <c r="F177" s="37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4"/>
      <c r="C186" s="405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7"/>
      <c r="B188" s="437"/>
      <c r="C188" s="437"/>
      <c r="D188" s="437"/>
      <c r="E188" s="437"/>
      <c r="F188" s="437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4" t="s">
        <v>28</v>
      </c>
      <c r="B191" s="355" t="s">
        <v>29</v>
      </c>
      <c r="C191" s="355"/>
      <c r="D191" s="355" t="s">
        <v>42</v>
      </c>
      <c r="E191" s="356" t="s">
        <v>266</v>
      </c>
      <c r="F191" s="356" t="s">
        <v>301</v>
      </c>
      <c r="G191" s="83"/>
    </row>
    <row r="192" spans="1:7" ht="21" x14ac:dyDescent="0.4">
      <c r="A192" s="354"/>
      <c r="B192" s="283" t="s">
        <v>32</v>
      </c>
      <c r="C192" s="283" t="s">
        <v>31</v>
      </c>
      <c r="D192" s="355"/>
      <c r="E192" s="356"/>
      <c r="F192" s="356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1" t="s">
        <v>34</v>
      </c>
      <c r="B203" s="362"/>
      <c r="C203" s="363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3"/>
      <c r="B205" s="383"/>
      <c r="C205" s="383"/>
      <c r="D205" s="383"/>
      <c r="E205" s="383"/>
      <c r="F205" s="383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1" t="s">
        <v>34</v>
      </c>
      <c r="B227" s="362"/>
      <c r="C227" s="363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3"/>
      <c r="B229" s="383"/>
      <c r="C229" s="383"/>
      <c r="D229" s="383"/>
      <c r="E229" s="383"/>
      <c r="F229" s="383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4" t="s">
        <v>310</v>
      </c>
      <c r="B236" s="365"/>
      <c r="C236" s="365"/>
      <c r="D236" s="36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1" t="s">
        <v>34</v>
      </c>
      <c r="B245" s="362"/>
      <c r="C245" s="363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3"/>
      <c r="B250" s="383"/>
      <c r="C250" s="383"/>
      <c r="D250" s="383"/>
      <c r="E250" s="383"/>
      <c r="F250" s="383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4" t="s">
        <v>28</v>
      </c>
      <c r="B253" s="355" t="s">
        <v>29</v>
      </c>
      <c r="C253" s="355"/>
      <c r="D253" s="355" t="s">
        <v>42</v>
      </c>
      <c r="E253" s="356" t="s">
        <v>266</v>
      </c>
      <c r="F253" s="356" t="s">
        <v>301</v>
      </c>
      <c r="G253" s="83"/>
    </row>
    <row r="254" spans="1:7" ht="21" x14ac:dyDescent="0.4">
      <c r="A254" s="354"/>
      <c r="B254" s="283" t="s">
        <v>32</v>
      </c>
      <c r="C254" s="283" t="s">
        <v>31</v>
      </c>
      <c r="D254" s="355"/>
      <c r="E254" s="356"/>
      <c r="F254" s="356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1" t="s">
        <v>34</v>
      </c>
      <c r="B265" s="362"/>
      <c r="C265" s="363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8"/>
      <c r="B290" s="408"/>
      <c r="C290" s="408"/>
      <c r="D290" s="408"/>
      <c r="E290" s="408"/>
      <c r="F290" s="408"/>
      <c r="G290" s="83"/>
    </row>
    <row r="291" spans="1:7" ht="31.5" customHeight="1" x14ac:dyDescent="0.4">
      <c r="A291" s="367" t="s">
        <v>310</v>
      </c>
      <c r="B291" s="367"/>
      <c r="C291" s="367"/>
      <c r="D291" s="367"/>
      <c r="E291" s="367"/>
      <c r="F291" s="36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4" t="s">
        <v>28</v>
      </c>
      <c r="B308" s="355" t="s">
        <v>29</v>
      </c>
      <c r="C308" s="355"/>
      <c r="D308" s="355" t="s">
        <v>42</v>
      </c>
      <c r="E308" s="356" t="s">
        <v>266</v>
      </c>
      <c r="F308" s="356" t="s">
        <v>301</v>
      </c>
      <c r="G308" s="83"/>
    </row>
    <row r="309" spans="1:7" ht="21" x14ac:dyDescent="0.4">
      <c r="A309" s="354"/>
      <c r="B309" s="283" t="s">
        <v>32</v>
      </c>
      <c r="C309" s="283" t="s">
        <v>31</v>
      </c>
      <c r="D309" s="355"/>
      <c r="E309" s="356"/>
      <c r="F309" s="356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5"/>
      <c r="B357" s="385"/>
      <c r="C357" s="385"/>
      <c r="D357" s="385"/>
      <c r="E357" s="385"/>
      <c r="F357" s="385"/>
      <c r="G357" s="385"/>
    </row>
    <row r="358" spans="1:7" ht="32.25" customHeight="1" x14ac:dyDescent="0.4">
      <c r="A358" s="353" t="s">
        <v>310</v>
      </c>
      <c r="B358" s="353"/>
      <c r="C358" s="353"/>
      <c r="D358" s="353"/>
      <c r="E358" s="353"/>
      <c r="F358" s="35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4" t="s">
        <v>28</v>
      </c>
      <c r="B375" s="355" t="s">
        <v>29</v>
      </c>
      <c r="C375" s="355"/>
      <c r="D375" s="355" t="s">
        <v>42</v>
      </c>
      <c r="E375" s="356" t="s">
        <v>266</v>
      </c>
      <c r="F375" s="356" t="s">
        <v>301</v>
      </c>
      <c r="G375" s="83"/>
    </row>
    <row r="376" spans="1:7" ht="21" x14ac:dyDescent="0.4">
      <c r="A376" s="354"/>
      <c r="B376" s="283" t="s">
        <v>32</v>
      </c>
      <c r="C376" s="283" t="s">
        <v>31</v>
      </c>
      <c r="D376" s="355"/>
      <c r="E376" s="356"/>
      <c r="F376" s="356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0"/>
      <c r="B415" s="381"/>
      <c r="C415" s="381"/>
      <c r="D415" s="381"/>
      <c r="E415" s="381"/>
      <c r="F415" s="381"/>
      <c r="G415" s="381"/>
    </row>
    <row r="416" spans="1:7" ht="24.75" x14ac:dyDescent="0.4">
      <c r="A416" s="349" t="s">
        <v>319</v>
      </c>
      <c r="B416" s="349"/>
      <c r="C416" s="349"/>
      <c r="D416" s="349"/>
      <c r="E416" s="349"/>
      <c r="F416" s="34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4" t="s">
        <v>28</v>
      </c>
      <c r="B433" s="355" t="s">
        <v>29</v>
      </c>
      <c r="C433" s="355"/>
      <c r="D433" s="355" t="s">
        <v>42</v>
      </c>
      <c r="E433" s="356" t="s">
        <v>266</v>
      </c>
      <c r="F433" s="356" t="s">
        <v>301</v>
      </c>
      <c r="G433" s="83"/>
    </row>
    <row r="434" spans="1:7" ht="21" x14ac:dyDescent="0.4">
      <c r="A434" s="354"/>
      <c r="B434" s="283" t="s">
        <v>32</v>
      </c>
      <c r="C434" s="283" t="s">
        <v>31</v>
      </c>
      <c r="D434" s="355"/>
      <c r="E434" s="356"/>
      <c r="F434" s="356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9" t="s">
        <v>310</v>
      </c>
      <c r="B464" s="349"/>
      <c r="C464" s="349"/>
      <c r="D464" s="349"/>
      <c r="E464" s="349"/>
      <c r="F464" s="349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9" t="s">
        <v>425</v>
      </c>
      <c r="B478" s="359"/>
      <c r="C478" s="359"/>
      <c r="D478" s="359"/>
      <c r="E478" s="359"/>
      <c r="F478" s="35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0" t="s">
        <v>28</v>
      </c>
      <c r="B480" s="351" t="s">
        <v>29</v>
      </c>
      <c r="C480" s="351"/>
      <c r="D480" s="351" t="s">
        <v>42</v>
      </c>
      <c r="E480" s="352" t="s">
        <v>266</v>
      </c>
      <c r="F480" s="352" t="s">
        <v>301</v>
      </c>
      <c r="G480" s="83"/>
    </row>
    <row r="481" spans="1:7" ht="21" x14ac:dyDescent="0.4">
      <c r="A481" s="350"/>
      <c r="B481" s="291" t="s">
        <v>32</v>
      </c>
      <c r="C481" s="291" t="s">
        <v>31</v>
      </c>
      <c r="D481" s="351"/>
      <c r="E481" s="352"/>
      <c r="F481" s="35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4" t="s">
        <v>52</v>
      </c>
      <c r="B483" s="394"/>
      <c r="C483" s="394"/>
      <c r="D483" s="394"/>
      <c r="E483" s="394"/>
      <c r="F483" s="39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5" t="s">
        <v>463</v>
      </c>
      <c r="B491" s="416"/>
      <c r="C491" s="416"/>
      <c r="D491" s="416"/>
      <c r="E491" s="416"/>
      <c r="F491" s="416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7" t="s">
        <v>23</v>
      </c>
      <c r="B505" s="388"/>
      <c r="C505" s="388"/>
      <c r="D505" s="388"/>
      <c r="E505" s="388"/>
      <c r="F505" s="38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386"/>
      <c r="C518" s="386"/>
      <c r="D518" s="386"/>
      <c r="E518" s="386"/>
      <c r="F518" s="38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0" t="s">
        <v>97</v>
      </c>
      <c r="B530" s="360"/>
      <c r="C530" s="360"/>
      <c r="D530" s="360"/>
      <c r="E530" s="360"/>
      <c r="F530" s="36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0" t="s">
        <v>28</v>
      </c>
      <c r="B532" s="392" t="s">
        <v>29</v>
      </c>
      <c r="C532" s="393"/>
      <c r="D532" s="355" t="s">
        <v>42</v>
      </c>
      <c r="E532" s="356" t="s">
        <v>266</v>
      </c>
      <c r="F532" s="356" t="s">
        <v>301</v>
      </c>
      <c r="G532" s="83"/>
    </row>
    <row r="533" spans="1:7" ht="21" x14ac:dyDescent="0.4">
      <c r="A533" s="391"/>
      <c r="B533" s="292" t="s">
        <v>32</v>
      </c>
      <c r="C533" s="293" t="s">
        <v>31</v>
      </c>
      <c r="D533" s="355"/>
      <c r="E533" s="356"/>
      <c r="F533" s="356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7"/>
      <c r="D535" s="357"/>
      <c r="E535" s="357"/>
      <c r="F535" s="35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1" t="s">
        <v>34</v>
      </c>
      <c r="B542" s="362"/>
      <c r="C542" s="363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1" t="s">
        <v>33</v>
      </c>
      <c r="B543" s="362"/>
      <c r="C543" s="363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3"/>
      <c r="B544" s="383"/>
      <c r="C544" s="383"/>
      <c r="D544" s="383"/>
      <c r="E544" s="383"/>
      <c r="F544" s="383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4"/>
      <c r="B556" s="385"/>
      <c r="C556" s="385"/>
      <c r="D556" s="385"/>
      <c r="E556" s="385"/>
      <c r="F556" s="385"/>
      <c r="G556" s="385"/>
    </row>
    <row r="557" spans="1:7" ht="35.25" customHeight="1" x14ac:dyDescent="0.4">
      <c r="A557" s="246" t="s">
        <v>310</v>
      </c>
      <c r="B557" s="222"/>
      <c r="C557" s="420"/>
      <c r="D557" s="420"/>
      <c r="E557" s="420"/>
      <c r="F557" s="42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06" t="s">
        <v>34</v>
      </c>
      <c r="B566" s="406"/>
      <c r="C566" s="407"/>
      <c r="D566" s="296">
        <f>SUM(B558:C565,B546:C555)</f>
        <v>0</v>
      </c>
      <c r="E566" s="79"/>
      <c r="F566" s="83"/>
      <c r="G566" s="83"/>
    </row>
    <row r="567" spans="1:7" ht="21" x14ac:dyDescent="0.4">
      <c r="A567" s="406" t="s">
        <v>33</v>
      </c>
      <c r="B567" s="406"/>
      <c r="C567" s="406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3"/>
      <c r="B572" s="383"/>
      <c r="C572" s="383"/>
      <c r="D572" s="383"/>
      <c r="E572" s="383"/>
      <c r="F572" s="383"/>
      <c r="G572" s="83"/>
    </row>
    <row r="573" spans="1:7" ht="22.5" x14ac:dyDescent="0.45">
      <c r="A573" s="346" t="s">
        <v>19</v>
      </c>
      <c r="B573" s="346"/>
      <c r="C573" s="346"/>
      <c r="D573" s="346"/>
      <c r="E573" s="346"/>
      <c r="F573" s="346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0" t="s">
        <v>28</v>
      </c>
      <c r="B575" s="351" t="s">
        <v>29</v>
      </c>
      <c r="C575" s="351"/>
      <c r="D575" s="351" t="s">
        <v>42</v>
      </c>
      <c r="E575" s="352" t="s">
        <v>266</v>
      </c>
      <c r="F575" s="352" t="s">
        <v>301</v>
      </c>
      <c r="G575" s="83"/>
    </row>
    <row r="576" spans="1:7" ht="21" x14ac:dyDescent="0.4">
      <c r="A576" s="350"/>
      <c r="B576" s="291" t="s">
        <v>32</v>
      </c>
      <c r="C576" s="291" t="s">
        <v>31</v>
      </c>
      <c r="D576" s="351"/>
      <c r="E576" s="352"/>
      <c r="F576" s="35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9" t="s">
        <v>10</v>
      </c>
      <c r="B578" s="410"/>
      <c r="C578" s="410"/>
      <c r="D578" s="410"/>
      <c r="E578" s="410"/>
      <c r="F578" s="411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6" t="s">
        <v>34</v>
      </c>
      <c r="B588" s="406"/>
      <c r="C588" s="407"/>
      <c r="D588" s="296">
        <f>SUM(B579:C587)</f>
        <v>0</v>
      </c>
      <c r="E588" s="79"/>
      <c r="F588" s="83"/>
      <c r="G588" s="83"/>
    </row>
    <row r="589" spans="1:7" ht="21" x14ac:dyDescent="0.4">
      <c r="A589" s="406" t="s">
        <v>33</v>
      </c>
      <c r="B589" s="406"/>
      <c r="C589" s="406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2" t="s">
        <v>23</v>
      </c>
      <c r="B591" s="413"/>
      <c r="C591" s="413"/>
      <c r="D591" s="413"/>
      <c r="E591" s="413"/>
      <c r="F591" s="414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7" t="s">
        <v>383</v>
      </c>
      <c r="B598" s="348"/>
      <c r="C598" s="348"/>
      <c r="D598" s="348"/>
      <c r="E598" s="348"/>
      <c r="F598" s="348"/>
      <c r="G598" s="348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06" t="s">
        <v>34</v>
      </c>
      <c r="B606" s="406"/>
      <c r="C606" s="407"/>
      <c r="D606" s="296">
        <f>SUM(B592:C605)</f>
        <v>0</v>
      </c>
      <c r="E606" s="79"/>
      <c r="F606" s="83"/>
      <c r="G606" s="83"/>
    </row>
    <row r="607" spans="1:7" ht="21" x14ac:dyDescent="0.4">
      <c r="A607" s="406" t="s">
        <v>33</v>
      </c>
      <c r="B607" s="406"/>
      <c r="C607" s="406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7" t="s">
        <v>170</v>
      </c>
      <c r="B610" s="418"/>
      <c r="C610" s="41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6" t="s">
        <v>8</v>
      </c>
      <c r="B612" s="346"/>
      <c r="C612" s="346"/>
      <c r="D612" s="346"/>
      <c r="E612" s="346"/>
      <c r="F612" s="346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4" t="s">
        <v>28</v>
      </c>
      <c r="B614" s="355" t="s">
        <v>29</v>
      </c>
      <c r="C614" s="355"/>
      <c r="D614" s="355" t="s">
        <v>42</v>
      </c>
      <c r="E614" s="356" t="s">
        <v>266</v>
      </c>
      <c r="F614" s="356" t="s">
        <v>301</v>
      </c>
      <c r="G614" s="83"/>
    </row>
    <row r="615" spans="1:7" ht="18.75" customHeight="1" x14ac:dyDescent="0.4">
      <c r="A615" s="354"/>
      <c r="B615" s="283" t="s">
        <v>32</v>
      </c>
      <c r="C615" s="283" t="s">
        <v>31</v>
      </c>
      <c r="D615" s="355"/>
      <c r="E615" s="356"/>
      <c r="F615" s="356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1"/>
      <c r="D617" s="401"/>
      <c r="E617" s="401"/>
      <c r="F617" s="402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6" t="s">
        <v>34</v>
      </c>
      <c r="B627" s="406"/>
      <c r="C627" s="406"/>
      <c r="D627" s="296">
        <f>SUM(B618:C626)</f>
        <v>0</v>
      </c>
      <c r="E627" s="427"/>
      <c r="F627" s="408"/>
      <c r="G627" s="83"/>
    </row>
    <row r="628" spans="1:7" ht="21" x14ac:dyDescent="0.4">
      <c r="A628" s="406" t="s">
        <v>33</v>
      </c>
      <c r="B628" s="406"/>
      <c r="C628" s="406"/>
      <c r="D628" s="295" t="e">
        <f>D627/(COUNT(B618:C626)*2)</f>
        <v>#DIV/0!</v>
      </c>
      <c r="E628" s="428"/>
      <c r="F628" s="382"/>
      <c r="G628" s="83"/>
    </row>
    <row r="629" spans="1:7" ht="21" x14ac:dyDescent="0.4">
      <c r="A629" s="104"/>
      <c r="B629" s="83"/>
      <c r="C629" s="426"/>
      <c r="D629" s="426"/>
      <c r="E629" s="426"/>
      <c r="F629" s="42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1" t="s">
        <v>34</v>
      </c>
      <c r="B639" s="362"/>
      <c r="C639" s="363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1"/>
      <c r="D642" s="401"/>
      <c r="E642" s="401"/>
      <c r="F642" s="402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1" t="s">
        <v>34</v>
      </c>
      <c r="B650" s="362"/>
      <c r="C650" s="363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3"/>
      <c r="B652" s="423"/>
      <c r="C652" s="423"/>
      <c r="D652" s="423"/>
      <c r="E652" s="423"/>
      <c r="F652" s="423"/>
      <c r="G652" s="423"/>
    </row>
    <row r="653" spans="1:16382" ht="24.75" x14ac:dyDescent="0.4">
      <c r="A653" s="241" t="s">
        <v>26</v>
      </c>
      <c r="B653" s="401"/>
      <c r="C653" s="401"/>
      <c r="D653" s="401"/>
      <c r="E653" s="401"/>
      <c r="F653" s="402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8" t="s">
        <v>310</v>
      </c>
      <c r="B661" s="399"/>
      <c r="C661" s="399"/>
      <c r="D661" s="399"/>
      <c r="E661" s="399"/>
      <c r="F661" s="400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6" t="s">
        <v>355</v>
      </c>
      <c r="B676" s="346"/>
      <c r="C676" s="346"/>
      <c r="D676" s="346"/>
      <c r="E676" s="346"/>
      <c r="F676" s="346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4" t="s">
        <v>28</v>
      </c>
      <c r="B678" s="355" t="s">
        <v>29</v>
      </c>
      <c r="C678" s="355"/>
      <c r="D678" s="355" t="s">
        <v>42</v>
      </c>
      <c r="E678" s="356" t="s">
        <v>266</v>
      </c>
      <c r="F678" s="356" t="s">
        <v>301</v>
      </c>
      <c r="G678" s="83"/>
    </row>
    <row r="679" spans="1:7" ht="21" x14ac:dyDescent="0.4">
      <c r="A679" s="354"/>
      <c r="B679" s="283" t="s">
        <v>32</v>
      </c>
      <c r="C679" s="283" t="s">
        <v>31</v>
      </c>
      <c r="D679" s="355"/>
      <c r="E679" s="356"/>
      <c r="F679" s="356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2" t="s">
        <v>459</v>
      </c>
      <c r="B704" s="422"/>
      <c r="C704" s="422"/>
      <c r="D704" s="422"/>
      <c r="E704" s="422"/>
      <c r="F704" s="42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29" t="s">
        <v>28</v>
      </c>
      <c r="B706" s="392" t="s">
        <v>29</v>
      </c>
      <c r="C706" s="392"/>
      <c r="D706" s="355" t="s">
        <v>42</v>
      </c>
      <c r="E706" s="356" t="s">
        <v>266</v>
      </c>
      <c r="F706" s="356" t="s">
        <v>301</v>
      </c>
      <c r="G706" s="184"/>
    </row>
    <row r="707" spans="1:7" ht="21" x14ac:dyDescent="0.4">
      <c r="A707" s="354"/>
      <c r="B707" s="283" t="s">
        <v>32</v>
      </c>
      <c r="C707" s="283" t="s">
        <v>31</v>
      </c>
      <c r="D707" s="355"/>
      <c r="E707" s="356"/>
      <c r="F707" s="356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5" t="s">
        <v>305</v>
      </c>
      <c r="B709" s="396"/>
      <c r="C709" s="396"/>
      <c r="D709" s="396"/>
      <c r="E709" s="396"/>
      <c r="F709" s="397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4"/>
      <c r="C715" s="42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4"/>
      <c r="C716" s="42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5" t="s">
        <v>306</v>
      </c>
      <c r="B718" s="396"/>
      <c r="C718" s="396"/>
      <c r="D718" s="396"/>
      <c r="E718" s="396"/>
      <c r="F718" s="397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0"/>
      <c r="E1" s="440"/>
      <c r="F1" s="440"/>
      <c r="G1" s="44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1" t="s">
        <v>46</v>
      </c>
      <c r="B6" s="441"/>
      <c r="C6" s="441"/>
      <c r="D6" s="441"/>
      <c r="E6" s="441"/>
      <c r="F6" s="441"/>
      <c r="G6" s="66"/>
    </row>
    <row r="7" spans="1:7" s="2" customFormat="1" ht="21.75" customHeight="1" x14ac:dyDescent="0.45">
      <c r="A7" s="442" t="str">
        <f>'Page de garde'!D18</f>
        <v>SAHLOUL</v>
      </c>
      <c r="B7" s="442"/>
      <c r="C7" s="442"/>
      <c r="D7" s="442"/>
      <c r="E7" s="442"/>
      <c r="F7" s="442"/>
      <c r="G7" s="66"/>
    </row>
    <row r="8" spans="1:7" s="2" customFormat="1" ht="24" x14ac:dyDescent="0.45">
      <c r="A8" s="329" t="s">
        <v>39</v>
      </c>
      <c r="B8" s="443" t="str">
        <f>'A1 Exploitation'!B9:F9</f>
        <v>M Souheil DRAOUI</v>
      </c>
      <c r="C8" s="443"/>
      <c r="D8" s="443"/>
      <c r="E8" s="443"/>
      <c r="F8" s="443"/>
      <c r="G8" s="66"/>
    </row>
    <row r="9" spans="1:7" s="2" customFormat="1" ht="24" x14ac:dyDescent="0.45">
      <c r="A9" s="330" t="s">
        <v>41</v>
      </c>
      <c r="B9" s="444" t="str">
        <f>'A1 Exploitation'!B10:F10</f>
        <v>Directeur magasin</v>
      </c>
      <c r="C9" s="444"/>
      <c r="D9" s="444"/>
      <c r="E9" s="444"/>
      <c r="F9" s="444"/>
      <c r="G9" s="66"/>
    </row>
    <row r="10" spans="1:7" s="2" customFormat="1" ht="24" x14ac:dyDescent="0.45">
      <c r="A10" s="329" t="s">
        <v>40</v>
      </c>
      <c r="B10" s="439">
        <f>'A1 Exploitation'!B11:F11</f>
        <v>43619</v>
      </c>
      <c r="C10" s="439"/>
      <c r="D10" s="439"/>
      <c r="E10" s="439"/>
      <c r="F10" s="439"/>
      <c r="G10" s="66"/>
    </row>
    <row r="11" spans="1:7" s="2" customFormat="1" ht="24" x14ac:dyDescent="0.45">
      <c r="A11" s="329" t="s">
        <v>250</v>
      </c>
      <c r="B11" s="445" t="e">
        <f>D199</f>
        <v>#DIV/0!</v>
      </c>
      <c r="C11" s="445"/>
      <c r="D11" s="445"/>
      <c r="E11" s="445"/>
      <c r="F11" s="445"/>
      <c r="G11" s="66"/>
    </row>
    <row r="12" spans="1:7" s="2" customFormat="1" ht="22.5" x14ac:dyDescent="0.45">
      <c r="A12" s="1"/>
      <c r="D12" s="374"/>
      <c r="E12" s="374"/>
      <c r="F12" s="374"/>
      <c r="G12" s="374"/>
    </row>
    <row r="13" spans="1:7" s="2" customFormat="1" ht="11.25" customHeight="1" x14ac:dyDescent="0.3">
      <c r="A13" s="446" t="s">
        <v>28</v>
      </c>
      <c r="B13" s="447" t="s">
        <v>29</v>
      </c>
      <c r="C13" s="447"/>
      <c r="D13" s="447" t="s">
        <v>42</v>
      </c>
      <c r="E13" s="447" t="s">
        <v>160</v>
      </c>
      <c r="F13" s="447" t="s">
        <v>161</v>
      </c>
    </row>
    <row r="14" spans="1:7" s="2" customFormat="1" ht="12.75" customHeight="1" x14ac:dyDescent="0.3">
      <c r="A14" s="446"/>
      <c r="B14" s="336" t="s">
        <v>32</v>
      </c>
      <c r="C14" s="336" t="s">
        <v>31</v>
      </c>
      <c r="D14" s="447"/>
      <c r="E14" s="447"/>
      <c r="F14" s="447"/>
      <c r="G14" s="65"/>
    </row>
    <row r="15" spans="1:7" x14ac:dyDescent="0.3">
      <c r="A15" s="460"/>
      <c r="B15" s="461"/>
      <c r="C15" s="461"/>
      <c r="D15" s="461"/>
      <c r="E15" s="461"/>
      <c r="F15" s="461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5" t="s">
        <v>34</v>
      </c>
      <c r="B22" s="449"/>
      <c r="C22" s="450"/>
      <c r="D22" s="334">
        <f>SUM(B17:C21)</f>
        <v>0</v>
      </c>
    </row>
    <row r="23" spans="1:7" x14ac:dyDescent="0.3">
      <c r="A23" s="448" t="s">
        <v>251</v>
      </c>
      <c r="B23" s="451"/>
      <c r="C23" s="452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6" t="s">
        <v>4</v>
      </c>
      <c r="B25" s="457"/>
      <c r="C25" s="457"/>
      <c r="D25" s="457"/>
      <c r="E25" s="457"/>
      <c r="F25" s="45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8" t="s">
        <v>34</v>
      </c>
      <c r="B33" s="451"/>
      <c r="C33" s="452"/>
      <c r="D33" s="331">
        <f>SUM(B26:C32)</f>
        <v>0</v>
      </c>
    </row>
    <row r="34" spans="1:6" x14ac:dyDescent="0.3">
      <c r="A34" s="448" t="s">
        <v>251</v>
      </c>
      <c r="B34" s="451"/>
      <c r="C34" s="45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6" t="s">
        <v>180</v>
      </c>
      <c r="B36" s="457"/>
      <c r="C36" s="457"/>
      <c r="D36" s="457"/>
      <c r="E36" s="457"/>
      <c r="F36" s="45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8" t="s">
        <v>34</v>
      </c>
      <c r="B42" s="451"/>
      <c r="C42" s="452"/>
      <c r="D42" s="331">
        <f>SUM(B37:C41)</f>
        <v>0</v>
      </c>
    </row>
    <row r="43" spans="1:6" x14ac:dyDescent="0.3">
      <c r="A43" s="448" t="s">
        <v>251</v>
      </c>
      <c r="B43" s="451"/>
      <c r="C43" s="45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8" t="s">
        <v>19</v>
      </c>
      <c r="B45" s="459"/>
      <c r="C45" s="459"/>
      <c r="D45" s="459"/>
      <c r="E45" s="459"/>
      <c r="F45" s="459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8" t="s">
        <v>34</v>
      </c>
      <c r="B52" s="451"/>
      <c r="C52" s="452"/>
      <c r="D52" s="331">
        <f>SUM(B46:C51)</f>
        <v>0</v>
      </c>
    </row>
    <row r="53" spans="1:6" x14ac:dyDescent="0.3">
      <c r="A53" s="448" t="s">
        <v>251</v>
      </c>
      <c r="B53" s="451"/>
      <c r="C53" s="452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6" t="s">
        <v>8</v>
      </c>
      <c r="B55" s="457"/>
      <c r="C55" s="457"/>
      <c r="D55" s="457"/>
      <c r="E55" s="457"/>
      <c r="F55" s="45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8" t="s">
        <v>34</v>
      </c>
      <c r="B63" s="451"/>
      <c r="C63" s="452"/>
      <c r="D63" s="331">
        <f>SUM(B56:C62)</f>
        <v>0</v>
      </c>
    </row>
    <row r="64" spans="1:6" x14ac:dyDescent="0.3">
      <c r="A64" s="448" t="s">
        <v>251</v>
      </c>
      <c r="B64" s="451"/>
      <c r="C64" s="452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6" t="s">
        <v>111</v>
      </c>
      <c r="B66" s="457"/>
      <c r="C66" s="457"/>
      <c r="D66" s="457"/>
      <c r="E66" s="457"/>
      <c r="F66" s="45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8" t="s">
        <v>34</v>
      </c>
      <c r="B84" s="451"/>
      <c r="C84" s="452"/>
      <c r="D84" s="331">
        <f>SUM(B67:C83)</f>
        <v>0</v>
      </c>
    </row>
    <row r="85" spans="1:6" x14ac:dyDescent="0.3">
      <c r="A85" s="448" t="s">
        <v>251</v>
      </c>
      <c r="B85" s="451"/>
      <c r="C85" s="45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6" t="s">
        <v>172</v>
      </c>
      <c r="B87" s="457"/>
      <c r="C87" s="457"/>
      <c r="D87" s="457"/>
      <c r="E87" s="457"/>
      <c r="F87" s="45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8" t="s">
        <v>34</v>
      </c>
      <c r="B102" s="451"/>
      <c r="C102" s="452"/>
      <c r="D102" s="331">
        <f>SUM(B88:C101)</f>
        <v>0</v>
      </c>
    </row>
    <row r="103" spans="1:6" x14ac:dyDescent="0.3">
      <c r="A103" s="448" t="s">
        <v>251</v>
      </c>
      <c r="B103" s="451"/>
      <c r="C103" s="45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6" t="s">
        <v>173</v>
      </c>
      <c r="B106" s="457"/>
      <c r="C106" s="457"/>
      <c r="D106" s="457"/>
      <c r="E106" s="457"/>
      <c r="F106" s="45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8" t="s">
        <v>34</v>
      </c>
      <c r="B118" s="451"/>
      <c r="C118" s="452"/>
      <c r="D118" s="331">
        <f>SUM(B107:C117)</f>
        <v>0</v>
      </c>
    </row>
    <row r="119" spans="1:6" x14ac:dyDescent="0.3">
      <c r="A119" s="448" t="s">
        <v>251</v>
      </c>
      <c r="B119" s="451"/>
      <c r="C119" s="45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6" t="s">
        <v>156</v>
      </c>
      <c r="B121" s="457"/>
      <c r="C121" s="457"/>
      <c r="D121" s="457"/>
      <c r="E121" s="457"/>
      <c r="F121" s="45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8" t="s">
        <v>34</v>
      </c>
      <c r="B133" s="451"/>
      <c r="C133" s="452"/>
      <c r="D133" s="331">
        <f>SUM(B122:C132)</f>
        <v>0</v>
      </c>
    </row>
    <row r="134" spans="1:6" x14ac:dyDescent="0.3">
      <c r="A134" s="448" t="s">
        <v>251</v>
      </c>
      <c r="B134" s="451"/>
      <c r="C134" s="45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6" t="s">
        <v>61</v>
      </c>
      <c r="B136" s="457"/>
      <c r="C136" s="457"/>
      <c r="D136" s="457"/>
      <c r="E136" s="457"/>
      <c r="F136" s="45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8" t="s">
        <v>34</v>
      </c>
      <c r="B149" s="451"/>
      <c r="C149" s="452"/>
      <c r="D149" s="331">
        <f>SUM(B137:C148)</f>
        <v>0</v>
      </c>
    </row>
    <row r="150" spans="1:6" x14ac:dyDescent="0.3">
      <c r="A150" s="448" t="s">
        <v>251</v>
      </c>
      <c r="B150" s="451"/>
      <c r="C150" s="45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6" t="s">
        <v>178</v>
      </c>
      <c r="B152" s="457"/>
      <c r="C152" s="457"/>
      <c r="D152" s="457"/>
      <c r="E152" s="457"/>
      <c r="F152" s="45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8" t="s">
        <v>34</v>
      </c>
      <c r="B161" s="449"/>
      <c r="C161" s="450"/>
      <c r="D161" s="334">
        <f>SUM(B153:C160)</f>
        <v>0</v>
      </c>
    </row>
    <row r="162" spans="1:6" x14ac:dyDescent="0.3">
      <c r="A162" s="448" t="s">
        <v>251</v>
      </c>
      <c r="B162" s="451"/>
      <c r="C162" s="452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6" t="s">
        <v>64</v>
      </c>
      <c r="B164" s="457"/>
      <c r="C164" s="457"/>
      <c r="D164" s="457"/>
      <c r="E164" s="457"/>
      <c r="F164" s="45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8" t="s">
        <v>34</v>
      </c>
      <c r="B169" s="451"/>
      <c r="C169" s="452"/>
      <c r="D169" s="331">
        <f>SUM(B165:C168)</f>
        <v>0</v>
      </c>
    </row>
    <row r="170" spans="1:6" x14ac:dyDescent="0.3">
      <c r="A170" s="448" t="s">
        <v>251</v>
      </c>
      <c r="B170" s="451"/>
      <c r="C170" s="452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2" t="s">
        <v>15</v>
      </c>
      <c r="B172" s="463"/>
      <c r="C172" s="463"/>
      <c r="D172" s="463"/>
      <c r="E172" s="463"/>
      <c r="F172" s="46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8" t="s">
        <v>34</v>
      </c>
      <c r="B177" s="451"/>
      <c r="C177" s="452"/>
      <c r="D177" s="331">
        <f>SUM(B173:C176)</f>
        <v>0</v>
      </c>
    </row>
    <row r="178" spans="1:7" x14ac:dyDescent="0.3">
      <c r="A178" s="448" t="s">
        <v>251</v>
      </c>
      <c r="B178" s="451"/>
      <c r="C178" s="452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6" t="s">
        <v>65</v>
      </c>
      <c r="B180" s="457"/>
      <c r="C180" s="457"/>
      <c r="D180" s="457"/>
      <c r="E180" s="457"/>
      <c r="F180" s="45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8" t="s">
        <v>34</v>
      </c>
      <c r="B186" s="451"/>
      <c r="C186" s="452"/>
      <c r="D186" s="331">
        <f>SUM(B181:C185)</f>
        <v>0</v>
      </c>
    </row>
    <row r="187" spans="1:7" x14ac:dyDescent="0.3">
      <c r="A187" s="448" t="s">
        <v>251</v>
      </c>
      <c r="B187" s="451"/>
      <c r="C187" s="452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6" t="s">
        <v>177</v>
      </c>
      <c r="B189" s="457"/>
      <c r="C189" s="457"/>
      <c r="D189" s="457"/>
      <c r="E189" s="457"/>
      <c r="F189" s="45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8" t="s">
        <v>34</v>
      </c>
      <c r="B194" s="451"/>
      <c r="C194" s="452"/>
      <c r="D194" s="335">
        <f>SUM(B190:C193)</f>
        <v>0</v>
      </c>
    </row>
    <row r="195" spans="1:6" x14ac:dyDescent="0.3">
      <c r="A195" s="448" t="s">
        <v>251</v>
      </c>
      <c r="B195" s="451"/>
      <c r="C195" s="452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2019-12-27T11:44:52Z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