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Rapport CE Sahloul avril 2018\"/>
    </mc:Choice>
  </mc:AlternateContent>
  <bookViews>
    <workbookView xWindow="0" yWindow="0" windowWidth="20490" windowHeight="74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 s="1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D118" i="37"/>
  <c r="D119" i="37" s="1"/>
  <c r="C116" i="37"/>
  <c r="C115" i="37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A537" i="36"/>
  <c r="C530" i="36"/>
  <c r="C528" i="36"/>
  <c r="A517" i="36"/>
  <c r="D513" i="36"/>
  <c r="D514" i="36" s="1"/>
  <c r="B151" i="29" s="1"/>
  <c r="A506" i="36"/>
  <c r="D499" i="36"/>
  <c r="D500" i="36" s="1"/>
  <c r="D493" i="36"/>
  <c r="D494" i="36" s="1"/>
  <c r="C490" i="36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D387" i="36" s="1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D314" i="36" s="1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C91" i="36"/>
  <c r="D100" i="36" s="1"/>
  <c r="D101" i="36" s="1"/>
  <c r="C89" i="36"/>
  <c r="C82" i="36"/>
  <c r="C79" i="36"/>
  <c r="C74" i="36"/>
  <c r="C72" i="36"/>
  <c r="C69" i="36"/>
  <c r="C68" i="36"/>
  <c r="C65" i="36"/>
  <c r="D61" i="36"/>
  <c r="D62" i="36" s="1"/>
  <c r="C59" i="36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63" i="37" l="1"/>
  <c r="D64" i="37" s="1"/>
  <c r="D201" i="36"/>
  <c r="D202" i="36" s="1"/>
  <c r="D477" i="36"/>
  <c r="D478" i="36" s="1"/>
  <c r="D533" i="36"/>
  <c r="D534" i="36" s="1"/>
  <c r="B161" i="29" s="1"/>
  <c r="D544" i="36"/>
  <c r="D545" i="36" s="1"/>
  <c r="B170" i="29" s="1"/>
  <c r="D84" i="36"/>
  <c r="D154" i="36"/>
  <c r="D155" i="36" s="1"/>
  <c r="D373" i="36"/>
  <c r="D374" i="36" s="1"/>
  <c r="D440" i="36"/>
  <c r="D441" i="36" s="1"/>
  <c r="D41" i="43"/>
  <c r="D261" i="43"/>
  <c r="B261" i="43" s="1"/>
  <c r="D498" i="43"/>
  <c r="B498" i="43" s="1"/>
  <c r="D499" i="43" s="1"/>
  <c r="D502" i="43" s="1"/>
  <c r="D503" i="43" s="1"/>
  <c r="B143" i="29" s="1"/>
  <c r="D354" i="36"/>
  <c r="D406" i="36"/>
  <c r="D407" i="36" s="1"/>
  <c r="D426" i="36"/>
  <c r="D427" i="36" s="1"/>
  <c r="D99" i="43"/>
  <c r="B99" i="43" s="1"/>
  <c r="D353" i="43"/>
  <c r="B353" i="43" s="1"/>
  <c r="D532" i="43"/>
  <c r="B532" i="43" s="1"/>
  <c r="D533" i="43" s="1"/>
  <c r="D534" i="43" s="1"/>
  <c r="B162" i="29" s="1"/>
  <c r="D543" i="43"/>
  <c r="B543" i="43" s="1"/>
  <c r="D386" i="43"/>
  <c r="B386" i="43" s="1"/>
  <c r="D201" i="43"/>
  <c r="D202" i="43" s="1"/>
  <c r="D153" i="43"/>
  <c r="B153" i="43" s="1"/>
  <c r="D154" i="43" s="1"/>
  <c r="D42" i="36"/>
  <c r="D43" i="36" s="1"/>
  <c r="D544" i="43"/>
  <c r="D45" i="31"/>
  <c r="D46" i="31" s="1"/>
  <c r="B55" i="29" s="1"/>
  <c r="D43" i="31"/>
  <c r="D102" i="36"/>
  <c r="D103" i="36" s="1"/>
  <c r="B61" i="29" s="1"/>
  <c r="D85" i="36"/>
  <c r="D195" i="35"/>
  <c r="D315" i="36"/>
  <c r="D317" i="36"/>
  <c r="D318" i="36" s="1"/>
  <c r="B97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388" i="36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43" i="36" l="1"/>
  <c r="D444" i="36" s="1"/>
  <c r="B124" i="29" s="1"/>
  <c r="D480" i="36"/>
  <c r="D481" i="36" s="1"/>
  <c r="B133" i="29" s="1"/>
  <c r="D204" i="36"/>
  <c r="D205" i="36" s="1"/>
  <c r="B79" i="29" s="1"/>
  <c r="D500" i="43"/>
  <c r="D204" i="43"/>
  <c r="D205" i="43" s="1"/>
  <c r="B80" i="29" s="1"/>
  <c r="D357" i="36"/>
  <c r="D358" i="36" s="1"/>
  <c r="B106" i="29" s="1"/>
  <c r="D355" i="36"/>
  <c r="D390" i="36"/>
  <c r="D391" i="36" s="1"/>
  <c r="B115" i="29" s="1"/>
  <c r="D155" i="43"/>
  <c r="D157" i="43"/>
  <c r="D158" i="43" s="1"/>
  <c r="B71" i="29" s="1"/>
  <c r="D547" i="43"/>
  <c r="B44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<sst xmlns="http://schemas.openxmlformats.org/spreadsheetml/2006/main" count="3764" uniqueCount="454">
  <si>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</si>
  <si>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</si>
  <si>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</si>
  <si>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</si>
  <si>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</si>
  <si>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</si>
  <si>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</si>
  <si>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</si>
  <si>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</si>
  <si>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</si>
  <si>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</si>
  <si>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</si>
  <si>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</si>
  <si>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</si>
  <si>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</si>
  <si>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</si>
  <si>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</si>
  <si>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</si>
  <si>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</si>
  <si>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</si>
  <si>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</si>
  <si>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</si>
  <si>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</si>
  <si>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</si>
  <si>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</si>
  <si>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</si>
  <si>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</si>
  <si>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</si>
  <si>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</si>
  <si>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</si>
  <si>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</si>
  <si>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</si>
  <si>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</si>
  <si>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</si>
  <si>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</si>
  <si>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</si>
  <si>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</si>
  <si>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</si>
  <si>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</si>
  <si>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</si>
  <si>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</si>
  <si>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</si>
  <si>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</si>
  <si>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</si>
  <si>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</si>
  <si>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</si>
  <si>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</si>
  <si>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</si>
  <si>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</si>
  <si>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</si>
  <si>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</si>
  <si>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</si>
  <si>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</si>
  <si>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</si>
  <si>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</si>
  <si>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</si>
  <si>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</si>
  <si>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</si>
  <si>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</si>
  <si>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</si>
  <si>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</si>
  <si>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</si>
  <si>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</si>
  <si>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</si>
  <si>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</si>
  <si>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</si>
  <si>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</si>
  <si>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</si>
  <si>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</si>
  <si>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</si>
  <si>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</si>
  <si>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</si>
  <si>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</si>
  <si>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</si>
  <si>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</si>
  <si>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</si>
  <si>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</si>
  <si>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</si>
  <si>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</si>
  <si>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</si>
  <si>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</si>
  <si>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</si>
  <si>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</si>
  <si>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</si>
  <si>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</si>
  <si>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</si>
  <si>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</si>
  <si>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</si>
  <si>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</si>
  <si>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</si>
  <si>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</si>
  <si>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</si>
  <si>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</si>
  <si>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</si>
  <si>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</si>
  <si>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</si>
  <si>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</si>
  <si>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</si>
  <si>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</si>
  <si>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</si>
  <si>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</si>
  <si>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</si>
  <si>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</si>
  <si>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</si>
  <si>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</si>
  <si>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</si>
  <si>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</si>
  <si>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</si>
  <si>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</si>
  <si>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</si>
  <si>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</si>
  <si>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</si>
  <si>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</si>
  <si>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</si>
  <si>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</si>
  <si>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</si>
  <si>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</si>
  <si>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</si>
  <si>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</si>
  <si>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</si>
  <si>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</si>
  <si>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</si>
  <si>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</si>
  <si>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</si>
  <si>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</si>
  <si>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</si>
  <si>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</si>
  <si>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</si>
  <si>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</si>
  <si>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</si>
  <si>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</si>
  <si>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</si>
  <si>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</si>
  <si>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</si>
  <si>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</si>
  <si>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</si>
  <si>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</si>
  <si>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</si>
  <si>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</si>
  <si>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</si>
  <si>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</si>
  <si>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</si>
  <si>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</si>
  <si>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</si>
  <si>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</si>
  <si>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</si>
  <si>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</si>
  <si>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</si>
  <si>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</si>
  <si>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</si>
  <si>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</si>
  <si>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</si>
  <si>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</si>
  <si>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</si>
  <si>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</si>
  <si>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</si>
  <si>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</si>
  <si>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</si>
  <si>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</si>
  <si>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</si>
  <si>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</si>
  <si>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</si>
  <si>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</si>
  <si>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</si>
  <si>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</si>
  <si>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</si>
  <si>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</si>
  <si>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</si>
  <si>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</si>
  <si>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</si>
  <si>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</si>
  <si>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</si>
  <si>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</si>
  <si>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</si>
  <si>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</si>
  <si>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</si>
  <si>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</si>
  <si>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</si>
  <si>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</si>
  <si>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</si>
  <si>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</si>
  <si>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</si>
  <si>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</si>
  <si>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</si>
  <si>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</si>
  <si>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</si>
  <si>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</si>
  <si>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</si>
  <si>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</si>
  <si>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</si>
  <si>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</si>
  <si>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</si>
  <si>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</si>
  <si>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</si>
  <si>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</si>
  <si>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</si>
  <si>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</si>
  <si>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</si>
  <si>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</si>
  <si>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</si>
  <si>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</si>
  <si>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</si>
  <si>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</si>
  <si>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</si>
  <si>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</si>
  <si>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</si>
  <si>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</si>
  <si>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</si>
  <si>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</si>
  <si>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</si>
  <si>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</si>
  <si>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</si>
  <si>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</si>
  <si>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</si>
  <si>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</si>
  <si>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</si>
  <si>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</si>
  <si>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</si>
  <si>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</si>
  <si>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</si>
  <si>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</si>
  <si>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</si>
  <si>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</si>
  <si>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</si>
  <si>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</si>
  <si>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</si>
  <si>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</si>
  <si>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</si>
  <si>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</si>
  <si>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</si>
  <si>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</si>
  <si>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</si>
  <si>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</si>
  <si>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</si>
  <si>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</si>
  <si>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</si>
  <si>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</si>
  <si>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</si>
  <si>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</si>
  <si>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</si>
  <si>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</si>
  <si>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</si>
  <si>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</si>
  <si>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</si>
  <si>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</si>
  <si>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</si>
  <si>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</si>
  <si>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</si>
  <si>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</si>
  <si>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</si>
  <si>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</si>
  <si>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</si>
  <si>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</si>
  <si>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</si>
  <si>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</si>
  <si>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</si>
  <si>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</si>
  <si>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</si>
  <si>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</si>
  <si>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</si>
  <si>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</si>
  <si>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</si>
  <si>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</si>
  <si>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</si>
  <si>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</si>
  <si>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</si>
  <si>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</si>
  <si>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</si>
  <si>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</si>
  <si>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</si>
  <si>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</si>
  <si>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</si>
  <si>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</si>
  <si>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</si>
  <si>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</si>
  <si>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</si>
  <si>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</si>
  <si>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</si>
  <si>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</si>
  <si>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</si>
  <si>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</si>
  <si>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</si>
  <si>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</si>
  <si>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</si>
  <si>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</si>
  <si>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</si>
  <si>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</si>
  <si>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</si>
  <si>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</si>
  <si>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</si>
  <si>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</si>
  <si>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</si>
  <si>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</si>
  <si>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</si>
  <si>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</si>
  <si>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</si>
  <si>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</si>
  <si>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</si>
  <si>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</si>
  <si>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</si>
  <si>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</si>
  <si>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</si>
  <si>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</si>
  <si>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</si>
  <si>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</si>
  <si>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</si>
  <si>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</si>
  <si>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</si>
  <si>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</si>
  <si>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</si>
  <si>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</si>
  <si>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</si>
  <si>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</si>
  <si>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</si>
  <si>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</si>
  <si>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</si>
  <si>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</si>
  <si>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</si>
  <si>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</si>
  <si>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</si>
  <si>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</si>
  <si>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</si>
  <si>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</si>
  <si>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</si>
  <si>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</si>
  <si>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</si>
  <si>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</si>
  <si>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</si>
  <si>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</si>
  <si>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</si>
  <si>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</si>
  <si>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</si>
  <si>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</si>
  <si>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</si>
  <si>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</si>
  <si>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</si>
  <si>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</si>
  <si>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</si>
  <si>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</si>
  <si>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</si>
  <si>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</si>
  <si>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</si>
  <si>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</si>
  <si>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</si>
  <si>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</si>
  <si>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</si>
  <si>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</si>
  <si>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</si>
  <si>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</si>
  <si>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</si>
  <si>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</si>
  <si>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</si>
  <si>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</si>
  <si>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</si>
  <si>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</si>
  <si>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</si>
  <si>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</si>
  <si>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</si>
  <si>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</si>
  <si>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</si>
  <si>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</si>
  <si>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</si>
  <si>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</si>
  <si>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</si>
  <si>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</si>
  <si>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</si>
  <si>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</si>
  <si>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</si>
  <si>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</si>
  <si>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</si>
  <si>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</si>
  <si>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</si>
  <si>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</si>
  <si>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</si>
  <si>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</si>
  <si>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</si>
  <si>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</si>
  <si>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</si>
  <si>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</si>
  <si>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</si>
  <si>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</si>
  <si>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</si>
  <si>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</si>
  <si>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</si>
  <si>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</si>
  <si>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</si>
  <si>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</si>
  <si>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</si>
  <si>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</si>
  <si>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</si>
  <si>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</si>
  <si>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</si>
  <si>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</si>
  <si>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</si>
  <si>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</si>
  <si>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</si>
  <si>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</si>
  <si>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</si>
  <si>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</si>
  <si>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</si>
  <si>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</si>
  <si>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</si>
  <si>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</si>
  <si>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</si>
  <si>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</si>
  <si>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</si>
  <si>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</si>
  <si>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</si>
  <si>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Sahloul</t>
  </si>
  <si>
    <t>Mme Meriam CHOUCHENE</t>
  </si>
  <si>
    <t>Directeur magasin &amp; chefs rayons</t>
  </si>
  <si>
    <t>La porte de réception manque d'étanchéité.</t>
  </si>
  <si>
    <t>Renforcer le contrôle de l'état de conditionnement des produits exposés.</t>
  </si>
  <si>
    <t>Assurer le suivi de la température ambiante de la chambre froide et des meubles d'exposition.</t>
  </si>
  <si>
    <t>Présence de piqûres de moisissures sur le revêtement du meuble yaourts.</t>
  </si>
  <si>
    <t>Ecaillement du revêtement interne du meuble yaourts. Le rideau du meuble est défaillant.</t>
  </si>
  <si>
    <t>Renforcer le contrôle de l'état de fraicheur des produits exposés.</t>
  </si>
  <si>
    <t>Le meuble surgelé des légumes est démuni de couvercle.</t>
  </si>
  <si>
    <t>La température affichée du meuble des légumes surgelés est de -8°C &gt; -18°C.</t>
  </si>
  <si>
    <t>Absence de local déchet au magasin</t>
  </si>
  <si>
    <t>Absence de dispositif d'eau sous pression dans la zone de réception.</t>
  </si>
  <si>
    <t>Même chambre froide pour PLS; la séparation est dans l'espace.</t>
  </si>
  <si>
    <t>Les vestiaires hommes sont utilisés simultanément en tant que salle de pause.</t>
  </si>
  <si>
    <t>La bouche d'aération des sanitaires femmes est poussiéreuse.
Absence de douches.</t>
  </si>
  <si>
    <t>Absence de source d'aération dans la réserve PGC.</t>
  </si>
  <si>
    <t>Prévoir une source d'aération à ce niveau.</t>
  </si>
  <si>
    <t>Taux d'hygrométrie est de 57%</t>
  </si>
  <si>
    <t>Remplacer les tubes néon grillés au niveau de la réserve. Eclairage faible à ce niveau.</t>
  </si>
  <si>
    <t>Présence de toiles d'araignées au plafond de la réserve.</t>
  </si>
  <si>
    <t>La benne à ordure est dépourvue de couvercle.</t>
  </si>
  <si>
    <t>Absence de local déchets.</t>
  </si>
  <si>
    <t>Prévoir un local adapté pour cet effet.</t>
  </si>
  <si>
    <t>Présence de rouille sur les étagères du rayon PGC.</t>
  </si>
  <si>
    <t xml:space="preserve">La benne à ordure était maintenue dans la zone de réception; ce dispositif bien que rempli de déchets était démuni de couvercle et /ou de protection.
Prévoir une zone adaptée pour l'entreposage de la benne à ordure.
</t>
  </si>
  <si>
    <t xml:space="preserve">Développement de moisissures sur les piments séchés préemballés et exposés au froid. </t>
  </si>
  <si>
    <t>Présence de piqûres de moisissures sur le revêtement du meuble froid. Renforcer le nettoyage et désinfection du dispositif frigorifique.</t>
  </si>
  <si>
    <t>Le thermomètre à sonde bien que vérifié, était non fonctionnel le jour de l'audit. Il s'agit du seul thermomètre à sonde disponible au magasin.</t>
  </si>
  <si>
    <t>Réparer ou remplacer le thermomètre à sonde.</t>
  </si>
  <si>
    <t>Il s'agit du même thermomètre à sonde de la réception. Ce dispositif est non fonctionnel le jour de l'audit.</t>
  </si>
  <si>
    <t>Interdire l'attente des produits périssables à température ambiante.
Etablir les actions correctives nécessaires en cas de défaillance du système frigorifique.</t>
  </si>
  <si>
    <t>Voir volet technique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</si>
  <si>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</si>
  <si>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</si>
  <si>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</si>
  <si>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 xml:space="preserve">Respect des durées de vie des produits trad. exposés dans le stand </t>
  </si>
  <si>
    <t>Les étiquettes des légumes préemballés 'Solo Mio' ne répondent pas aux exigences de la réglementation en vigueur; absence de langue arabe, absence de la température définie pour le stockage, etc. (Cas de tomates et piments séchés). Avertir le service achat et qualité sur cet écart.</t>
  </si>
  <si>
    <t xml:space="preserve">Présence de poussière sur les boites de petits pois 'Cap bon'.
Présence de boites de tomate concentrée 'Abida' à l'état cabossé.
La DF et DLUO  des boites de chocoline 'Saïd' sont illisibles.
</t>
  </si>
  <si>
    <t>Le suivi de la température ambiante des enceintes frigorifiques n'est pas réalisé au mois de mars.</t>
  </si>
  <si>
    <t>Les portes étiquettes du meuble froid sont détériorées.</t>
  </si>
  <si>
    <t>Même chambre froide FLEG; la séparation est dans l'espace.
La chambre froide négative est hors service.</t>
  </si>
  <si>
    <t>Ajuster la température du meuble surgelé.</t>
  </si>
  <si>
    <t>Prévoir un endroit approprié pour la salle de pause.</t>
  </si>
  <si>
    <t>Taux de réalisation du plan d'action précédent</t>
  </si>
  <si>
    <t>Elévation de la température à cœur des yaourts en attente de mise en rayon (T° à cœur prélevée &gt; 13°C).
Elévation de la température du meuble des légumes surgelés pendant le mois d'avril sans que ces produits soient déplacés ou retirés.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</si>
</sst>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8" fillId="0" borderId="1" xfId="0" applyNumberFormat="1" applyFont="1" applyBorder="1" applyAlignment="1" applyProtection="1">
      <alignment horizontal="righ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0.90625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80672"/>
        <c:axId val="611578320"/>
      </c:barChart>
      <c:catAx>
        <c:axId val="61158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78320"/>
        <c:crosses val="autoZero"/>
        <c:auto val="1"/>
        <c:lblAlgn val="ctr"/>
        <c:lblOffset val="100"/>
        <c:noMultiLvlLbl val="0"/>
      </c:catAx>
      <c:valAx>
        <c:axId val="61157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8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87728"/>
        <c:axId val="611585768"/>
      </c:barChart>
      <c:catAx>
        <c:axId val="61158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85768"/>
        <c:crosses val="autoZero"/>
        <c:auto val="1"/>
        <c:lblAlgn val="ctr"/>
        <c:lblOffset val="100"/>
        <c:noMultiLvlLbl val="0"/>
      </c:catAx>
      <c:valAx>
        <c:axId val="611585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8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86552"/>
        <c:axId val="611588120"/>
      </c:barChart>
      <c:catAx>
        <c:axId val="611586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88120"/>
        <c:crosses val="autoZero"/>
        <c:auto val="1"/>
        <c:lblAlgn val="ctr"/>
        <c:lblOffset val="100"/>
        <c:noMultiLvlLbl val="0"/>
      </c:catAx>
      <c:valAx>
        <c:axId val="611588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86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88512"/>
        <c:axId val="611581456"/>
      </c:barChart>
      <c:catAx>
        <c:axId val="61158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81456"/>
        <c:crosses val="autoZero"/>
        <c:auto val="1"/>
        <c:lblAlgn val="ctr"/>
        <c:lblOffset val="100"/>
        <c:noMultiLvlLbl val="0"/>
      </c:catAx>
      <c:valAx>
        <c:axId val="61158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8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66952"/>
        <c:axId val="611561072"/>
      </c:barChart>
      <c:catAx>
        <c:axId val="611566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61072"/>
        <c:crosses val="autoZero"/>
        <c:auto val="1"/>
        <c:lblAlgn val="ctr"/>
        <c:lblOffset val="100"/>
        <c:noMultiLvlLbl val="0"/>
      </c:catAx>
      <c:valAx>
        <c:axId val="61156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66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63816"/>
        <c:axId val="611563032"/>
      </c:barChart>
      <c:catAx>
        <c:axId val="61156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63032"/>
        <c:crosses val="autoZero"/>
        <c:auto val="1"/>
        <c:lblAlgn val="ctr"/>
        <c:lblOffset val="100"/>
        <c:noMultiLvlLbl val="0"/>
      </c:catAx>
      <c:valAx>
        <c:axId val="611563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63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66560"/>
        <c:axId val="611567344"/>
      </c:barChart>
      <c:catAx>
        <c:axId val="61156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67344"/>
        <c:crosses val="autoZero"/>
        <c:auto val="1"/>
        <c:lblAlgn val="ctr"/>
        <c:lblOffset val="100"/>
        <c:noMultiLvlLbl val="0"/>
      </c:catAx>
      <c:valAx>
        <c:axId val="61156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6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0.77142857142857146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68520"/>
        <c:axId val="611556368"/>
      </c:barChart>
      <c:catAx>
        <c:axId val="611568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56368"/>
        <c:crosses val="autoZero"/>
        <c:auto val="1"/>
        <c:lblAlgn val="ctr"/>
        <c:lblOffset val="100"/>
        <c:noMultiLvlLbl val="0"/>
      </c:catAx>
      <c:valAx>
        <c:axId val="61155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68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0.73071428571428565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11566168"/>
        <c:axId val="611556760"/>
        <c:extLst xmlns:c16r2="http://schemas.microsoft.com/office/drawing/2015/06/chart"/>
      </c:barChart>
      <c:catAx>
        <c:axId val="6115661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56760"/>
        <c:crosses val="autoZero"/>
        <c:auto val="1"/>
        <c:lblAlgn val="ctr"/>
        <c:lblOffset val="100"/>
        <c:noMultiLvlLbl val="0"/>
      </c:catAx>
      <c:valAx>
        <c:axId val="6115567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66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11557152"/>
        <c:axId val="611564208"/>
        <c:extLst xmlns:c16r2="http://schemas.microsoft.com/office/drawing/2015/06/chart"/>
      </c:barChart>
      <c:catAx>
        <c:axId val="61155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64208"/>
        <c:crosses val="autoZero"/>
        <c:auto val="1"/>
        <c:lblAlgn val="ctr"/>
        <c:lblOffset val="100"/>
        <c:noMultiLvlLbl val="0"/>
      </c:catAx>
      <c:valAx>
        <c:axId val="611564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5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80280"/>
        <c:axId val="611574400"/>
      </c:barChart>
      <c:catAx>
        <c:axId val="61158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74400"/>
        <c:crosses val="autoZero"/>
        <c:auto val="1"/>
        <c:lblAlgn val="ctr"/>
        <c:lblOffset val="100"/>
        <c:noMultiLvlLbl val="0"/>
      </c:catAx>
      <c:valAx>
        <c:axId val="611574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80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76752"/>
        <c:axId val="611575576"/>
      </c:barChart>
      <c:catAx>
        <c:axId val="61157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75576"/>
        <c:crosses val="autoZero"/>
        <c:auto val="1"/>
        <c:lblAlgn val="ctr"/>
        <c:lblOffset val="100"/>
        <c:noMultiLvlLbl val="0"/>
      </c:catAx>
      <c:valAx>
        <c:axId val="611575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7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70088"/>
        <c:axId val="611578712"/>
      </c:barChart>
      <c:catAx>
        <c:axId val="611570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78712"/>
        <c:crosses val="autoZero"/>
        <c:auto val="1"/>
        <c:lblAlgn val="ctr"/>
        <c:lblOffset val="100"/>
        <c:noMultiLvlLbl val="0"/>
      </c:catAx>
      <c:valAx>
        <c:axId val="611578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70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79888"/>
        <c:axId val="611568912"/>
      </c:barChart>
      <c:catAx>
        <c:axId val="61157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68912"/>
        <c:crosses val="autoZero"/>
        <c:auto val="1"/>
        <c:lblAlgn val="ctr"/>
        <c:lblOffset val="100"/>
        <c:noMultiLvlLbl val="0"/>
      </c:catAx>
      <c:valAx>
        <c:axId val="61156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7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69304"/>
        <c:axId val="611570480"/>
      </c:barChart>
      <c:catAx>
        <c:axId val="611569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70480"/>
        <c:crosses val="autoZero"/>
        <c:auto val="1"/>
        <c:lblAlgn val="ctr"/>
        <c:lblOffset val="100"/>
        <c:noMultiLvlLbl val="0"/>
      </c:catAx>
      <c:valAx>
        <c:axId val="61157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6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0.73809523809523814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83024"/>
        <c:axId val="611581848"/>
      </c:barChart>
      <c:catAx>
        <c:axId val="61158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81848"/>
        <c:crosses val="autoZero"/>
        <c:auto val="1"/>
        <c:lblAlgn val="ctr"/>
        <c:lblOffset val="100"/>
        <c:noMultiLvlLbl val="0"/>
      </c:catAx>
      <c:valAx>
        <c:axId val="611581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8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0.70588235294117652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84984"/>
        <c:axId val="611584200"/>
      </c:barChart>
      <c:catAx>
        <c:axId val="611584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84200"/>
        <c:crosses val="autoZero"/>
        <c:auto val="1"/>
        <c:lblAlgn val="ctr"/>
        <c:lblOffset val="100"/>
        <c:noMultiLvlLbl val="0"/>
      </c:catAx>
      <c:valAx>
        <c:axId val="611584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84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584592"/>
        <c:axId val="611586160"/>
      </c:barChart>
      <c:catAx>
        <c:axId val="61158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586160"/>
        <c:crosses val="autoZero"/>
        <c:auto val="1"/>
        <c:lblAlgn val="ctr"/>
        <c:lblOffset val="100"/>
        <c:noMultiLvlLbl val="0"/>
      </c:catAx>
      <c:valAx>
        <c:axId val="611586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58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77" zoomScaleSheetLayoutView="100" workbookViewId="0">
      <selection activeCell="K189" sqref="K18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8" t="s">
        <v>407</v>
      </c>
      <c r="B18" s="318"/>
      <c r="C18" s="318"/>
      <c r="D18" s="319" t="s">
        <v>408</v>
      </c>
      <c r="E18" s="319"/>
      <c r="F18" s="319"/>
      <c r="G18" s="319"/>
      <c r="H18" s="319"/>
      <c r="I18" s="319"/>
      <c r="J18" s="319"/>
      <c r="K18" s="319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0" t="s">
        <v>324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4" t="s">
        <v>326</v>
      </c>
      <c r="C23" s="314"/>
      <c r="D23" s="61"/>
      <c r="E23" s="61"/>
      <c r="F23" s="61"/>
      <c r="G23" s="61"/>
      <c r="H23" s="61"/>
      <c r="I23" s="61"/>
      <c r="J23" s="60" t="str">
        <f>D18</f>
        <v>Sahloul</v>
      </c>
    </row>
    <row r="24" spans="1:11" ht="33" customHeight="1" x14ac:dyDescent="0.25">
      <c r="A24" s="242" t="s">
        <v>327</v>
      </c>
      <c r="B24" s="313">
        <f>AVERAGE('A1 Exploitation'!D549,'A1 Technique'!D199)</f>
        <v>0.73071428571428565</v>
      </c>
      <c r="C24" s="313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3">
        <f>AVERAGE('A2 Exploitation'!D549,'A2 Technique'!D199)</f>
        <v>0</v>
      </c>
      <c r="C25" s="313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3">
        <f>AVERAGE('A3 Exploitation'!D549,'A3 Technique'!D199)</f>
        <v>0</v>
      </c>
      <c r="C26" s="313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3">
        <f>AVERAGE('A4 Exploitation'!D549,'A4 Technique'!D199)</f>
        <v>0</v>
      </c>
      <c r="C27" s="313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3"/>
      <c r="C28" s="313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3"/>
      <c r="C29" s="313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4" t="s">
        <v>333</v>
      </c>
      <c r="C33" s="314"/>
      <c r="D33" s="61"/>
      <c r="E33" s="61"/>
      <c r="F33" s="61"/>
      <c r="G33" s="61"/>
      <c r="H33" s="61"/>
      <c r="I33" s="61"/>
      <c r="J33" s="60" t="str">
        <f>D18</f>
        <v>Sahloul</v>
      </c>
    </row>
    <row r="34" spans="1:10" ht="33" customHeight="1" x14ac:dyDescent="0.25">
      <c r="A34" s="242" t="s">
        <v>327</v>
      </c>
      <c r="B34" s="313">
        <f>'A1 Exploitation'!D549</f>
        <v>0.77142857142857146</v>
      </c>
      <c r="C34" s="313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3">
        <f>'A2 Exploitation'!D549</f>
        <v>0</v>
      </c>
      <c r="C35" s="313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3">
        <f>'A3 Exploitation'!D549</f>
        <v>0</v>
      </c>
      <c r="C36" s="313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3">
        <f>'A4 Exploitation'!D549</f>
        <v>0</v>
      </c>
      <c r="C37" s="313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3"/>
      <c r="C38" s="313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3"/>
      <c r="C39" s="313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Sahloul</v>
      </c>
    </row>
    <row r="43" spans="1:10" ht="33" customHeight="1" x14ac:dyDescent="0.25">
      <c r="A43" s="242" t="s">
        <v>327</v>
      </c>
      <c r="B43" s="313">
        <f>AVERAGE('A1 Exploitation'!D547, 'A1 Technique'!D197)</f>
        <v>0.5</v>
      </c>
      <c r="C43" s="313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3" t="e">
        <f>AVERAGE('A2 Exploitation'!D547, 'A2 Technique'!D197)</f>
        <v>#DIV/0!</v>
      </c>
      <c r="C44" s="313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3" t="e">
        <f>AVERAGE('A3 Exploitation'!D547, 'A3 Technique'!D197)</f>
        <v>#DIV/0!</v>
      </c>
      <c r="C45" s="313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3" t="e">
        <f>AVERAGE('A4 Exploitation'!D547, 'A4 Technique'!D197)</f>
        <v>#DIV/0!</v>
      </c>
      <c r="C46" s="313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3"/>
      <c r="C47" s="313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3"/>
      <c r="C48" s="313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4" t="s">
        <v>335</v>
      </c>
      <c r="C51" s="314"/>
      <c r="D51" s="61"/>
      <c r="E51" s="61"/>
      <c r="F51" s="61"/>
      <c r="G51" s="61"/>
      <c r="H51" s="61"/>
      <c r="I51" s="61"/>
      <c r="J51" s="60" t="str">
        <f>D18</f>
        <v>Sahloul</v>
      </c>
    </row>
    <row r="52" spans="1:10" ht="33" customHeight="1" x14ac:dyDescent="0.25">
      <c r="A52" s="242" t="s">
        <v>327</v>
      </c>
      <c r="B52" s="316">
        <f>'A1 Exploitation'!D46</f>
        <v>0.90625</v>
      </c>
      <c r="C52" s="316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6">
        <f>'A2 Exploitation'!D46</f>
        <v>0</v>
      </c>
      <c r="C53" s="316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6">
        <f>'A3 Exploitation'!D46</f>
        <v>0</v>
      </c>
      <c r="C54" s="316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6">
        <f>'A4 Exploitation'!D46</f>
        <v>0</v>
      </c>
      <c r="C55" s="316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6"/>
      <c r="C56" s="316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6"/>
      <c r="C57" s="316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4" t="s">
        <v>336</v>
      </c>
      <c r="C60" s="314"/>
      <c r="D60" s="61"/>
      <c r="E60" s="61"/>
      <c r="F60" s="61"/>
      <c r="G60" s="61"/>
      <c r="H60" s="61"/>
      <c r="I60" s="61"/>
      <c r="J60" s="60" t="str">
        <f>D18</f>
        <v>Sahloul</v>
      </c>
    </row>
    <row r="61" spans="1:10" ht="33" customHeight="1" x14ac:dyDescent="0.25">
      <c r="A61" s="242" t="s">
        <v>327</v>
      </c>
      <c r="B61" s="313" t="e">
        <f>'A1 Exploitation'!D103</f>
        <v>#DIV/0!</v>
      </c>
      <c r="C61" s="313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3">
        <f>'A2 Exploitation'!D103</f>
        <v>0</v>
      </c>
      <c r="C62" s="313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3">
        <f>'A3 Exploitation'!D103</f>
        <v>0</v>
      </c>
      <c r="C63" s="313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3">
        <f>'A4 Exploitation'!D103</f>
        <v>0</v>
      </c>
      <c r="C64" s="313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3" t="e">
        <f>#REF!</f>
        <v>#REF!</v>
      </c>
      <c r="C65" s="313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3" t="e">
        <f>#REF!</f>
        <v>#REF!</v>
      </c>
      <c r="C66" s="313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4" t="s">
        <v>337</v>
      </c>
      <c r="C69" s="314"/>
      <c r="D69" s="61"/>
      <c r="E69" s="61"/>
      <c r="F69" s="61"/>
      <c r="G69" s="61"/>
      <c r="H69" s="61"/>
      <c r="I69" s="61"/>
      <c r="J69" s="60" t="str">
        <f>D18</f>
        <v>Sahloul</v>
      </c>
    </row>
    <row r="70" spans="1:10" ht="33" customHeight="1" x14ac:dyDescent="0.25">
      <c r="A70" s="242" t="s">
        <v>327</v>
      </c>
      <c r="B70" s="313" t="e">
        <f>'A1 Exploitation'!D158</f>
        <v>#DIV/0!</v>
      </c>
      <c r="C70" s="313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3">
        <f>'A2 Exploitation'!D158</f>
        <v>0</v>
      </c>
      <c r="C71" s="313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3">
        <f>'A3 Exploitation'!D158</f>
        <v>0</v>
      </c>
      <c r="C72" s="313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3">
        <f>'A4 Exploitation'!D158</f>
        <v>0</v>
      </c>
      <c r="C73" s="313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3"/>
      <c r="C74" s="313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3"/>
      <c r="C75" s="313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4" t="s">
        <v>338</v>
      </c>
      <c r="C78" s="314"/>
      <c r="D78" s="61"/>
      <c r="E78" s="61"/>
      <c r="F78" s="61"/>
      <c r="G78" s="61"/>
      <c r="H78" s="61"/>
      <c r="I78" s="61"/>
      <c r="J78" s="60" t="str">
        <f>D18</f>
        <v>Sahloul</v>
      </c>
    </row>
    <row r="79" spans="1:10" ht="33" customHeight="1" x14ac:dyDescent="0.25">
      <c r="A79" s="242" t="s">
        <v>327</v>
      </c>
      <c r="B79" s="313" t="e">
        <f>'A1 Exploitation'!D205</f>
        <v>#DIV/0!</v>
      </c>
      <c r="C79" s="313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3">
        <f>'A2 Exploitation'!D205</f>
        <v>0</v>
      </c>
      <c r="C80" s="313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3">
        <f>'A3 Exploitation'!D205</f>
        <v>0</v>
      </c>
      <c r="C81" s="313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3">
        <f>'A4 Exploitation'!D205</f>
        <v>0</v>
      </c>
      <c r="C82" s="313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3"/>
      <c r="C83" s="313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3"/>
      <c r="C84" s="313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4" t="s">
        <v>339</v>
      </c>
      <c r="C87" s="314"/>
      <c r="D87" s="61"/>
      <c r="E87" s="61"/>
      <c r="F87" s="61"/>
      <c r="G87" s="61"/>
      <c r="H87" s="61"/>
      <c r="I87" s="61"/>
      <c r="J87" s="60" t="str">
        <f>D18</f>
        <v>Sahloul</v>
      </c>
    </row>
    <row r="88" spans="1:10" ht="33" customHeight="1" x14ac:dyDescent="0.25">
      <c r="A88" s="242" t="s">
        <v>327</v>
      </c>
      <c r="B88" s="313" t="e">
        <f>'A1 Exploitation'!D266</f>
        <v>#DIV/0!</v>
      </c>
      <c r="C88" s="313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3">
        <f>'A2 Exploitation'!D266</f>
        <v>0</v>
      </c>
      <c r="C89" s="313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3">
        <f>'A3 Exploitation'!D266</f>
        <v>0</v>
      </c>
      <c r="C90" s="313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3">
        <f>'A4 Exploitation'!D266</f>
        <v>0</v>
      </c>
      <c r="C91" s="313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3"/>
      <c r="C92" s="313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3"/>
      <c r="C93" s="313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4" t="s">
        <v>340</v>
      </c>
      <c r="C96" s="314"/>
      <c r="D96" s="61"/>
      <c r="E96" s="61"/>
      <c r="F96" s="61"/>
      <c r="G96" s="61"/>
      <c r="H96" s="61"/>
      <c r="I96" s="61"/>
      <c r="J96" s="60" t="str">
        <f>D18</f>
        <v>Sahloul</v>
      </c>
    </row>
    <row r="97" spans="1:10" ht="33" customHeight="1" x14ac:dyDescent="0.25">
      <c r="A97" s="242" t="s">
        <v>327</v>
      </c>
      <c r="B97" s="313" t="e">
        <f>'A1 Exploitation'!D318</f>
        <v>#DIV/0!</v>
      </c>
      <c r="C97" s="313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3">
        <f>'A2 Exploitation'!D318</f>
        <v>0</v>
      </c>
      <c r="C98" s="313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3">
        <f>'A3 Exploitation'!D318</f>
        <v>0</v>
      </c>
      <c r="C99" s="313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3">
        <f>'A4 Exploitation'!D318</f>
        <v>0</v>
      </c>
      <c r="C100" s="313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3"/>
      <c r="C101" s="313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3"/>
      <c r="C102" s="313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4" t="s">
        <v>341</v>
      </c>
      <c r="C105" s="314"/>
      <c r="D105" s="61"/>
      <c r="E105" s="61"/>
      <c r="F105" s="61"/>
      <c r="G105" s="61"/>
      <c r="H105" s="61"/>
      <c r="I105" s="61"/>
      <c r="J105" s="60" t="str">
        <f>D18</f>
        <v>Sahloul</v>
      </c>
    </row>
    <row r="106" spans="1:10" ht="33" customHeight="1" x14ac:dyDescent="0.25">
      <c r="A106" s="242" t="s">
        <v>327</v>
      </c>
      <c r="B106" s="313">
        <f>'A1 Exploitation'!D358</f>
        <v>0.73809523809523814</v>
      </c>
      <c r="C106" s="313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3">
        <f>'A2 Exploitation'!D358</f>
        <v>0</v>
      </c>
      <c r="C107" s="313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3">
        <f>'A3 Exploitation'!D358</f>
        <v>0</v>
      </c>
      <c r="C108" s="313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3">
        <f>'A4 Exploitation'!D358</f>
        <v>0</v>
      </c>
      <c r="C109" s="313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3"/>
      <c r="C110" s="313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3"/>
      <c r="C111" s="313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4" t="s">
        <v>342</v>
      </c>
      <c r="C114" s="314"/>
      <c r="D114" s="61"/>
      <c r="E114" s="61"/>
      <c r="F114" s="61"/>
      <c r="G114" s="61"/>
      <c r="H114" s="61"/>
      <c r="I114" s="61"/>
      <c r="J114" s="60" t="str">
        <f>D18</f>
        <v>Sahloul</v>
      </c>
    </row>
    <row r="115" spans="1:10" ht="33" customHeight="1" x14ac:dyDescent="0.25">
      <c r="A115" s="242" t="s">
        <v>327</v>
      </c>
      <c r="B115" s="313">
        <f>'A1 Exploitation'!D391</f>
        <v>0.70588235294117652</v>
      </c>
      <c r="C115" s="313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3">
        <f>'A2 Exploitation'!D391</f>
        <v>0</v>
      </c>
      <c r="C116" s="313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3">
        <f>'A3 Exploitation'!D391</f>
        <v>0</v>
      </c>
      <c r="C117" s="313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3">
        <f>'A4 Exploitation'!D391</f>
        <v>0</v>
      </c>
      <c r="C118" s="313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3"/>
      <c r="C119" s="313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3"/>
      <c r="C120" s="313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4" t="s">
        <v>343</v>
      </c>
      <c r="C123" s="314"/>
      <c r="D123" s="61"/>
      <c r="E123" s="61"/>
      <c r="F123" s="61"/>
      <c r="G123" s="61"/>
      <c r="H123" s="61"/>
      <c r="I123" s="61"/>
      <c r="J123" s="60" t="str">
        <f>D18</f>
        <v>Sahloul</v>
      </c>
    </row>
    <row r="124" spans="1:10" ht="33" customHeight="1" x14ac:dyDescent="0.25">
      <c r="A124" s="242" t="s">
        <v>327</v>
      </c>
      <c r="B124" s="313">
        <f>'A1 Exploitation'!D444</f>
        <v>0.6</v>
      </c>
      <c r="C124" s="313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3">
        <f>'A2 Exploitation'!D444</f>
        <v>0</v>
      </c>
      <c r="C125" s="313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3">
        <f>'A3 Exploitation'!D444</f>
        <v>0</v>
      </c>
      <c r="C126" s="313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3">
        <f>'A4 Exploitation'!D444</f>
        <v>0</v>
      </c>
      <c r="C127" s="313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3"/>
      <c r="C128" s="313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3"/>
      <c r="C129" s="313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4" t="s">
        <v>344</v>
      </c>
      <c r="C132" s="314"/>
      <c r="D132" s="61"/>
      <c r="E132" s="61"/>
      <c r="F132" s="61"/>
      <c r="G132" s="61"/>
      <c r="H132" s="61"/>
      <c r="I132" s="61"/>
      <c r="J132" s="60" t="str">
        <f>D18</f>
        <v>Sahloul</v>
      </c>
    </row>
    <row r="133" spans="1:10" ht="33" customHeight="1" x14ac:dyDescent="0.25">
      <c r="A133" s="242" t="s">
        <v>327</v>
      </c>
      <c r="B133" s="313" t="e">
        <f>'A1 Exploitation'!D481</f>
        <v>#DIV/0!</v>
      </c>
      <c r="C133" s="313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3">
        <f>'A2 Exploitation'!D481</f>
        <v>0</v>
      </c>
      <c r="C134" s="313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3">
        <f>'A3 Exploitation'!D481</f>
        <v>0</v>
      </c>
      <c r="C135" s="313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3">
        <f>'A4 Exploitation'!D481</f>
        <v>0</v>
      </c>
      <c r="C136" s="313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3"/>
      <c r="C137" s="313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3"/>
      <c r="C138" s="313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4" t="s">
        <v>345</v>
      </c>
      <c r="C141" s="314"/>
      <c r="D141" s="61"/>
      <c r="E141" s="61"/>
      <c r="F141" s="61"/>
      <c r="G141" s="61"/>
      <c r="H141" s="61"/>
      <c r="I141" s="61"/>
      <c r="J141" s="60" t="str">
        <f>D18</f>
        <v>Sahloul</v>
      </c>
    </row>
    <row r="142" spans="1:10" ht="33" customHeight="1" x14ac:dyDescent="0.25">
      <c r="A142" s="242" t="s">
        <v>327</v>
      </c>
      <c r="B142" s="313">
        <f>'A1 Exploitation'!D503</f>
        <v>1</v>
      </c>
      <c r="C142" s="313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3">
        <f>'A2 Exploitation'!D503</f>
        <v>0</v>
      </c>
      <c r="C143" s="313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3">
        <f>'A3 Exploitation'!D503</f>
        <v>0</v>
      </c>
      <c r="C144" s="313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3">
        <f>'A4 Exploitation'!D503</f>
        <v>0</v>
      </c>
      <c r="C145" s="313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3"/>
      <c r="C146" s="313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3"/>
      <c r="C147" s="313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4" t="s">
        <v>346</v>
      </c>
      <c r="C150" s="314"/>
      <c r="D150" s="61"/>
      <c r="E150" s="61"/>
      <c r="F150" s="61"/>
      <c r="G150" s="61"/>
      <c r="H150" s="61"/>
      <c r="I150" s="61"/>
      <c r="J150" s="60" t="str">
        <f>D18</f>
        <v>Sahloul</v>
      </c>
    </row>
    <row r="151" spans="1:10" ht="33" customHeight="1" x14ac:dyDescent="0.25">
      <c r="A151" s="242" t="s">
        <v>327</v>
      </c>
      <c r="B151" s="313">
        <f>'A1 Exploitation'!D514</f>
        <v>1</v>
      </c>
      <c r="C151" s="313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3">
        <f>'A2 Exploitation'!D514</f>
        <v>0</v>
      </c>
      <c r="C152" s="313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3">
        <f>'A3 Exploitation'!D514</f>
        <v>0</v>
      </c>
      <c r="C153" s="313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3">
        <f>'A4 Exploitation'!D514</f>
        <v>0</v>
      </c>
      <c r="C154" s="313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3"/>
      <c r="C155" s="313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3"/>
      <c r="C156" s="313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5"/>
      <c r="C159" s="315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4" t="s">
        <v>347</v>
      </c>
      <c r="C160" s="314"/>
      <c r="D160" s="61"/>
      <c r="E160" s="61"/>
      <c r="F160" s="61"/>
      <c r="G160" s="61"/>
      <c r="H160" s="61"/>
      <c r="I160" s="61"/>
      <c r="J160" s="60" t="str">
        <f>D18</f>
        <v>Sahloul</v>
      </c>
    </row>
    <row r="161" spans="1:10" ht="33" customHeight="1" x14ac:dyDescent="0.25">
      <c r="A161" s="242" t="s">
        <v>327</v>
      </c>
      <c r="B161" s="313">
        <f>'A1 Exploitation'!D534</f>
        <v>1</v>
      </c>
      <c r="C161" s="313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3">
        <f>'A2 Exploitation'!D534</f>
        <v>0</v>
      </c>
      <c r="C162" s="313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3">
        <f>'A3 Exploitation'!D534</f>
        <v>0</v>
      </c>
      <c r="C163" s="313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3">
        <f>'A4 Exploitation'!D534</f>
        <v>0</v>
      </c>
      <c r="C164" s="313"/>
    </row>
    <row r="165" spans="1:10" ht="33" customHeight="1" x14ac:dyDescent="0.25">
      <c r="A165" s="241" t="s">
        <v>331</v>
      </c>
      <c r="B165" s="313"/>
      <c r="C165" s="313"/>
    </row>
    <row r="166" spans="1:10" ht="18" x14ac:dyDescent="0.25">
      <c r="A166" s="241" t="s">
        <v>332</v>
      </c>
      <c r="B166" s="313"/>
      <c r="C166" s="313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4" t="s">
        <v>348</v>
      </c>
      <c r="C169" s="314"/>
      <c r="J169" s="60" t="str">
        <f>D18</f>
        <v>Sahloul</v>
      </c>
    </row>
    <row r="170" spans="1:10" ht="33" customHeight="1" x14ac:dyDescent="0.25">
      <c r="A170" s="242" t="s">
        <v>327</v>
      </c>
      <c r="B170" s="313">
        <f>'A1 Exploitation'!D545</f>
        <v>1</v>
      </c>
      <c r="C170" s="313"/>
    </row>
    <row r="171" spans="1:10" ht="33" customHeight="1" x14ac:dyDescent="0.25">
      <c r="A171" s="241" t="s">
        <v>328</v>
      </c>
      <c r="B171" s="313">
        <f>'A2 Exploitation'!D545</f>
        <v>0</v>
      </c>
      <c r="C171" s="313"/>
    </row>
    <row r="172" spans="1:10" ht="33" customHeight="1" x14ac:dyDescent="0.25">
      <c r="A172" s="242" t="s">
        <v>329</v>
      </c>
      <c r="B172" s="313">
        <f>'A3 Exploitation'!D545</f>
        <v>0</v>
      </c>
      <c r="C172" s="313"/>
    </row>
    <row r="173" spans="1:10" ht="33" customHeight="1" x14ac:dyDescent="0.25">
      <c r="A173" s="242" t="s">
        <v>330</v>
      </c>
      <c r="B173" s="313">
        <f>'A4 Exploitation'!D545</f>
        <v>0</v>
      </c>
      <c r="C173" s="313"/>
    </row>
    <row r="174" spans="1:10" ht="33" customHeight="1" x14ac:dyDescent="0.25">
      <c r="A174" s="241" t="s">
        <v>331</v>
      </c>
      <c r="B174" s="313"/>
      <c r="C174" s="313"/>
    </row>
    <row r="175" spans="1:10" ht="18" x14ac:dyDescent="0.25">
      <c r="A175" s="241" t="s">
        <v>332</v>
      </c>
      <c r="B175" s="313"/>
      <c r="C175" s="313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4" t="s">
        <v>349</v>
      </c>
      <c r="C178" s="314"/>
      <c r="J178" s="60" t="str">
        <f>D18</f>
        <v>Sahloul</v>
      </c>
    </row>
    <row r="179" spans="1:10" ht="33" customHeight="1" x14ac:dyDescent="0.25">
      <c r="A179" s="242" t="s">
        <v>327</v>
      </c>
      <c r="B179" s="313">
        <f>'A1 Technique'!D199</f>
        <v>0.69</v>
      </c>
      <c r="C179" s="313"/>
    </row>
    <row r="180" spans="1:10" ht="33" customHeight="1" x14ac:dyDescent="0.25">
      <c r="A180" s="241" t="s">
        <v>328</v>
      </c>
      <c r="B180" s="313">
        <f>'A2 Technique'!D199</f>
        <v>0</v>
      </c>
      <c r="C180" s="313"/>
    </row>
    <row r="181" spans="1:10" ht="33" customHeight="1" x14ac:dyDescent="0.25">
      <c r="A181" s="242" t="s">
        <v>329</v>
      </c>
      <c r="B181" s="313">
        <f>'A3 Technique'!D199</f>
        <v>0</v>
      </c>
      <c r="C181" s="313"/>
    </row>
    <row r="182" spans="1:10" ht="33" customHeight="1" x14ac:dyDescent="0.25">
      <c r="A182" s="242" t="s">
        <v>330</v>
      </c>
      <c r="B182" s="313">
        <f>'A4 Technique'!D199</f>
        <v>0</v>
      </c>
      <c r="C182" s="313"/>
    </row>
    <row r="183" spans="1:10" ht="33" customHeight="1" x14ac:dyDescent="0.25">
      <c r="A183" s="241" t="s">
        <v>331</v>
      </c>
      <c r="B183" s="313"/>
      <c r="C183" s="313"/>
    </row>
    <row r="184" spans="1:10" ht="18" x14ac:dyDescent="0.25">
      <c r="A184" s="241" t="s">
        <v>332</v>
      </c>
      <c r="B184" s="313"/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518" zoomScale="70" zoomScaleSheetLayoutView="70" workbookViewId="0">
      <selection activeCell="D413" sqref="D413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Sahloul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409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410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43214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0.77142857142857146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43214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ht="89.25" customHeight="1" x14ac:dyDescent="0.3">
      <c r="A21" s="53" t="s">
        <v>10</v>
      </c>
      <c r="B21" s="109">
        <v>1</v>
      </c>
      <c r="C21" s="109"/>
      <c r="D21" s="92" t="s">
        <v>433</v>
      </c>
      <c r="E21" s="74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7</v>
      </c>
    </row>
    <row r="26" spans="1:8" x14ac:dyDescent="0.3">
      <c r="A26" s="248" t="s">
        <v>35</v>
      </c>
      <c r="B26" s="249"/>
      <c r="C26" s="250"/>
      <c r="D26" s="251">
        <f>D25/(COUNT(B21:C24)*2)</f>
        <v>0.875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9.5" x14ac:dyDescent="0.3">
      <c r="A32" s="53" t="s">
        <v>152</v>
      </c>
      <c r="B32" s="109">
        <v>0</v>
      </c>
      <c r="C32" s="109"/>
      <c r="D32" s="113" t="s">
        <v>436</v>
      </c>
      <c r="E32" s="74" t="s">
        <v>437</v>
      </c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312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0.91666666666666663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0.90625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43214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x14ac:dyDescent="0.3">
      <c r="A96" s="41" t="s">
        <v>441</v>
      </c>
      <c r="B96" s="109" t="s">
        <v>32</v>
      </c>
      <c r="C96" s="167"/>
      <c r="D96" s="177"/>
      <c r="E96" s="85"/>
      <c r="F96" s="158"/>
      <c r="G96" s="106"/>
    </row>
    <row r="97" spans="1:7" s="91" customFormat="1" x14ac:dyDescent="0.3">
      <c r="A97" s="173" t="s">
        <v>442</v>
      </c>
      <c r="B97" s="109" t="s">
        <v>32</v>
      </c>
      <c r="C97" s="167"/>
      <c r="D97" s="177"/>
      <c r="E97" s="85"/>
      <c r="F97" s="158"/>
      <c r="G97" s="106"/>
    </row>
    <row r="98" spans="1:7" s="91" customForma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43214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443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441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442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43214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x14ac:dyDescent="0.3">
      <c r="A197" s="53" t="s">
        <v>441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x14ac:dyDescent="0.3">
      <c r="A198" s="9" t="s">
        <v>442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43214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444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441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442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43214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441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442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43214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2</v>
      </c>
      <c r="C325" s="109"/>
      <c r="D325" s="74" t="s">
        <v>421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12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51" customHeight="1" x14ac:dyDescent="0.3">
      <c r="A338" s="53" t="s">
        <v>320</v>
      </c>
      <c r="B338" s="109">
        <v>1</v>
      </c>
      <c r="C338" s="109"/>
      <c r="D338" s="74" t="s">
        <v>435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9.5" x14ac:dyDescent="0.3">
      <c r="A340" s="164" t="s">
        <v>318</v>
      </c>
      <c r="B340" s="109">
        <v>0</v>
      </c>
      <c r="C340" s="122">
        <f>IF(B340=0, -5, "0")</f>
        <v>-5</v>
      </c>
      <c r="D340" s="108" t="s">
        <v>434</v>
      </c>
      <c r="E340" s="74" t="s">
        <v>416</v>
      </c>
      <c r="F340" s="158"/>
    </row>
    <row r="341" spans="1:7" ht="115.5" x14ac:dyDescent="0.3">
      <c r="A341" s="53" t="s">
        <v>98</v>
      </c>
      <c r="B341" s="109">
        <v>1</v>
      </c>
      <c r="C341" s="110"/>
      <c r="D341" s="114" t="s">
        <v>445</v>
      </c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442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312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19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0.6333333333333333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31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0.73809523809523814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43214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33" x14ac:dyDescent="0.3">
      <c r="A365" s="53" t="s">
        <v>99</v>
      </c>
      <c r="B365" s="109">
        <v>1</v>
      </c>
      <c r="C365" s="109"/>
      <c r="D365" s="92" t="s">
        <v>428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13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0.9285714285714286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115.5" x14ac:dyDescent="0.3">
      <c r="A381" s="237" t="s">
        <v>101</v>
      </c>
      <c r="B381" s="109">
        <v>0</v>
      </c>
      <c r="C381" s="225">
        <f>IF(B381=0, -5, "0")</f>
        <v>-5</v>
      </c>
      <c r="D381" s="121" t="s">
        <v>446</v>
      </c>
      <c r="E381" s="74" t="s">
        <v>412</v>
      </c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442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312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11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0.55000000000000004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24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0.70588235294117652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43214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69.75" customHeight="1" x14ac:dyDescent="0.3">
      <c r="A404" s="6" t="s">
        <v>242</v>
      </c>
      <c r="B404" s="109" t="s">
        <v>32</v>
      </c>
      <c r="C404" s="109"/>
      <c r="D404" s="74" t="s">
        <v>438</v>
      </c>
      <c r="E404" s="73"/>
      <c r="F404" s="158"/>
      <c r="G404" s="106"/>
    </row>
    <row r="405" spans="1:7" ht="115.5" x14ac:dyDescent="0.3">
      <c r="A405" s="217" t="s">
        <v>405</v>
      </c>
      <c r="B405" s="109">
        <v>0</v>
      </c>
      <c r="C405" s="112">
        <f>IF(B405=0, -10, "0")</f>
        <v>-10</v>
      </c>
      <c r="D405" s="95" t="s">
        <v>453</v>
      </c>
      <c r="E405" s="74" t="s">
        <v>439</v>
      </c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2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0.125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33" x14ac:dyDescent="0.3">
      <c r="A410" s="4" t="s">
        <v>96</v>
      </c>
      <c r="B410" s="109">
        <v>1</v>
      </c>
      <c r="C410" s="109"/>
      <c r="D410" s="92" t="s">
        <v>414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442</v>
      </c>
      <c r="B437" s="109">
        <v>2</v>
      </c>
      <c r="C437" s="109"/>
      <c r="D437" s="108"/>
      <c r="E437" s="73"/>
      <c r="F437" s="158"/>
      <c r="G437" s="11"/>
    </row>
    <row r="438" spans="1:7" ht="82.5" x14ac:dyDescent="0.3">
      <c r="A438" s="240" t="s">
        <v>391</v>
      </c>
      <c r="B438" s="109">
        <v>0</v>
      </c>
      <c r="C438" s="122">
        <f>IF(B438=0, -5, "0")</f>
        <v>-5</v>
      </c>
      <c r="D438" s="108" t="s">
        <v>447</v>
      </c>
      <c r="E438" s="74" t="s">
        <v>413</v>
      </c>
      <c r="F438" s="158"/>
      <c r="G438" s="11"/>
    </row>
    <row r="439" spans="1:7" ht="45" x14ac:dyDescent="0.3">
      <c r="A439" s="4" t="s">
        <v>249</v>
      </c>
      <c r="B439" s="225">
        <v>2</v>
      </c>
      <c r="C439" s="109"/>
      <c r="D439" s="312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11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0.55000000000000004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43214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441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442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43214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440</v>
      </c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312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43214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312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43214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37.5" customHeight="1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x14ac:dyDescent="0.3">
      <c r="A530" s="49" t="s">
        <v>393</v>
      </c>
      <c r="B530" s="109" t="s">
        <v>32</v>
      </c>
      <c r="C530" s="122" t="str">
        <f>IF(B530=0, -5, "0")</f>
        <v>0</v>
      </c>
      <c r="D530" s="95" t="s">
        <v>419</v>
      </c>
      <c r="E530" s="85"/>
      <c r="F530" s="158"/>
      <c r="G530" s="106"/>
    </row>
    <row r="531" spans="1:7" s="91" customForma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312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12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43214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312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162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0.77142857142857146</v>
      </c>
    </row>
  </sheetData>
  <sheetProtection algorithmName="SHA-512" hashValue="6xn1bR3JBZ0MuD1vj34QYkHVOW/7sQ4BXX86QbA3flCuJA+U9AtmDBI/G/IGc+5j6BROmidTyimIADYfyK+zLA==" saltValue="WrTQ7Np2JTEoCx8QWuQ7U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257:B260 B53:B60 B88:B93 B39:B40 B65:B83 B121:B138 B143:B147 B95:B98 B149:B152 B165:B171 B110:B116 B540:B542 B226:B243 B212:B221 B196:B199 B273:B284 B289:B307 B248:B255 B325:B332 B337:B348 B309:B312 B365:B372 B377:B382 B350:B352 B398:B405 B410:B416 B421:B425 B430:B434 B384:B385 B176:B194 B451:B456 B436:B438 B488:B492 B461:B470 B496:B497 B509:B511 B472:B47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7" zoomScale="69" zoomScaleNormal="90" zoomScaleSheetLayoutView="69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'A1 Exploitation'!A8:F8</f>
        <v>Sahloul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5" t="s">
        <v>42</v>
      </c>
      <c r="B8" s="362" t="str">
        <f>'A1 Exploitation'!B9:F9</f>
        <v>Mme Meriam CHOUCHENE</v>
      </c>
      <c r="C8" s="362"/>
      <c r="D8" s="362"/>
      <c r="E8" s="362"/>
      <c r="F8" s="362"/>
      <c r="G8" s="104"/>
    </row>
    <row r="9" spans="1:7" s="11" customFormat="1" ht="24" x14ac:dyDescent="0.45">
      <c r="A9" s="246" t="s">
        <v>44</v>
      </c>
      <c r="B9" s="363" t="str">
        <f>'A1 Exploitation'!B10:F10</f>
        <v>Directeur magasin &amp; chefs rayons</v>
      </c>
      <c r="C9" s="363"/>
      <c r="D9" s="363"/>
      <c r="E9" s="363"/>
      <c r="F9" s="363"/>
      <c r="G9" s="104"/>
    </row>
    <row r="10" spans="1:7" s="11" customFormat="1" ht="24" x14ac:dyDescent="0.45">
      <c r="A10" s="245" t="s">
        <v>43</v>
      </c>
      <c r="B10" s="360">
        <f>'A1 Exploitation'!B11:F11</f>
        <v>43214</v>
      </c>
      <c r="C10" s="360"/>
      <c r="D10" s="360"/>
      <c r="E10" s="360"/>
      <c r="F10" s="360"/>
      <c r="G10" s="104"/>
    </row>
    <row r="11" spans="1:7" s="11" customFormat="1" ht="24" x14ac:dyDescent="0.45">
      <c r="A11" s="245" t="s">
        <v>294</v>
      </c>
      <c r="B11" s="359">
        <f>D199</f>
        <v>0.69</v>
      </c>
      <c r="C11" s="359"/>
      <c r="D11" s="359"/>
      <c r="E11" s="359"/>
      <c r="F11" s="359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411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9</v>
      </c>
    </row>
    <row r="23" spans="1:7" x14ac:dyDescent="0.3">
      <c r="A23" s="347" t="s">
        <v>295</v>
      </c>
      <c r="B23" s="348"/>
      <c r="C23" s="349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ht="33" x14ac:dyDescent="0.3">
      <c r="A29" s="14" t="s">
        <v>280</v>
      </c>
      <c r="B29" s="73">
        <v>1</v>
      </c>
      <c r="C29" s="73"/>
      <c r="D29" s="74" t="s">
        <v>448</v>
      </c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13</v>
      </c>
    </row>
    <row r="34" spans="1:7" x14ac:dyDescent="0.3">
      <c r="A34" s="347" t="s">
        <v>295</v>
      </c>
      <c r="B34" s="348"/>
      <c r="C34" s="349"/>
      <c r="D34" s="288">
        <f>D33/(COUNT(B26:C32)*2)</f>
        <v>0.9285714285714286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ht="49.5" x14ac:dyDescent="0.3">
      <c r="A49" s="14" t="s">
        <v>24</v>
      </c>
      <c r="B49" s="73">
        <v>1</v>
      </c>
      <c r="C49" s="73"/>
      <c r="D49" s="74" t="s">
        <v>427</v>
      </c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426</v>
      </c>
      <c r="E50" s="73"/>
      <c r="F50" s="73"/>
    </row>
    <row r="51" spans="1:7" ht="50.25" x14ac:dyDescent="0.35">
      <c r="A51" s="29" t="s">
        <v>296</v>
      </c>
      <c r="B51" s="73">
        <v>0</v>
      </c>
      <c r="C51" s="99">
        <f>IF(B51=0, -5, "0")</f>
        <v>-5</v>
      </c>
      <c r="D51" s="77" t="s">
        <v>424</v>
      </c>
      <c r="E51" s="74" t="s">
        <v>425</v>
      </c>
      <c r="F51" s="73"/>
    </row>
    <row r="52" spans="1:7" x14ac:dyDescent="0.3">
      <c r="A52" s="347" t="s">
        <v>36</v>
      </c>
      <c r="B52" s="348"/>
      <c r="C52" s="349"/>
      <c r="D52" s="289">
        <f>SUM(B46:C51)</f>
        <v>4</v>
      </c>
    </row>
    <row r="53" spans="1:7" x14ac:dyDescent="0.3">
      <c r="A53" s="347" t="s">
        <v>295</v>
      </c>
      <c r="B53" s="348"/>
      <c r="C53" s="349"/>
      <c r="D53" s="288">
        <f>D52/(COUNT(B46:C51)*2)</f>
        <v>0.2857142857142857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66.75" customHeight="1" x14ac:dyDescent="0.35">
      <c r="A56" s="30" t="s">
        <v>176</v>
      </c>
      <c r="B56" s="73">
        <v>2</v>
      </c>
      <c r="C56" s="99" t="str">
        <f>IF(B56=0, -5, "0")</f>
        <v>0</v>
      </c>
      <c r="D56" s="77" t="s">
        <v>449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1</v>
      </c>
      <c r="C58" s="73"/>
      <c r="D58" s="74" t="s">
        <v>415</v>
      </c>
      <c r="E58" s="74"/>
      <c r="F58" s="73"/>
    </row>
    <row r="59" spans="1:7" ht="36" customHeight="1" x14ac:dyDescent="0.3">
      <c r="A59" s="20" t="s">
        <v>92</v>
      </c>
      <c r="B59" s="73">
        <v>1</v>
      </c>
      <c r="C59" s="73"/>
      <c r="D59" s="77" t="s">
        <v>417</v>
      </c>
      <c r="E59" s="73"/>
      <c r="F59" s="73"/>
    </row>
    <row r="60" spans="1:7" ht="38.25" customHeight="1" x14ac:dyDescent="0.35">
      <c r="A60" s="30" t="s">
        <v>221</v>
      </c>
      <c r="B60" s="73">
        <v>0</v>
      </c>
      <c r="C60" s="99">
        <f>IF(B60=0, -5, "0")</f>
        <v>-5</v>
      </c>
      <c r="D60" s="74" t="s">
        <v>418</v>
      </c>
      <c r="E60" s="74" t="s">
        <v>450</v>
      </c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5</v>
      </c>
    </row>
    <row r="64" spans="1:7" x14ac:dyDescent="0.3">
      <c r="A64" s="347" t="s">
        <v>295</v>
      </c>
      <c r="B64" s="348"/>
      <c r="C64" s="349"/>
      <c r="D64" s="288">
        <f>D63/(COUNT(B56:C62)*2)</f>
        <v>0.3125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22.5" customHeight="1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ht="49.5" x14ac:dyDescent="0.3">
      <c r="A153" s="37" t="s">
        <v>279</v>
      </c>
      <c r="B153" s="73">
        <v>1</v>
      </c>
      <c r="C153" s="73"/>
      <c r="D153" s="74" t="s">
        <v>423</v>
      </c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ht="49.5" x14ac:dyDescent="0.3">
      <c r="A159" s="58" t="s">
        <v>321</v>
      </c>
      <c r="B159" s="73">
        <v>0</v>
      </c>
      <c r="C159" s="73"/>
      <c r="D159" s="75" t="s">
        <v>422</v>
      </c>
      <c r="E159" s="74" t="s">
        <v>451</v>
      </c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11</v>
      </c>
    </row>
    <row r="162" spans="1:7" x14ac:dyDescent="0.3">
      <c r="A162" s="347" t="s">
        <v>295</v>
      </c>
      <c r="B162" s="348"/>
      <c r="C162" s="349"/>
      <c r="D162" s="288">
        <f>D161/(COUNT(B153:C160)*2)</f>
        <v>0.7857142857142857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33.75" x14ac:dyDescent="0.35">
      <c r="A165" s="29" t="s">
        <v>286</v>
      </c>
      <c r="B165" s="73">
        <v>1</v>
      </c>
      <c r="C165" s="99" t="str">
        <f>IF(B165=0, -5, "0")</f>
        <v>0</v>
      </c>
      <c r="D165" s="74" t="s">
        <v>420</v>
      </c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ht="33" x14ac:dyDescent="0.3">
      <c r="A167" s="31" t="s">
        <v>215</v>
      </c>
      <c r="B167" s="73">
        <v>1</v>
      </c>
      <c r="C167" s="73"/>
      <c r="D167" s="74" t="s">
        <v>432</v>
      </c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6</v>
      </c>
    </row>
    <row r="170" spans="1:7" x14ac:dyDescent="0.3">
      <c r="A170" s="347" t="s">
        <v>295</v>
      </c>
      <c r="B170" s="348"/>
      <c r="C170" s="349"/>
      <c r="D170" s="288">
        <f>D169/(COUNT(B165:C168)*2)</f>
        <v>0.75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8</v>
      </c>
    </row>
    <row r="178" spans="1:7" x14ac:dyDescent="0.3">
      <c r="A178" s="347" t="s">
        <v>295</v>
      </c>
      <c r="B178" s="348"/>
      <c r="C178" s="349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ht="49.5" x14ac:dyDescent="0.3">
      <c r="A181" s="31" t="s">
        <v>315</v>
      </c>
      <c r="B181" s="73">
        <v>0</v>
      </c>
      <c r="C181" s="73"/>
      <c r="D181" s="74" t="s">
        <v>430</v>
      </c>
      <c r="E181" s="74" t="s">
        <v>431</v>
      </c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429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7</v>
      </c>
    </row>
    <row r="187" spans="1:7" x14ac:dyDescent="0.3">
      <c r="A187" s="347" t="s">
        <v>295</v>
      </c>
      <c r="B187" s="348"/>
      <c r="C187" s="349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6</v>
      </c>
    </row>
    <row r="195" spans="1:6" x14ac:dyDescent="0.3">
      <c r="A195" s="347" t="s">
        <v>295</v>
      </c>
      <c r="B195" s="348"/>
      <c r="C195" s="349"/>
      <c r="D195" s="288">
        <f>D194/(COUNT(B190:C193)*2)</f>
        <v>1</v>
      </c>
    </row>
    <row r="197" spans="1:6" ht="18" x14ac:dyDescent="0.35">
      <c r="A197" s="47" t="s">
        <v>452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69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0.69</v>
      </c>
    </row>
  </sheetData>
  <sheetProtection algorithmName="SHA-512" hashValue="3Hel/WQnZIon2ZYw+eXh9h/s71/KTUYUTUD6WR7cjTQ97AX5w5/Fy6b4wKNn6zWaDJRnCpEzePJtkd0NdzQgLw==" saltValue="N+qKREveytZmVSBkbSeJ8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Sahloul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/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/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/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64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64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64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Sahloul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>
        <f>'A2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'A2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Sahloul</v>
      </c>
      <c r="B8" s="342"/>
      <c r="C8" s="342"/>
      <c r="D8" s="342"/>
      <c r="E8" s="342"/>
      <c r="F8" s="342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1">
        <f>D549</f>
        <v>0</v>
      </c>
      <c r="C12" s="371"/>
      <c r="D12" s="371"/>
      <c r="E12" s="371"/>
      <c r="F12" s="371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'A3 Exploitation'!A8:F8</f>
        <v>Sahloul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Sahloul</v>
      </c>
      <c r="B8" s="342"/>
      <c r="C8" s="342"/>
      <c r="D8" s="342"/>
      <c r="E8" s="342"/>
      <c r="F8" s="342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8">
        <f>D549</f>
        <v>0</v>
      </c>
      <c r="C12" s="378"/>
      <c r="D12" s="378"/>
      <c r="E12" s="378"/>
      <c r="F12" s="378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ht="16.5" customHeight="1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ht="16.5" customHeight="1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ht="16.5" customHeight="1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ht="16.5" customHeight="1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ht="16.5" customHeigh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ht="16.5" customHeight="1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ht="16.5" customHeight="1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ht="16.5" customHeight="1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ht="16.5" customHeight="1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ht="16.5" customHeight="1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ht="16.5" customHeight="1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ht="16.5" customHeight="1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ht="16.5" customHeight="1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e">
        <f>#REF!</f>
        <v>#REF!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2018-05-02T12:28:54Z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