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Express/CE Sahloul/2017/nov 17/"/>
    </mc:Choice>
  </mc:AlternateContent>
  <bookViews>
    <workbookView minimized="1" xWindow="0" yWindow="0" windowWidth="20490" windowHeight="8745" tabRatio="854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3" i="31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206" i="32" l="1"/>
  <c r="D207" i="32" s="1"/>
  <c r="D186" i="34"/>
  <c r="D187" i="34" s="1"/>
  <c r="D229" i="34"/>
  <c r="D230" i="34" s="1"/>
  <c r="D242" i="34"/>
  <c r="D245" i="34" s="1"/>
  <c r="D246" i="34" s="1"/>
  <c r="B77" i="29" s="1"/>
  <c r="D37" i="32"/>
  <c r="D38" i="32" s="1"/>
  <c r="D146" i="32"/>
  <c r="D242" i="32"/>
  <c r="D276" i="32"/>
  <c r="D279" i="32" s="1"/>
  <c r="D280" i="32" s="1"/>
  <c r="B83" i="29" s="1"/>
  <c r="D294" i="32"/>
  <c r="D295" i="32" s="1"/>
  <c r="D337" i="32"/>
  <c r="D338" i="32" s="1"/>
  <c r="D357" i="32"/>
  <c r="D360" i="32" s="1"/>
  <c r="D361" i="32" s="1"/>
  <c r="B97" i="29" s="1"/>
  <c r="D387" i="32"/>
  <c r="D390" i="32" s="1"/>
  <c r="D391" i="32" s="1"/>
  <c r="B104" i="29" s="1"/>
  <c r="D37" i="34"/>
  <c r="D40" i="34" s="1"/>
  <c r="D41" i="34" s="1"/>
  <c r="B49" i="29" s="1"/>
  <c r="D110" i="34"/>
  <c r="D111" i="34" s="1"/>
  <c r="D337" i="34"/>
  <c r="D338" i="34" s="1"/>
  <c r="D357" i="34"/>
  <c r="D358" i="34" s="1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243" i="34"/>
  <c r="D189" i="34"/>
  <c r="D190" i="34" s="1"/>
  <c r="B70" i="29" s="1"/>
  <c r="D164" i="34"/>
  <c r="D307" i="34"/>
  <c r="D308" i="34" s="1"/>
  <c r="B91" i="29" s="1"/>
  <c r="D305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8" i="32"/>
  <c r="D459" i="32"/>
  <c r="B139" i="29" s="1"/>
  <c r="D164" i="32"/>
  <c r="D189" i="32"/>
  <c r="D190" i="32" s="1"/>
  <c r="B69" i="29" s="1"/>
  <c r="D243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409" i="30" l="1"/>
  <c r="D410" i="30" s="1"/>
  <c r="B110" i="29" s="1"/>
  <c r="D277" i="32"/>
  <c r="D277" i="34"/>
  <c r="D245" i="32"/>
  <c r="D246" i="32" s="1"/>
  <c r="B76" i="29" s="1"/>
  <c r="D242" i="30"/>
  <c r="D276" i="30"/>
  <c r="D277" i="30" s="1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358" i="32"/>
  <c r="D96" i="34"/>
  <c r="D97" i="34" s="1"/>
  <c r="B56" i="29" s="1"/>
  <c r="D149" i="34"/>
  <c r="D150" i="34" s="1"/>
  <c r="B63" i="29" s="1"/>
  <c r="D81" i="30"/>
  <c r="D82" i="30" s="1"/>
  <c r="D110" i="30"/>
  <c r="D111" i="30" s="1"/>
  <c r="D146" i="30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358" i="30"/>
  <c r="D189" i="30"/>
  <c r="D190" i="30" s="1"/>
  <c r="B68" i="29" s="1"/>
  <c r="D147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07" i="30" l="1"/>
  <c r="D308" i="30" s="1"/>
  <c r="B89" i="29" s="1"/>
  <c r="D279" i="30"/>
  <c r="D280" i="30" s="1"/>
  <c r="B82" i="29" s="1"/>
  <c r="D245" i="30"/>
  <c r="D246" i="30" s="1"/>
  <c r="B75" i="29" s="1"/>
  <c r="D40" i="30"/>
  <c r="D41" i="30" s="1"/>
  <c r="B47" i="29" s="1"/>
  <c r="D132" i="17"/>
  <c r="D133" i="17" s="1"/>
  <c r="D243" i="30"/>
  <c r="D387" i="16"/>
  <c r="D388" i="16" s="1"/>
  <c r="D388" i="30"/>
  <c r="D101" i="17"/>
  <c r="D102" i="17" s="1"/>
  <c r="D96" i="30"/>
  <c r="D97" i="30" s="1"/>
  <c r="B54" i="29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12" i="30" s="1"/>
  <c r="D279" i="16"/>
  <c r="D280" i="16" s="1"/>
  <c r="D360" i="16"/>
  <c r="D361" i="16" s="1"/>
  <c r="D40" i="16"/>
  <c r="D41" i="16" s="1"/>
  <c r="B46" i="29" s="1"/>
  <c r="B11" i="31"/>
  <c r="B145" i="29"/>
  <c r="B25" i="29" l="1"/>
  <c r="B33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<sst xmlns="http://schemas.openxmlformats.org/spreadsheetml/2006/main" count="3076" uniqueCount="424">
  <si>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</si>
  <si>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</si>
  <si>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</si>
  <si>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</si>
  <si>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</si>
  <si>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</si>
  <si>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</si>
  <si>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</si>
  <si>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</si>
  <si>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</si>
  <si>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</si>
  <si>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</si>
  <si>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</si>
  <si>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</si>
  <si>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</si>
  <si>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</si>
  <si>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</si>
  <si>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</si>
  <si>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</si>
  <si>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</si>
  <si>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</si>
  <si>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</si>
  <si>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</si>
  <si>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</si>
  <si>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</si>
  <si>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</si>
  <si>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</si>
  <si>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</si>
  <si>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</si>
  <si>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</si>
  <si>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</si>
  <si>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</si>
  <si>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</si>
  <si>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</si>
  <si>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</si>
  <si>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</si>
  <si>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</si>
  <si>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</si>
  <si>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</si>
  <si>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</si>
  <si>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</si>
  <si>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</si>
  <si>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</si>
  <si>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</si>
  <si>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</si>
  <si>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</si>
  <si>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</si>
  <si>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</si>
  <si>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</si>
  <si>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</si>
  <si>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</si>
  <si>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</si>
  <si>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</si>
  <si>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</si>
  <si>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</si>
  <si>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</si>
  <si>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</si>
  <si>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</si>
  <si>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</si>
  <si>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</si>
  <si>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</si>
  <si>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</si>
  <si>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</si>
  <si>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</si>
  <si>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</si>
  <si>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</si>
  <si>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</si>
  <si>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</si>
  <si>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</si>
  <si>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</si>
  <si>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</si>
  <si>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</si>
  <si>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</si>
  <si>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</si>
  <si>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</si>
  <si>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</si>
  <si>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</si>
  <si>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</si>
  <si>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</si>
  <si>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</si>
  <si>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</si>
  <si>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</si>
  <si>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</si>
  <si>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</si>
  <si>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</si>
  <si>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</si>
  <si>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</si>
  <si>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</si>
  <si>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</si>
  <si>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</si>
  <si>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</si>
  <si>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</si>
  <si>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</si>
  <si>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</si>
  <si>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</si>
  <si>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</si>
  <si>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</si>
  <si>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</si>
  <si>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</si>
  <si>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</si>
  <si>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</si>
  <si>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</si>
  <si>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</si>
  <si>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</si>
  <si>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</si>
  <si>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</si>
  <si>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</si>
  <si>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</si>
  <si>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</si>
  <si>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</si>
  <si>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</si>
  <si>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</si>
  <si>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</si>
  <si>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</si>
  <si>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</si>
  <si>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</si>
  <si>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</si>
  <si>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</si>
  <si>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</si>
  <si>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</si>
  <si>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</si>
  <si>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</si>
  <si>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</si>
  <si>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</si>
  <si>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</si>
  <si>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</si>
  <si>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</si>
  <si>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</si>
  <si>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</si>
  <si>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</si>
  <si>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</si>
  <si>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</si>
  <si>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</si>
  <si>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</si>
  <si>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</si>
  <si>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</si>
  <si>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</si>
  <si>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</si>
  <si>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</si>
  <si>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</si>
  <si>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</si>
  <si>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</si>
  <si>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</si>
  <si>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</si>
  <si>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</si>
  <si>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</si>
  <si>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</si>
  <si>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</si>
  <si>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</si>
  <si>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</si>
  <si>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</si>
  <si>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</si>
  <si>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</si>
  <si>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</si>
  <si>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</si>
  <si>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</si>
  <si>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</si>
  <si>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</si>
  <si>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</si>
  <si>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</si>
  <si>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</si>
  <si>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</si>
  <si>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</si>
  <si>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</si>
  <si>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</si>
  <si>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</si>
  <si>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</si>
  <si>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</si>
  <si>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</si>
  <si>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</si>
  <si>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</si>
  <si>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</si>
  <si>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</si>
  <si>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</si>
  <si>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</si>
  <si>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</si>
  <si>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</si>
  <si>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</si>
  <si>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</si>
  <si>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</si>
  <si>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</si>
  <si>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</si>
  <si>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</si>
  <si>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</si>
  <si>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</si>
  <si>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</si>
  <si>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</si>
  <si>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</si>
  <si>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</si>
  <si>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</si>
  <si>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</si>
  <si>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</si>
  <si>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</si>
  <si>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</si>
  <si>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</si>
  <si>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</si>
  <si>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</si>
  <si>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</si>
  <si>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</si>
  <si>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</si>
  <si>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</si>
  <si>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</si>
  <si>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</si>
  <si>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</si>
  <si>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</si>
  <si>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</si>
  <si>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</si>
  <si>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</si>
  <si>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</si>
  <si>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</si>
  <si>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</si>
  <si>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</si>
  <si>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</si>
  <si>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</si>
  <si>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</si>
  <si>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</si>
  <si>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</si>
  <si>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</si>
  <si>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</si>
  <si>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</si>
  <si>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</si>
  <si>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</si>
  <si>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</si>
  <si>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</si>
  <si>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</si>
  <si>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</si>
  <si>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</si>
  <si>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</si>
  <si>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</si>
  <si>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</si>
  <si>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</si>
  <si>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</si>
  <si>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</si>
  <si>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</si>
  <si>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</si>
  <si>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</si>
  <si>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</si>
  <si>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</si>
  <si>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</si>
  <si>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</si>
  <si>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</si>
  <si>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</si>
  <si>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</si>
  <si>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</si>
  <si>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</si>
  <si>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</si>
  <si>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</si>
  <si>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</si>
  <si>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</si>
  <si>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</si>
  <si>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</si>
  <si>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</si>
  <si>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</si>
  <si>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</si>
  <si>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</si>
  <si>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</si>
  <si>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</si>
  <si>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</si>
  <si>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</si>
  <si>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</si>
  <si>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</si>
  <si>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</si>
  <si>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</si>
  <si>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</si>
  <si>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</si>
  <si>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</si>
  <si>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</si>
  <si>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</si>
  <si>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</si>
  <si>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</si>
  <si>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</si>
  <si>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</si>
  <si>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</si>
  <si>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</si>
  <si>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</si>
  <si>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</si>
  <si>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</si>
  <si>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</si>
  <si>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</si>
  <si>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</si>
  <si>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</si>
  <si>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</si>
  <si>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</si>
  <si>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</si>
  <si>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</si>
  <si>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</si>
  <si>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</si>
  <si>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</si>
  <si>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</si>
  <si>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</si>
  <si>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</si>
  <si>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</si>
  <si>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</si>
  <si>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</si>
  <si>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</si>
  <si>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</si>
  <si>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</si>
  <si>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</si>
  <si>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</si>
  <si>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</si>
  <si>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</si>
  <si>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</si>
  <si>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</si>
  <si>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</si>
  <si>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</si>
  <si>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</si>
  <si>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</si>
  <si>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</si>
  <si>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</si>
  <si>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</si>
  <si>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</si>
  <si>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</si>
  <si>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</si>
  <si>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</si>
  <si>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</si>
  <si>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</si>
  <si>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</si>
  <si>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</si>
  <si>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</si>
  <si>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</si>
  <si>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</si>
  <si>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</si>
  <si>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</si>
  <si>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</si>
  <si>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</si>
  <si>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</si>
  <si>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</si>
  <si>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</si>
  <si>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</si>
  <si>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</si>
  <si>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</si>
  <si>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</si>
  <si>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</si>
  <si>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</si>
  <si>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</si>
  <si>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</si>
  <si>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</si>
  <si>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</si>
  <si>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</si>
  <si>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</si>
  <si>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</si>
  <si>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</si>
  <si>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</si>
  <si>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</si>
  <si>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</si>
  <si>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</si>
  <si>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</si>
  <si>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</si>
  <si>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</si>
  <si>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</si>
  <si>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</si>
  <si>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</si>
  <si>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</si>
  <si>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</si>
  <si>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</si>
  <si>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</si>
  <si>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</si>
  <si>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</si>
  <si>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</si>
  <si>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</si>
  <si>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</si>
  <si>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</si>
  <si>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</si>
  <si>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</si>
  <si>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</si>
  <si>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</si>
  <si>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</si>
  <si>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</si>
  <si>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</si>
  <si>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</si>
  <si>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</si>
  <si>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</si>
  <si>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</si>
  <si>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</si>
  <si>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</si>
  <si>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</si>
  <si>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</si>
  <si>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</si>
  <si>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</si>
  <si>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</si>
  <si>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L'opérateur utilise celui de la réception</t>
  </si>
  <si>
    <t>Absence d'un local poubelle</t>
  </si>
  <si>
    <t>Les alarmes sont réglés mais non enregsitrés</t>
  </si>
  <si>
    <t>Propreté moyenne</t>
  </si>
  <si>
    <t>Correct</t>
  </si>
  <si>
    <t>Absence de papier essuie tout dans les toilettes des hommes</t>
  </si>
  <si>
    <t>Absence de mention des horaires de sortie des poubelles</t>
  </si>
  <si>
    <t xml:space="preserve">Le quai de réception n'est pas étanche </t>
  </si>
  <si>
    <t>Absence d'aération au niveau de la réserve</t>
  </si>
  <si>
    <t>Les laves mains sont à ouverture manuelle</t>
  </si>
  <si>
    <t>Sahloul</t>
  </si>
  <si>
    <t>Directeur du magasin Aymen SELMI et Fathi SAMAALI</t>
  </si>
  <si>
    <t>Le quai de réception manquait de rangement</t>
  </si>
  <si>
    <t xml:space="preserve">Les produits périssables non conformes étaient entreposés dans une armoire à température ambiante </t>
  </si>
  <si>
    <t>Absence d'identification d'une zone de produits non conformes</t>
  </si>
  <si>
    <t>Renforcer le tri des produits exposés</t>
  </si>
  <si>
    <t>1/ Les concombres n'étaient pas fraiches 
2/ Le potiron était moisi</t>
  </si>
  <si>
    <t>La stagiaire portait une tenue différente à la charte vestimentaire (tablier blanc)</t>
  </si>
  <si>
    <t xml:space="preserve">Le linéaire des yaourts n’était pas propre </t>
  </si>
  <si>
    <t xml:space="preserve">Le linéaire des légumes préemballés n’était pas propre </t>
  </si>
  <si>
    <t>Le classement se fait sur un support informatique</t>
  </si>
  <si>
    <t>La fiche est disponible, toutefois l'enregistrement des reclamations n'est pas réalisé</t>
  </si>
  <si>
    <t>La cuvette des toilettes des hommes n'était propre le jour de l'audit</t>
  </si>
  <si>
    <t>Les étagères de la réserve sèche sont rouillées</t>
  </si>
  <si>
    <t>Humidité 65%, absence d'aération</t>
  </si>
  <si>
    <t>Température du meuble des yaourts
affichée : +4,9°C
mesurée : +5°C
Température du meuble surgelés
affichée : -22°C
mesurée : -24°C</t>
  </si>
  <si>
    <t>Présence de rouille au niveau des étagères de la réserve sèche</t>
  </si>
  <si>
    <t>Propreté non satisfaisante</t>
  </si>
  <si>
    <t xml:space="preserve">1/ L’appareil DEIV est placé sur le rayon fruits et légumes, les cadavres d’insectes tombent sur les produits exposés
2/ PGC : Présence d'appât dépourvu de cache </t>
  </si>
  <si>
    <t>Présence de mouches aux alentours du rayon fruits et légumes</t>
  </si>
  <si>
    <t>1/ L'enregistrement du relevé mensuel de la sonde du mois de mai n'a pas été réalisé
2/ La température à cœur des produits du mois d'avril n'a pas été enregistrée</t>
  </si>
  <si>
    <t>Dr Hatem KARAA</t>
  </si>
  <si>
    <t>responsable du magasin</t>
  </si>
  <si>
    <t>Renforcer le triage des pommes</t>
  </si>
  <si>
    <t>Renforcer les opérations de nettoyage du linéaire</t>
  </si>
  <si>
    <t>assurer la vérification des températures à la thermosonde</t>
  </si>
  <si>
    <t>Renforcer les opérations de nettoyage des linéaires</t>
  </si>
  <si>
    <t>Renforcer les opérations de nettoyage du sol devant les éléments froids</t>
  </si>
  <si>
    <t>Prévoir la vérification à la thermo sonde de la température à cœur des denrées</t>
  </si>
  <si>
    <t>Absence de la mention des horaires de sortie des poubelles</t>
  </si>
  <si>
    <t>Décollement du revetement des linéaires yaourt</t>
  </si>
  <si>
    <t>Présence de rouille au niveau des étagères de la réserve séche</t>
  </si>
  <si>
    <t>Absence de local poubelle</t>
  </si>
  <si>
    <t>les alarmes sont réglées mais non enregistrées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</si>
</sst>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9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0.92307692307692313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8832"/>
        <c:axId val="427049816"/>
      </c:barChart>
      <c:catAx>
        <c:axId val="42705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49816"/>
        <c:crosses val="autoZero"/>
        <c:auto val="1"/>
        <c:lblAlgn val="ctr"/>
        <c:lblOffset val="100"/>
        <c:noMultiLvlLbl val="0"/>
      </c:catAx>
      <c:valAx>
        <c:axId val="427049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62752"/>
        <c:axId val="427061576"/>
      </c:barChart>
      <c:catAx>
        <c:axId val="42706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61576"/>
        <c:crosses val="autoZero"/>
        <c:auto val="1"/>
        <c:lblAlgn val="ctr"/>
        <c:lblOffset val="100"/>
        <c:noMultiLvlLbl val="0"/>
      </c:catAx>
      <c:valAx>
        <c:axId val="427061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6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63928"/>
        <c:axId val="427064320"/>
      </c:barChart>
      <c:catAx>
        <c:axId val="427063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64320"/>
        <c:crosses val="autoZero"/>
        <c:auto val="1"/>
        <c:lblAlgn val="ctr"/>
        <c:lblOffset val="100"/>
        <c:noMultiLvlLbl val="0"/>
      </c:catAx>
      <c:valAx>
        <c:axId val="42706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63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01016"/>
        <c:axId val="476209640"/>
      </c:barChart>
      <c:catAx>
        <c:axId val="47620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9640"/>
        <c:crosses val="autoZero"/>
        <c:auto val="1"/>
        <c:lblAlgn val="ctr"/>
        <c:lblOffset val="100"/>
        <c:noMultiLvlLbl val="0"/>
      </c:catAx>
      <c:valAx>
        <c:axId val="476209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01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0.95454545454545459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01800"/>
        <c:axId val="476208072"/>
      </c:barChart>
      <c:catAx>
        <c:axId val="476201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8072"/>
        <c:crosses val="autoZero"/>
        <c:auto val="1"/>
        <c:lblAlgn val="ctr"/>
        <c:lblOffset val="100"/>
        <c:noMultiLvlLbl val="0"/>
      </c:catAx>
      <c:valAx>
        <c:axId val="476208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0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06112"/>
        <c:axId val="476212776"/>
      </c:barChart>
      <c:catAx>
        <c:axId val="47620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12776"/>
        <c:crosses val="autoZero"/>
        <c:auto val="1"/>
        <c:lblAlgn val="ctr"/>
        <c:lblOffset val="100"/>
        <c:noMultiLvlLbl val="0"/>
      </c:catAx>
      <c:valAx>
        <c:axId val="476212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0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0.82608695652173914</c:v>
                </c:pt>
                <c:pt idx="1">
                  <c:v>0.84782608695652173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03760"/>
        <c:axId val="476204936"/>
      </c:barChart>
      <c:catAx>
        <c:axId val="47620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4936"/>
        <c:crosses val="autoZero"/>
        <c:auto val="1"/>
        <c:lblAlgn val="ctr"/>
        <c:lblOffset val="100"/>
        <c:noMultiLvlLbl val="0"/>
      </c:catAx>
      <c:valAx>
        <c:axId val="476204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0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0.89320388349514568</c:v>
                </c:pt>
                <c:pt idx="1">
                  <c:v>0.94607843137254899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04544"/>
        <c:axId val="476206504"/>
      </c:barChart>
      <c:catAx>
        <c:axId val="4762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6504"/>
        <c:crosses val="autoZero"/>
        <c:auto val="1"/>
        <c:lblAlgn val="ctr"/>
        <c:lblOffset val="100"/>
        <c:noMultiLvlLbl val="0"/>
      </c:catAx>
      <c:valAx>
        <c:axId val="476206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0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0.85964542000844246</c:v>
                </c:pt>
                <c:pt idx="1">
                  <c:v>0.89695225916453536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6211992"/>
        <c:axId val="476209248"/>
        <c:extLst xmlns:c16r2="http://schemas.microsoft.com/office/drawing/2015/06/chart"/>
      </c:barChart>
      <c:catAx>
        <c:axId val="476211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9248"/>
        <c:crosses val="autoZero"/>
        <c:auto val="1"/>
        <c:lblAlgn val="ctr"/>
        <c:lblOffset val="100"/>
        <c:noMultiLvlLbl val="0"/>
      </c:catAx>
      <c:valAx>
        <c:axId val="476209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11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0.50937500000000002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6202192"/>
        <c:axId val="476210032"/>
        <c:extLst xmlns:c16r2="http://schemas.microsoft.com/office/drawing/2015/06/chart"/>
      </c:barChart>
      <c:catAx>
        <c:axId val="47620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10032"/>
        <c:crosses val="autoZero"/>
        <c:auto val="1"/>
        <c:lblAlgn val="ctr"/>
        <c:lblOffset val="100"/>
        <c:noMultiLvlLbl val="0"/>
      </c:catAx>
      <c:valAx>
        <c:axId val="47621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0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60792"/>
        <c:axId val="427060008"/>
      </c:barChart>
      <c:catAx>
        <c:axId val="427060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60008"/>
        <c:crosses val="autoZero"/>
        <c:auto val="1"/>
        <c:lblAlgn val="ctr"/>
        <c:lblOffset val="100"/>
        <c:noMultiLvlLbl val="0"/>
      </c:catAx>
      <c:valAx>
        <c:axId val="427060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6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61184"/>
        <c:axId val="427055696"/>
      </c:barChart>
      <c:catAx>
        <c:axId val="42706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55696"/>
        <c:crosses val="autoZero"/>
        <c:auto val="1"/>
        <c:lblAlgn val="ctr"/>
        <c:lblOffset val="100"/>
        <c:noMultiLvlLbl val="0"/>
      </c:catAx>
      <c:valAx>
        <c:axId val="42705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6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8048"/>
        <c:axId val="427051776"/>
      </c:barChart>
      <c:catAx>
        <c:axId val="42705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51776"/>
        <c:crosses val="autoZero"/>
        <c:auto val="1"/>
        <c:lblAlgn val="ctr"/>
        <c:lblOffset val="100"/>
        <c:noMultiLvlLbl val="0"/>
      </c:catAx>
      <c:valAx>
        <c:axId val="42705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3736"/>
        <c:axId val="427049424"/>
      </c:barChart>
      <c:catAx>
        <c:axId val="42705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49424"/>
        <c:crosses val="autoZero"/>
        <c:auto val="1"/>
        <c:lblAlgn val="ctr"/>
        <c:lblOffset val="100"/>
        <c:noMultiLvlLbl val="0"/>
      </c:catAx>
      <c:valAx>
        <c:axId val="42704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3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0.7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2168"/>
        <c:axId val="427054128"/>
      </c:barChart>
      <c:catAx>
        <c:axId val="427052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54128"/>
        <c:crosses val="autoZero"/>
        <c:auto val="1"/>
        <c:lblAlgn val="ctr"/>
        <c:lblOffset val="100"/>
        <c:noMultiLvlLbl val="0"/>
      </c:catAx>
      <c:valAx>
        <c:axId val="42705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2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2952"/>
        <c:axId val="427049032"/>
      </c:barChart>
      <c:catAx>
        <c:axId val="427052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49032"/>
        <c:crosses val="autoZero"/>
        <c:auto val="1"/>
        <c:lblAlgn val="ctr"/>
        <c:lblOffset val="100"/>
        <c:noMultiLvlLbl val="0"/>
      </c:catAx>
      <c:valAx>
        <c:axId val="427049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2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59224"/>
        <c:axId val="427053344"/>
      </c:barChart>
      <c:catAx>
        <c:axId val="427059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53344"/>
        <c:crosses val="autoZero"/>
        <c:auto val="1"/>
        <c:lblAlgn val="ctr"/>
        <c:lblOffset val="100"/>
        <c:noMultiLvlLbl val="0"/>
      </c:catAx>
      <c:valAx>
        <c:axId val="42705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59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061968"/>
        <c:axId val="427063536"/>
      </c:barChart>
      <c:catAx>
        <c:axId val="42706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063536"/>
        <c:crosses val="autoZero"/>
        <c:auto val="1"/>
        <c:lblAlgn val="ctr"/>
        <c:lblOffset val="100"/>
        <c:noMultiLvlLbl val="0"/>
      </c:catAx>
      <c:valAx>
        <c:axId val="42706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06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0" zoomScale="90" zoomScaleNormal="100" zoomScaleSheetLayoutView="90" workbookViewId="0">
      <selection activeCell="K139" sqref="K13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7" t="s">
        <v>378</v>
      </c>
      <c r="B18" s="257"/>
      <c r="C18" s="257"/>
      <c r="D18" s="258" t="s">
        <v>390</v>
      </c>
      <c r="E18" s="258"/>
      <c r="F18" s="258"/>
      <c r="G18" s="258"/>
      <c r="H18" s="258"/>
      <c r="I18" s="258"/>
      <c r="J18" s="258"/>
      <c r="K18" s="258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9" t="s">
        <v>350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3" t="s">
        <v>352</v>
      </c>
      <c r="C23" s="253"/>
      <c r="D23" s="150"/>
      <c r="E23" s="150"/>
      <c r="F23" s="150"/>
      <c r="G23" s="150"/>
      <c r="H23" s="150"/>
      <c r="I23" s="150"/>
      <c r="J23" s="149" t="str">
        <f>D18</f>
        <v>Sahloul</v>
      </c>
    </row>
    <row r="24" spans="1:11" ht="33" customHeight="1" x14ac:dyDescent="0.25">
      <c r="A24" s="191" t="s">
        <v>353</v>
      </c>
      <c r="B24" s="252">
        <f>AVERAGE('A1 Exploitation'!D463,'A1 Technique'!D183)</f>
        <v>0.85964542000844246</v>
      </c>
      <c r="C24" s="252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2">
        <f>AVERAGE('A2 Exploitation'!D463,'A2 Technique'!D183)</f>
        <v>0.89695225916453536</v>
      </c>
      <c r="C25" s="252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2">
        <f>AVERAGE('A3 Exploitation'!D463,'A3 Technique'!D183)</f>
        <v>0</v>
      </c>
      <c r="C26" s="252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2">
        <f>AVERAGE('A4 Exploitation'!D463,'A4 Technique'!D183)</f>
        <v>0</v>
      </c>
      <c r="C27" s="252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3" t="s">
        <v>357</v>
      </c>
      <c r="C31" s="253"/>
      <c r="D31" s="150"/>
      <c r="E31" s="150"/>
      <c r="F31" s="150"/>
      <c r="G31" s="150"/>
      <c r="H31" s="150"/>
      <c r="I31" s="150"/>
      <c r="J31" s="149" t="str">
        <f>D18</f>
        <v>Sahloul</v>
      </c>
    </row>
    <row r="32" spans="1:11" ht="33" customHeight="1" x14ac:dyDescent="0.25">
      <c r="A32" s="191" t="s">
        <v>353</v>
      </c>
      <c r="B32" s="252">
        <f>'A1 Exploitation'!D463</f>
        <v>0.89320388349514568</v>
      </c>
      <c r="C32" s="252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2">
        <f>'A2 Exploitation'!D463</f>
        <v>0.94607843137254899</v>
      </c>
      <c r="C33" s="252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2">
        <f>'A3 Exploitation'!D463</f>
        <v>0</v>
      </c>
      <c r="C34" s="252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2">
        <f>'A4 Exploitation'!D463</f>
        <v>0</v>
      </c>
      <c r="C35" s="252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6" t="s">
        <v>358</v>
      </c>
      <c r="C38" s="256"/>
      <c r="D38" s="150"/>
      <c r="E38" s="150"/>
      <c r="F38" s="150"/>
      <c r="G38" s="150"/>
      <c r="H38" s="150"/>
      <c r="I38" s="150"/>
      <c r="J38" s="149" t="str">
        <f>D18</f>
        <v>Sahloul</v>
      </c>
    </row>
    <row r="39" spans="1:10" ht="33" customHeight="1" x14ac:dyDescent="0.25">
      <c r="A39" s="191" t="s">
        <v>353</v>
      </c>
      <c r="B39" s="252">
        <f>AVERAGE('A1 Exploitation'!D461, 'A1 Technique'!D181)</f>
        <v>0.5</v>
      </c>
      <c r="C39" s="252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2">
        <f>AVERAGE('A2 Exploitation'!D461, 'A2 Technique'!D181)</f>
        <v>0.50937500000000002</v>
      </c>
      <c r="C40" s="252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2">
        <f>AVERAGE('A3 Exploitation'!D461, 'A3 Technique'!D181)</f>
        <v>0</v>
      </c>
      <c r="C41" s="252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2">
        <f>AVERAGE('A4 Exploitation'!D461, 'A4 Technique'!D181)</f>
        <v>0</v>
      </c>
      <c r="C42" s="252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3" t="s">
        <v>359</v>
      </c>
      <c r="C45" s="253"/>
      <c r="D45" s="150"/>
      <c r="E45" s="150"/>
      <c r="F45" s="150"/>
      <c r="G45" s="150"/>
      <c r="H45" s="150"/>
      <c r="I45" s="150"/>
      <c r="J45" s="149" t="str">
        <f>D18</f>
        <v>Sahloul</v>
      </c>
    </row>
    <row r="46" spans="1:10" ht="33" customHeight="1" x14ac:dyDescent="0.25">
      <c r="A46" s="191" t="s">
        <v>353</v>
      </c>
      <c r="B46" s="255">
        <f>'A1 Exploitation'!D41</f>
        <v>0.92307692307692313</v>
      </c>
      <c r="C46" s="255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5">
        <f>'A2 Exploitation'!D41</f>
        <v>1</v>
      </c>
      <c r="C47" s="255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5">
        <f>'A3 Exploitation'!D41</f>
        <v>0</v>
      </c>
      <c r="C48" s="255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5">
        <f>'A4 Exploitation'!D41</f>
        <v>0</v>
      </c>
      <c r="C49" s="255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3" t="s">
        <v>360</v>
      </c>
      <c r="C52" s="253"/>
      <c r="D52" s="150"/>
      <c r="E52" s="150"/>
      <c r="F52" s="150"/>
      <c r="G52" s="150"/>
      <c r="H52" s="150"/>
      <c r="I52" s="150"/>
      <c r="J52" s="149" t="str">
        <f>D18</f>
        <v>Sahloul</v>
      </c>
    </row>
    <row r="53" spans="1:10" ht="33" customHeight="1" x14ac:dyDescent="0.25">
      <c r="A53" s="191" t="s">
        <v>353</v>
      </c>
      <c r="B53" s="252" t="e">
        <f>'A1 Exploitation'!D97</f>
        <v>#DIV/0!</v>
      </c>
      <c r="C53" s="252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2" t="e">
        <f>'A2 Exploitation'!D97</f>
        <v>#DIV/0!</v>
      </c>
      <c r="C54" s="252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2">
        <f>'A3 Exploitation'!D97</f>
        <v>0</v>
      </c>
      <c r="C55" s="252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2">
        <f>'A4 Exploitation'!D97</f>
        <v>0</v>
      </c>
      <c r="C56" s="252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3" t="s">
        <v>361</v>
      </c>
      <c r="C59" s="253"/>
      <c r="D59" s="150"/>
      <c r="E59" s="150"/>
      <c r="F59" s="150"/>
      <c r="G59" s="150"/>
      <c r="H59" s="150"/>
      <c r="I59" s="150"/>
      <c r="J59" s="149" t="str">
        <f>D18</f>
        <v>Sahloul</v>
      </c>
    </row>
    <row r="60" spans="1:10" ht="33" customHeight="1" x14ac:dyDescent="0.25">
      <c r="A60" s="191" t="s">
        <v>353</v>
      </c>
      <c r="B60" s="252" t="e">
        <f>'A1 Exploitation'!D150</f>
        <v>#DIV/0!</v>
      </c>
      <c r="C60" s="252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2" t="e">
        <f>'A2 Exploitation'!D150</f>
        <v>#DIV/0!</v>
      </c>
      <c r="C61" s="252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2">
        <f>'A3 Exploitation'!D150</f>
        <v>0</v>
      </c>
      <c r="C62" s="252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2">
        <f>'A4 Exploitation'!D150</f>
        <v>0</v>
      </c>
      <c r="C63" s="252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3" t="s">
        <v>362</v>
      </c>
      <c r="C66" s="253"/>
      <c r="D66" s="150"/>
      <c r="E66" s="150"/>
      <c r="F66" s="150"/>
      <c r="G66" s="150"/>
      <c r="H66" s="150"/>
      <c r="I66" s="150"/>
      <c r="J66" s="149" t="str">
        <f>D18</f>
        <v>Sahloul</v>
      </c>
    </row>
    <row r="67" spans="1:10" ht="33" customHeight="1" x14ac:dyDescent="0.25">
      <c r="A67" s="191" t="s">
        <v>353</v>
      </c>
      <c r="B67" s="252" t="e">
        <f>'A1 Exploitation'!D190</f>
        <v>#DIV/0!</v>
      </c>
      <c r="C67" s="252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2" t="e">
        <f>'A2 Exploitation'!D190</f>
        <v>#DIV/0!</v>
      </c>
      <c r="C68" s="252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2">
        <f>'A3 Exploitation'!D190</f>
        <v>0</v>
      </c>
      <c r="C69" s="252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2">
        <f>'A4 Exploitation'!D190</f>
        <v>0</v>
      </c>
      <c r="C70" s="252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3" t="s">
        <v>363</v>
      </c>
      <c r="C73" s="253"/>
      <c r="D73" s="150"/>
      <c r="E73" s="150"/>
      <c r="F73" s="150"/>
      <c r="G73" s="150"/>
      <c r="H73" s="150"/>
      <c r="I73" s="150"/>
      <c r="J73" s="149" t="str">
        <f>D18</f>
        <v>Sahloul</v>
      </c>
    </row>
    <row r="74" spans="1:10" ht="33" customHeight="1" x14ac:dyDescent="0.25">
      <c r="A74" s="191" t="s">
        <v>353</v>
      </c>
      <c r="B74" s="252" t="e">
        <f>'A1 Exploitation'!D246</f>
        <v>#DIV/0!</v>
      </c>
      <c r="C74" s="252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2" t="e">
        <f>'A2 Exploitation'!D246</f>
        <v>#DIV/0!</v>
      </c>
      <c r="C75" s="252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2">
        <f>'A3 Exploitation'!D246</f>
        <v>0</v>
      </c>
      <c r="C76" s="252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2">
        <f>'A4 Exploitation'!D246</f>
        <v>0</v>
      </c>
      <c r="C77" s="252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3" t="s">
        <v>364</v>
      </c>
      <c r="C80" s="253"/>
      <c r="D80" s="150"/>
      <c r="E80" s="150"/>
      <c r="F80" s="150"/>
      <c r="G80" s="150"/>
      <c r="H80" s="150"/>
      <c r="I80" s="150"/>
      <c r="J80" s="149" t="str">
        <f>D18</f>
        <v>Sahloul</v>
      </c>
    </row>
    <row r="81" spans="1:10" ht="33" customHeight="1" x14ac:dyDescent="0.25">
      <c r="A81" s="191" t="s">
        <v>353</v>
      </c>
      <c r="B81" s="252">
        <f>'A1 Exploitation'!D280</f>
        <v>0.7</v>
      </c>
      <c r="C81" s="252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2">
        <f>'A2 Exploitation'!D280</f>
        <v>0.92105263157894735</v>
      </c>
      <c r="C82" s="252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2">
        <f>'A3 Exploitation'!D280</f>
        <v>0</v>
      </c>
      <c r="C83" s="252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2">
        <f>'A4 Exploitation'!D280</f>
        <v>0</v>
      </c>
      <c r="C84" s="252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3" t="s">
        <v>365</v>
      </c>
      <c r="C87" s="253"/>
      <c r="D87" s="150"/>
      <c r="E87" s="150"/>
      <c r="F87" s="150"/>
      <c r="G87" s="150"/>
      <c r="H87" s="150"/>
      <c r="I87" s="150"/>
      <c r="J87" s="149" t="str">
        <f>D18</f>
        <v>Sahloul</v>
      </c>
    </row>
    <row r="88" spans="1:10" ht="33" customHeight="1" x14ac:dyDescent="0.25">
      <c r="A88" s="191" t="s">
        <v>353</v>
      </c>
      <c r="B88" s="252">
        <f>'A1 Exploitation'!D308</f>
        <v>0.9642857142857143</v>
      </c>
      <c r="C88" s="252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2">
        <f>'A2 Exploitation'!D308</f>
        <v>0.9642857142857143</v>
      </c>
      <c r="C89" s="252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2">
        <f>'A3 Exploitation'!D308</f>
        <v>0</v>
      </c>
      <c r="C90" s="252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2">
        <f>'A4 Exploitation'!D308</f>
        <v>0</v>
      </c>
      <c r="C91" s="252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3" t="s">
        <v>366</v>
      </c>
      <c r="C94" s="253"/>
      <c r="D94" s="150"/>
      <c r="E94" s="150"/>
      <c r="F94" s="150"/>
      <c r="G94" s="150"/>
      <c r="H94" s="150"/>
      <c r="I94" s="150"/>
      <c r="J94" s="149" t="str">
        <f>D18</f>
        <v>Sahloul</v>
      </c>
    </row>
    <row r="95" spans="1:10" ht="33" customHeight="1" x14ac:dyDescent="0.25">
      <c r="A95" s="191" t="s">
        <v>353</v>
      </c>
      <c r="B95" s="252">
        <f>'A1 Exploitation'!D361</f>
        <v>0.95</v>
      </c>
      <c r="C95" s="252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2">
        <f>'A2 Exploitation'!D361</f>
        <v>0.967741935483871</v>
      </c>
      <c r="C96" s="252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2">
        <f>'A3 Exploitation'!D361</f>
        <v>0</v>
      </c>
      <c r="C97" s="252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2">
        <f>'A4 Exploitation'!D361</f>
        <v>0</v>
      </c>
      <c r="C98" s="252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3" t="s">
        <v>367</v>
      </c>
      <c r="C101" s="253"/>
      <c r="D101" s="150"/>
      <c r="E101" s="150"/>
      <c r="F101" s="150"/>
      <c r="G101" s="150"/>
      <c r="H101" s="150"/>
      <c r="I101" s="150"/>
      <c r="J101" s="149" t="str">
        <f>D18</f>
        <v>Sahloul</v>
      </c>
    </row>
    <row r="102" spans="1:10" ht="33" customHeight="1" x14ac:dyDescent="0.25">
      <c r="A102" s="191" t="s">
        <v>353</v>
      </c>
      <c r="B102" s="252" t="e">
        <f>'A1 Exploitation'!D391</f>
        <v>#DIV/0!</v>
      </c>
      <c r="C102" s="252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2" t="e">
        <f>'A2 Exploitation'!D391</f>
        <v>#DIV/0!</v>
      </c>
      <c r="C103" s="252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2">
        <f>'A3 Exploitation'!D391</f>
        <v>0</v>
      </c>
      <c r="C104" s="252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2">
        <f>'A4 Exploitation'!D391</f>
        <v>0</v>
      </c>
      <c r="C105" s="252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3" t="s">
        <v>368</v>
      </c>
      <c r="C108" s="253"/>
      <c r="D108" s="150"/>
      <c r="E108" s="150"/>
      <c r="F108" s="150"/>
      <c r="G108" s="150"/>
      <c r="H108" s="150"/>
      <c r="I108" s="150"/>
      <c r="J108" s="149" t="str">
        <f>D18</f>
        <v>Sahloul</v>
      </c>
    </row>
    <row r="109" spans="1:10" ht="33" customHeight="1" x14ac:dyDescent="0.25">
      <c r="A109" s="191" t="s">
        <v>353</v>
      </c>
      <c r="B109" s="252">
        <f>'A1 Exploitation'!D410</f>
        <v>0.8</v>
      </c>
      <c r="C109" s="252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2">
        <f>'A2 Exploitation'!D410</f>
        <v>1</v>
      </c>
      <c r="C110" s="252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2">
        <f>'A3 Exploitation'!D410</f>
        <v>0</v>
      </c>
      <c r="C111" s="252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2">
        <f>'A4 Exploitation'!D410</f>
        <v>0</v>
      </c>
      <c r="C112" s="252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3" t="s">
        <v>369</v>
      </c>
      <c r="C115" s="253"/>
      <c r="D115" s="150"/>
      <c r="E115" s="150"/>
      <c r="F115" s="150"/>
      <c r="G115" s="150"/>
      <c r="H115" s="150"/>
      <c r="I115" s="150"/>
      <c r="J115" s="149" t="str">
        <f>D18</f>
        <v>Sahloul</v>
      </c>
    </row>
    <row r="116" spans="1:10" ht="33" customHeight="1" x14ac:dyDescent="0.25">
      <c r="A116" s="191" t="s">
        <v>353</v>
      </c>
      <c r="B116" s="252">
        <f>'A1 Exploitation'!D420</f>
        <v>1</v>
      </c>
      <c r="C116" s="252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2">
        <f>'A2 Exploitation'!D420</f>
        <v>1</v>
      </c>
      <c r="C117" s="252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2">
        <f>'A3 Exploitation'!D420</f>
        <v>0</v>
      </c>
      <c r="C118" s="252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2">
        <f>'A4 Exploitation'!D420</f>
        <v>0</v>
      </c>
      <c r="C119" s="252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3" t="s">
        <v>370</v>
      </c>
      <c r="C122" s="253"/>
      <c r="D122" s="150"/>
      <c r="E122" s="150"/>
      <c r="F122" s="150"/>
      <c r="G122" s="150"/>
      <c r="H122" s="150"/>
      <c r="I122" s="150"/>
      <c r="J122" s="149" t="str">
        <f>D18</f>
        <v>Sahloul</v>
      </c>
    </row>
    <row r="123" spans="1:10" ht="33" customHeight="1" x14ac:dyDescent="0.25">
      <c r="A123" s="191" t="s">
        <v>353</v>
      </c>
      <c r="B123" s="252">
        <f>'A1 Exploitation'!D429</f>
        <v>0.83333333333333337</v>
      </c>
      <c r="C123" s="252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2">
        <f>'A2 Exploitation'!D429</f>
        <v>0.75</v>
      </c>
      <c r="C124" s="252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2">
        <f>'A3 Exploitation'!D429</f>
        <v>0</v>
      </c>
      <c r="C125" s="252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2">
        <f>'A4 Exploitation'!D429</f>
        <v>0</v>
      </c>
      <c r="C126" s="252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3" t="s">
        <v>371</v>
      </c>
      <c r="C129" s="253"/>
      <c r="D129" s="150"/>
      <c r="E129" s="150"/>
      <c r="F129" s="150"/>
      <c r="G129" s="150"/>
      <c r="H129" s="150"/>
      <c r="I129" s="150"/>
      <c r="J129" s="149" t="str">
        <f>D18</f>
        <v>Sahloul</v>
      </c>
    </row>
    <row r="130" spans="1:10" ht="33" customHeight="1" x14ac:dyDescent="0.25">
      <c r="A130" s="191" t="s">
        <v>353</v>
      </c>
      <c r="B130" s="252">
        <f>'A1 Exploitation'!D450</f>
        <v>0.95454545454545459</v>
      </c>
      <c r="C130" s="252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2">
        <f>'A2 Exploitation'!D450</f>
        <v>1</v>
      </c>
      <c r="C131" s="252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2">
        <f>'A3 Exploitation'!D450</f>
        <v>0</v>
      </c>
      <c r="C132" s="252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2">
        <f>'A4 Exploitation'!D450</f>
        <v>0</v>
      </c>
      <c r="C133" s="252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3" t="s">
        <v>372</v>
      </c>
      <c r="C136" s="253"/>
      <c r="J136" s="149" t="str">
        <f>D18</f>
        <v>Sahloul</v>
      </c>
    </row>
    <row r="137" spans="1:10" ht="33" customHeight="1" x14ac:dyDescent="0.25">
      <c r="A137" s="191" t="s">
        <v>353</v>
      </c>
      <c r="B137" s="252">
        <f>'A1 Exploitation'!D459</f>
        <v>1</v>
      </c>
      <c r="C137" s="252"/>
    </row>
    <row r="138" spans="1:10" ht="33" customHeight="1" x14ac:dyDescent="0.25">
      <c r="A138" s="190" t="s">
        <v>354</v>
      </c>
      <c r="B138" s="252">
        <f>'A2 Exploitation'!D459</f>
        <v>0</v>
      </c>
      <c r="C138" s="252"/>
    </row>
    <row r="139" spans="1:10" ht="33" customHeight="1" x14ac:dyDescent="0.25">
      <c r="A139" s="191" t="s">
        <v>355</v>
      </c>
      <c r="B139" s="252">
        <f>'A3 Exploitation'!D459</f>
        <v>0</v>
      </c>
      <c r="C139" s="252"/>
    </row>
    <row r="140" spans="1:10" ht="33" customHeight="1" x14ac:dyDescent="0.25">
      <c r="A140" s="191" t="s">
        <v>356</v>
      </c>
      <c r="B140" s="252">
        <f>'A4 Exploitation'!D459</f>
        <v>0</v>
      </c>
      <c r="C140" s="252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3" t="s">
        <v>373</v>
      </c>
      <c r="C143" s="253"/>
      <c r="J143" s="149" t="str">
        <f>D18</f>
        <v>Sahloul</v>
      </c>
    </row>
    <row r="144" spans="1:10" ht="33" customHeight="1" x14ac:dyDescent="0.25">
      <c r="A144" s="191" t="s">
        <v>353</v>
      </c>
      <c r="B144" s="252">
        <f>'A1 Technique'!D183</f>
        <v>0.82608695652173914</v>
      </c>
      <c r="C144" s="252"/>
    </row>
    <row r="145" spans="1:3" ht="33" customHeight="1" x14ac:dyDescent="0.25">
      <c r="A145" s="190" t="s">
        <v>354</v>
      </c>
      <c r="B145" s="252">
        <f>'A2 Technique'!D183</f>
        <v>0.84782608695652173</v>
      </c>
      <c r="C145" s="252"/>
    </row>
    <row r="146" spans="1:3" ht="33" customHeight="1" x14ac:dyDescent="0.25">
      <c r="A146" s="191" t="s">
        <v>355</v>
      </c>
      <c r="B146" s="252">
        <f>'A3 Technique'!D183</f>
        <v>0</v>
      </c>
      <c r="C146" s="252"/>
    </row>
    <row r="147" spans="1:3" ht="33" customHeight="1" x14ac:dyDescent="0.25">
      <c r="A147" s="191" t="s">
        <v>356</v>
      </c>
      <c r="B147" s="252">
        <f>'A4 Technique'!D183</f>
        <v>0</v>
      </c>
      <c r="C147" s="25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246" zoomScale="90" zoomScaleNormal="71" zoomScaleSheetLayoutView="90" workbookViewId="0">
      <selection activeCell="D262" sqref="D26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84"/>
      <c r="H7" s="84"/>
      <c r="I7" s="84"/>
    </row>
    <row r="8" spans="1:9" ht="29.25" x14ac:dyDescent="0.5">
      <c r="A8" s="278" t="str">
        <f>'Page de garde'!D18</f>
        <v>Sahloul</v>
      </c>
      <c r="B8" s="278"/>
      <c r="C8" s="278"/>
      <c r="D8" s="278"/>
      <c r="E8" s="278"/>
      <c r="F8" s="278"/>
      <c r="G8" s="85"/>
      <c r="H8" s="85"/>
      <c r="I8" s="84"/>
    </row>
    <row r="9" spans="1:9" ht="24" x14ac:dyDescent="0.45">
      <c r="A9" s="192" t="s">
        <v>44</v>
      </c>
      <c r="B9" s="279" t="s">
        <v>379</v>
      </c>
      <c r="C9" s="279"/>
      <c r="D9" s="279"/>
      <c r="E9" s="279"/>
      <c r="F9" s="280"/>
      <c r="G9" s="85"/>
      <c r="H9" s="85"/>
      <c r="I9" s="84"/>
    </row>
    <row r="10" spans="1:9" ht="24" x14ac:dyDescent="0.45">
      <c r="A10" s="193" t="s">
        <v>46</v>
      </c>
      <c r="B10" s="281" t="s">
        <v>391</v>
      </c>
      <c r="C10" s="281"/>
      <c r="D10" s="281"/>
      <c r="E10" s="281"/>
      <c r="F10" s="281"/>
      <c r="G10" s="85"/>
      <c r="H10" s="85"/>
      <c r="I10" s="84"/>
    </row>
    <row r="11" spans="1:9" ht="24" x14ac:dyDescent="0.45">
      <c r="A11" s="192" t="s">
        <v>45</v>
      </c>
      <c r="B11" s="275">
        <v>42908</v>
      </c>
      <c r="C11" s="275"/>
      <c r="D11" s="275"/>
      <c r="E11" s="275"/>
      <c r="F11" s="275"/>
      <c r="G11" s="85"/>
      <c r="H11" s="85"/>
      <c r="I11" s="84"/>
    </row>
    <row r="12" spans="1:9" ht="24" x14ac:dyDescent="0.45">
      <c r="A12" s="192" t="s">
        <v>260</v>
      </c>
      <c r="B12" s="267">
        <f>D463</f>
        <v>0.89320388349514568</v>
      </c>
      <c r="C12" s="267"/>
      <c r="D12" s="267"/>
      <c r="E12" s="267"/>
      <c r="F12" s="267"/>
      <c r="G12" s="85"/>
      <c r="H12" s="85"/>
      <c r="I12" s="84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42908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6" t="s">
        <v>10</v>
      </c>
      <c r="B19" s="94">
        <v>2</v>
      </c>
      <c r="C19" s="94"/>
      <c r="D19" s="245"/>
      <c r="E19" s="52"/>
      <c r="F19" s="52"/>
    </row>
    <row r="20" spans="1:8" x14ac:dyDescent="0.25">
      <c r="A20" s="16" t="s">
        <v>199</v>
      </c>
      <c r="B20" s="122">
        <v>1</v>
      </c>
      <c r="C20" s="94"/>
      <c r="D20" s="93" t="s">
        <v>407</v>
      </c>
      <c r="E20" s="52"/>
      <c r="F20" s="52"/>
    </row>
    <row r="21" spans="1:8" x14ac:dyDescent="0.25">
      <c r="A21" s="16" t="s">
        <v>93</v>
      </c>
      <c r="B21" s="122">
        <v>1</v>
      </c>
      <c r="C21" s="94"/>
      <c r="D21" s="93" t="s">
        <v>392</v>
      </c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50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0.75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87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0.92307692307692313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42908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42908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42908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42908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42908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ht="30" x14ac:dyDescent="0.25">
      <c r="A255" s="25" t="s">
        <v>20</v>
      </c>
      <c r="B255" s="122">
        <v>1</v>
      </c>
      <c r="C255" s="106"/>
      <c r="D255" s="109" t="s">
        <v>394</v>
      </c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87"/>
      <c r="E256" s="245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15</v>
      </c>
    </row>
    <row r="261" spans="1:7" x14ac:dyDescent="0.25">
      <c r="A261" s="199" t="s">
        <v>37</v>
      </c>
      <c r="B261" s="200"/>
      <c r="C261" s="201"/>
      <c r="D261" s="202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ht="30" x14ac:dyDescent="0.25">
      <c r="A265" s="121" t="s">
        <v>345</v>
      </c>
      <c r="B265" s="123">
        <v>1</v>
      </c>
      <c r="C265" s="106"/>
      <c r="D265" s="248" t="s">
        <v>399</v>
      </c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30" x14ac:dyDescent="0.35">
      <c r="A267" s="54" t="s">
        <v>340</v>
      </c>
      <c r="B267" s="123">
        <v>0</v>
      </c>
      <c r="C267" s="161">
        <f>IF(B267=0, -5, "0")</f>
        <v>-5</v>
      </c>
      <c r="D267" s="109" t="s">
        <v>396</v>
      </c>
      <c r="E267" s="87" t="s">
        <v>395</v>
      </c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30" x14ac:dyDescent="0.25">
      <c r="A273" s="73" t="s">
        <v>158</v>
      </c>
      <c r="B273" s="123">
        <v>1</v>
      </c>
      <c r="C273" s="162" t="str">
        <f>IF(B273=0, -5, "0")</f>
        <v>0</v>
      </c>
      <c r="D273" s="109" t="s">
        <v>397</v>
      </c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87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247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13</v>
      </c>
    </row>
    <row r="277" spans="1:6" x14ac:dyDescent="0.25">
      <c r="A277" s="199" t="s">
        <v>37</v>
      </c>
      <c r="B277" s="200"/>
      <c r="C277" s="201"/>
      <c r="D277" s="202">
        <f>D276/(COUNT(B264:C274)*2)</f>
        <v>0.54166666666666663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0.7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42908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1</v>
      </c>
      <c r="C287" s="106"/>
      <c r="D287" s="99" t="s">
        <v>383</v>
      </c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 t="s">
        <v>384</v>
      </c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87"/>
      <c r="F302" s="103"/>
    </row>
    <row r="303" spans="1:9" ht="45" x14ac:dyDescent="0.25">
      <c r="A303" s="71" t="s">
        <v>271</v>
      </c>
      <c r="B303" s="122">
        <v>2</v>
      </c>
      <c r="C303" s="107"/>
      <c r="D303" s="240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42908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21">
        <v>2</v>
      </c>
      <c r="C313" s="21"/>
      <c r="D313" s="87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ht="30" x14ac:dyDescent="0.25">
      <c r="A315" s="26" t="s">
        <v>28</v>
      </c>
      <c r="B315" s="122">
        <v>1</v>
      </c>
      <c r="C315" s="21"/>
      <c r="D315" s="87" t="s">
        <v>393</v>
      </c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F317" s="103"/>
    </row>
    <row r="318" spans="1:6" x14ac:dyDescent="0.25">
      <c r="A318" s="19" t="s">
        <v>138</v>
      </c>
      <c r="B318" s="122">
        <v>2</v>
      </c>
      <c r="C318" s="22"/>
      <c r="D318" s="87"/>
      <c r="E318" s="87"/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380</v>
      </c>
      <c r="E319" s="103"/>
      <c r="F319" s="103"/>
    </row>
    <row r="320" spans="1:6" ht="60" x14ac:dyDescent="0.25">
      <c r="A320" s="19" t="s">
        <v>27</v>
      </c>
      <c r="B320" s="122">
        <v>1</v>
      </c>
      <c r="C320" s="21"/>
      <c r="D320" s="9" t="s">
        <v>410</v>
      </c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12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0.8571428571428571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6" t="s">
        <v>294</v>
      </c>
      <c r="B325" s="101">
        <v>2</v>
      </c>
      <c r="C325" s="101"/>
      <c r="D325" s="9"/>
      <c r="E325" s="87"/>
      <c r="F325" s="103"/>
    </row>
    <row r="326" spans="1:6" x14ac:dyDescent="0.25">
      <c r="A326" s="17" t="s">
        <v>99</v>
      </c>
      <c r="B326" s="123">
        <v>1</v>
      </c>
      <c r="C326" s="106"/>
      <c r="D326" s="9" t="s">
        <v>398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87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87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87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87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87"/>
      <c r="E354" s="87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57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42908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60" t="s">
        <v>346</v>
      </c>
      <c r="B393" s="261"/>
      <c r="C393" s="261"/>
      <c r="D393" s="261"/>
      <c r="E393" s="261"/>
      <c r="F393" s="262"/>
    </row>
    <row r="394" spans="1:7" s="119" customFormat="1" x14ac:dyDescent="0.25">
      <c r="A394" s="146">
        <f>+B11</f>
        <v>42908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30" x14ac:dyDescent="0.25">
      <c r="A397" s="73" t="s">
        <v>341</v>
      </c>
      <c r="B397" s="122">
        <v>1</v>
      </c>
      <c r="C397" s="161" t="str">
        <f>IF(B397=0, -5, "0")</f>
        <v>0</v>
      </c>
      <c r="D397" s="120" t="s">
        <v>402</v>
      </c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30" x14ac:dyDescent="0.3">
      <c r="A399" s="39" t="s">
        <v>184</v>
      </c>
      <c r="B399" s="122">
        <v>1</v>
      </c>
      <c r="C399" s="101"/>
      <c r="D399" s="241" t="s">
        <v>385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8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241" t="s">
        <v>386</v>
      </c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241"/>
      <c r="E425" s="246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5</v>
      </c>
    </row>
    <row r="429" spans="1:7" x14ac:dyDescent="0.25">
      <c r="A429" s="199" t="s">
        <v>37</v>
      </c>
      <c r="B429" s="200"/>
      <c r="C429" s="201"/>
      <c r="D429" s="202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87" t="s">
        <v>400</v>
      </c>
      <c r="E434" s="87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02"/>
      <c r="E438" s="87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1</v>
      </c>
      <c r="C443" s="106"/>
      <c r="D443" s="120" t="s">
        <v>401</v>
      </c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21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0.95454545454545459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60" t="s">
        <v>144</v>
      </c>
      <c r="B452" s="261"/>
      <c r="C452" s="261"/>
      <c r="D452" s="261"/>
      <c r="E452" s="261"/>
      <c r="F452" s="262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184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0.89320388349514568</v>
      </c>
    </row>
  </sheetData>
  <sheetProtection algorithmName="SHA-512" hashValue="64X3OWo5bLmkYQiAvV28ThY37X6da2syvw+yjpN1tw0WkOcabdTTNx8L0Mtfs68v+lNbz4J6x9bgnabjYKxDvQ==" saltValue="SHVy413QieCy7ipr5dfIZ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0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85"/>
      <c r="H6" s="85"/>
      <c r="I6" s="85"/>
    </row>
    <row r="7" spans="1:9" s="29" customFormat="1" ht="21.75" customHeight="1" x14ac:dyDescent="0.45">
      <c r="A7" s="278" t="str">
        <f>'A1 Exploitation'!A8:F8</f>
        <v>Sahloul</v>
      </c>
      <c r="B7" s="278"/>
      <c r="C7" s="278"/>
      <c r="D7" s="278"/>
      <c r="E7" s="278"/>
      <c r="F7" s="278"/>
      <c r="G7" s="85"/>
      <c r="H7" s="85"/>
      <c r="I7" s="85"/>
    </row>
    <row r="8" spans="1:9" s="29" customFormat="1" ht="24" x14ac:dyDescent="0.45">
      <c r="A8" s="192" t="s">
        <v>44</v>
      </c>
      <c r="B8" s="285" t="str">
        <f>'A1 Exploitation'!B9:F9</f>
        <v>Mme Samah SLAIMI</v>
      </c>
      <c r="C8" s="285"/>
      <c r="D8" s="285"/>
      <c r="E8" s="285"/>
      <c r="F8" s="286"/>
      <c r="G8" s="85"/>
      <c r="H8" s="85"/>
      <c r="I8" s="85"/>
    </row>
    <row r="9" spans="1:9" s="29" customFormat="1" ht="24" x14ac:dyDescent="0.45">
      <c r="A9" s="193" t="s">
        <v>46</v>
      </c>
      <c r="B9" s="287" t="str">
        <f>'A1 Exploitation'!B10:F10</f>
        <v>Directeur du magasin Aymen SELMI et Fathi SAMAALI</v>
      </c>
      <c r="C9" s="287"/>
      <c r="D9" s="287"/>
      <c r="E9" s="287"/>
      <c r="F9" s="287"/>
      <c r="G9" s="85"/>
      <c r="H9" s="85"/>
      <c r="I9" s="85"/>
    </row>
    <row r="10" spans="1:9" s="29" customFormat="1" ht="24" x14ac:dyDescent="0.45">
      <c r="A10" s="192" t="s">
        <v>45</v>
      </c>
      <c r="B10" s="283">
        <f>'A1 Exploitation'!B11:F11</f>
        <v>42908</v>
      </c>
      <c r="C10" s="283"/>
      <c r="D10" s="283"/>
      <c r="E10" s="283"/>
      <c r="F10" s="283"/>
      <c r="G10" s="85"/>
      <c r="H10" s="85"/>
      <c r="I10" s="85"/>
    </row>
    <row r="11" spans="1:9" s="29" customFormat="1" ht="24" x14ac:dyDescent="0.45">
      <c r="A11" s="192" t="s">
        <v>318</v>
      </c>
      <c r="B11" s="288">
        <f>D183</f>
        <v>0.82608695652173914</v>
      </c>
      <c r="C11" s="288"/>
      <c r="D11" s="288"/>
      <c r="E11" s="288"/>
      <c r="F11" s="288"/>
      <c r="G11" s="85"/>
      <c r="H11" s="85"/>
      <c r="I11" s="85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1</v>
      </c>
      <c r="C17" s="164"/>
      <c r="D17" s="165" t="s">
        <v>387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5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5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5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5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4">
        <v>1</v>
      </c>
      <c r="C45" s="164"/>
      <c r="D45" s="249" t="s">
        <v>403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1</v>
      </c>
      <c r="C49" s="164"/>
      <c r="D49" s="165" t="s">
        <v>404</v>
      </c>
      <c r="E49" s="164"/>
      <c r="F49" s="164"/>
    </row>
    <row r="50" spans="1:6" ht="33.75" x14ac:dyDescent="0.35">
      <c r="A50" s="54" t="s">
        <v>320</v>
      </c>
      <c r="B50" s="164">
        <v>0</v>
      </c>
      <c r="C50" s="188">
        <f>IF(B50=0, -5, "0")</f>
        <v>-5</v>
      </c>
      <c r="D50" s="165" t="s">
        <v>388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24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244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5"/>
      <c r="E58" s="164"/>
      <c r="F58" s="164"/>
    </row>
    <row r="59" spans="1:6" ht="99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405</v>
      </c>
      <c r="E59" s="24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6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65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244"/>
      <c r="E139" s="24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244"/>
      <c r="E140" s="244"/>
      <c r="F140" s="164"/>
    </row>
    <row r="141" spans="1:6" ht="33.75" x14ac:dyDescent="0.35">
      <c r="A141" s="54" t="s">
        <v>328</v>
      </c>
      <c r="B141" s="164">
        <v>1</v>
      </c>
      <c r="C141" s="188" t="str">
        <f>IF(B141=0, -5, "0")</f>
        <v>0</v>
      </c>
      <c r="D141" s="165" t="s">
        <v>389</v>
      </c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5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ht="33" x14ac:dyDescent="0.3">
      <c r="A151" s="58" t="s">
        <v>226</v>
      </c>
      <c r="B151" s="164">
        <v>1</v>
      </c>
      <c r="C151" s="164"/>
      <c r="D151" s="165" t="s">
        <v>406</v>
      </c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1</v>
      </c>
    </row>
    <row r="154" spans="1:6" x14ac:dyDescent="0.3">
      <c r="A154" s="194" t="s">
        <v>319</v>
      </c>
      <c r="B154" s="195"/>
      <c r="C154" s="196"/>
      <c r="D154" s="198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99" x14ac:dyDescent="0.3">
      <c r="A157" s="39" t="s">
        <v>191</v>
      </c>
      <c r="B157" s="164">
        <v>1</v>
      </c>
      <c r="C157" s="164"/>
      <c r="D157" s="244" t="s">
        <v>408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409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 t="s">
        <v>34</v>
      </c>
      <c r="C165" s="164"/>
      <c r="D165" s="165" t="s">
        <v>381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2</v>
      </c>
      <c r="C174" s="164"/>
      <c r="D174" s="244"/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382</v>
      </c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5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8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76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0.82608695652173914</v>
      </c>
    </row>
  </sheetData>
  <sheetProtection algorithmName="SHA-512" hashValue="mW4Tl8aMijRJF5nhfqhvjZARSkT8RjD7EyLBMi1eKz8ZyeKetGIbu+aw9xDp7hlEvu7jTDTi1uCUxu0z9ArM3g==" saltValue="2R6xS8S3DVozDdRvuBmVrw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topLeftCell="A249" zoomScaleNormal="100" zoomScaleSheetLayoutView="70" workbookViewId="0">
      <selection activeCell="H266" sqref="H266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0"/>
      <c r="H7" s="230"/>
      <c r="I7" s="230"/>
    </row>
    <row r="8" spans="1:9" ht="29.25" x14ac:dyDescent="0.45">
      <c r="A8" s="278" t="str">
        <f>'Page de garde'!D18</f>
        <v>Sahloul</v>
      </c>
      <c r="B8" s="278"/>
      <c r="C8" s="278"/>
      <c r="D8" s="278"/>
      <c r="E8" s="278"/>
      <c r="F8" s="278"/>
      <c r="G8" s="231"/>
      <c r="H8" s="231"/>
      <c r="I8" s="230"/>
    </row>
    <row r="9" spans="1:9" ht="24" x14ac:dyDescent="0.45">
      <c r="A9" s="192" t="s">
        <v>44</v>
      </c>
      <c r="B9" s="279" t="s">
        <v>411</v>
      </c>
      <c r="C9" s="279"/>
      <c r="D9" s="279"/>
      <c r="E9" s="279"/>
      <c r="F9" s="280"/>
      <c r="G9" s="231"/>
      <c r="H9" s="231"/>
      <c r="I9" s="230"/>
    </row>
    <row r="10" spans="1:9" ht="24" x14ac:dyDescent="0.45">
      <c r="A10" s="193" t="s">
        <v>46</v>
      </c>
      <c r="B10" s="281" t="s">
        <v>412</v>
      </c>
      <c r="C10" s="281"/>
      <c r="D10" s="281"/>
      <c r="E10" s="281"/>
      <c r="F10" s="281"/>
      <c r="G10" s="231"/>
      <c r="H10" s="231"/>
      <c r="I10" s="230"/>
    </row>
    <row r="11" spans="1:9" ht="24" x14ac:dyDescent="0.45">
      <c r="A11" s="192" t="s">
        <v>45</v>
      </c>
      <c r="B11" s="275">
        <v>43066</v>
      </c>
      <c r="C11" s="275"/>
      <c r="D11" s="275"/>
      <c r="E11" s="275"/>
      <c r="F11" s="275"/>
      <c r="G11" s="231"/>
      <c r="H11" s="231"/>
      <c r="I11" s="230"/>
    </row>
    <row r="12" spans="1:9" ht="24" x14ac:dyDescent="0.45">
      <c r="A12" s="192" t="s">
        <v>260</v>
      </c>
      <c r="B12" s="267">
        <f>D463</f>
        <v>0.94607843137254899</v>
      </c>
      <c r="C12" s="267"/>
      <c r="D12" s="267"/>
      <c r="E12" s="267"/>
      <c r="F12" s="267"/>
      <c r="G12" s="231"/>
      <c r="H12" s="231"/>
      <c r="I12" s="230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43066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2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43066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43066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43066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43066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43066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2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2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1</v>
      </c>
      <c r="C265" s="122"/>
      <c r="D265" s="120" t="s">
        <v>414</v>
      </c>
      <c r="E265" s="103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413</v>
      </c>
      <c r="E267" s="103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03"/>
      <c r="F271" s="103"/>
    </row>
    <row r="272" spans="1:7" ht="30" x14ac:dyDescent="0.25">
      <c r="A272" s="17" t="s">
        <v>233</v>
      </c>
      <c r="B272" s="123">
        <v>1</v>
      </c>
      <c r="C272" s="122"/>
      <c r="D272" s="120" t="s">
        <v>415</v>
      </c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1</v>
      </c>
      <c r="C275" s="107"/>
      <c r="D275" s="92">
        <v>0.75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43066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2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1</v>
      </c>
      <c r="C298" s="122"/>
      <c r="D298" s="120" t="s">
        <v>416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43066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2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ht="30" x14ac:dyDescent="0.25">
      <c r="A326" s="17" t="s">
        <v>99</v>
      </c>
      <c r="B326" s="123">
        <v>1</v>
      </c>
      <c r="C326" s="122"/>
      <c r="D326" s="99" t="s">
        <v>417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03"/>
      <c r="F333" s="103"/>
    </row>
    <row r="334" spans="1:6" ht="30" x14ac:dyDescent="0.25">
      <c r="A334" s="17" t="s">
        <v>233</v>
      </c>
      <c r="B334" s="123">
        <v>1</v>
      </c>
      <c r="C334" s="122"/>
      <c r="D334" s="120" t="s">
        <v>418</v>
      </c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22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6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43066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43066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1</v>
      </c>
      <c r="C424" s="123"/>
      <c r="D424" s="102" t="s">
        <v>419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>
        <v>0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3</v>
      </c>
    </row>
    <row r="429" spans="1:7" x14ac:dyDescent="0.25">
      <c r="A429" s="199" t="s">
        <v>37</v>
      </c>
      <c r="B429" s="200"/>
      <c r="C429" s="201"/>
      <c r="D429" s="202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 t="s">
        <v>34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2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24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0.71875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193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0.94607843137254899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414:B418 B350:B356 B27:B36 B46:B53 B85:B92 B58:B80 B102:B109 B114:B133 B155:B162 B138:B145 B167:B185 B195:B205 B210:B228 B233:B241 B252:B259 B285:B293 B264:B275 B298:B303 B325:B336 B313:B320 B341:B345 B377:B386 B403:B405 B366:B372 B396:B399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opLeftCell="A3" zoomScaleNormal="100" zoomScaleSheetLayoutView="90" workbookViewId="0">
      <selection activeCell="F180" sqref="F18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1"/>
      <c r="H6" s="231"/>
      <c r="I6" s="231"/>
    </row>
    <row r="7" spans="1:9" s="29" customFormat="1" ht="21.75" customHeight="1" x14ac:dyDescent="0.45">
      <c r="A7" s="278" t="str">
        <f>'A2 Exploitation'!A8:F8</f>
        <v>Sahloul</v>
      </c>
      <c r="B7" s="278"/>
      <c r="C7" s="278"/>
      <c r="D7" s="278"/>
      <c r="E7" s="278"/>
      <c r="F7" s="278"/>
      <c r="G7" s="231"/>
      <c r="H7" s="231"/>
      <c r="I7" s="231"/>
    </row>
    <row r="8" spans="1:9" s="29" customFormat="1" ht="24" x14ac:dyDescent="0.45">
      <c r="A8" s="192" t="s">
        <v>44</v>
      </c>
      <c r="B8" s="287" t="str">
        <f>'A2 Exploitation'!B9:F9</f>
        <v>Dr Hatem KARAA</v>
      </c>
      <c r="C8" s="287"/>
      <c r="D8" s="287"/>
      <c r="E8" s="287"/>
      <c r="F8" s="287"/>
      <c r="G8" s="231"/>
      <c r="H8" s="231"/>
      <c r="I8" s="231"/>
    </row>
    <row r="9" spans="1:9" s="29" customFormat="1" ht="24" x14ac:dyDescent="0.45">
      <c r="A9" s="193" t="s">
        <v>46</v>
      </c>
      <c r="B9" s="287" t="str">
        <f>'A2 Exploitation'!B10:F10</f>
        <v>responsable du magasin</v>
      </c>
      <c r="C9" s="287"/>
      <c r="D9" s="287"/>
      <c r="E9" s="287"/>
      <c r="F9" s="287"/>
      <c r="G9" s="231"/>
      <c r="H9" s="231"/>
      <c r="I9" s="231"/>
    </row>
    <row r="10" spans="1:9" s="29" customFormat="1" ht="24" x14ac:dyDescent="0.45">
      <c r="A10" s="192" t="s">
        <v>45</v>
      </c>
      <c r="B10" s="283">
        <f>'A2 Exploitation'!B11:F11</f>
        <v>43066</v>
      </c>
      <c r="C10" s="283"/>
      <c r="D10" s="283"/>
      <c r="E10" s="283"/>
      <c r="F10" s="283"/>
      <c r="G10" s="231"/>
      <c r="H10" s="231"/>
      <c r="I10" s="231"/>
    </row>
    <row r="11" spans="1:9" s="29" customFormat="1" ht="24" x14ac:dyDescent="0.45">
      <c r="A11" s="192" t="s">
        <v>318</v>
      </c>
      <c r="B11" s="288">
        <f>D183</f>
        <v>0.84782608695652173</v>
      </c>
      <c r="C11" s="288"/>
      <c r="D11" s="288"/>
      <c r="E11" s="288"/>
      <c r="F11" s="288"/>
      <c r="G11" s="231"/>
      <c r="H11" s="231"/>
      <c r="I11" s="231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2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4">
        <v>1</v>
      </c>
      <c r="C45" s="164"/>
      <c r="D45" s="249" t="s">
        <v>403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1</v>
      </c>
      <c r="C49" s="164"/>
      <c r="D49" s="165" t="s">
        <v>404</v>
      </c>
      <c r="E49" s="164"/>
      <c r="F49" s="164"/>
    </row>
    <row r="50" spans="1:6" ht="33.75" x14ac:dyDescent="0.35">
      <c r="A50" s="54" t="s">
        <v>320</v>
      </c>
      <c r="B50" s="164">
        <v>0</v>
      </c>
      <c r="C50" s="188">
        <f>IF(B50=0, -5, "0")</f>
        <v>-5</v>
      </c>
      <c r="D50" s="165" t="s">
        <v>388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33" x14ac:dyDescent="0.3">
      <c r="A57" s="42" t="s">
        <v>266</v>
      </c>
      <c r="B57" s="164">
        <v>1</v>
      </c>
      <c r="C57" s="164"/>
      <c r="D57" s="165" t="s">
        <v>420</v>
      </c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99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405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16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ht="33" x14ac:dyDescent="0.3">
      <c r="A151" s="58" t="s">
        <v>226</v>
      </c>
      <c r="B151" s="164">
        <v>1</v>
      </c>
      <c r="C151" s="164"/>
      <c r="D151" s="165" t="s">
        <v>421</v>
      </c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1</v>
      </c>
    </row>
    <row r="154" spans="1:6" x14ac:dyDescent="0.3">
      <c r="A154" s="194" t="s">
        <v>319</v>
      </c>
      <c r="B154" s="195"/>
      <c r="C154" s="196"/>
      <c r="D154" s="198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99" x14ac:dyDescent="0.3">
      <c r="A157" s="39" t="s">
        <v>191</v>
      </c>
      <c r="B157" s="164">
        <v>1</v>
      </c>
      <c r="C157" s="164"/>
      <c r="D157" s="244" t="s">
        <v>408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7</v>
      </c>
    </row>
    <row r="162" spans="1:6" x14ac:dyDescent="0.3">
      <c r="A162" s="194" t="s">
        <v>319</v>
      </c>
      <c r="B162" s="195"/>
      <c r="C162" s="196"/>
      <c r="D162" s="198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 t="s">
        <v>34</v>
      </c>
      <c r="C165" s="164"/>
      <c r="D165" s="165" t="s">
        <v>422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 t="s">
        <v>423</v>
      </c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8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78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0.84782608695652173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21:B131 B17:B21 B26:B31 B36:B40 B45:B50 B165:B169 B66:B82 B87:B100 B106:B116 B55:B61 B137:B144 B149:B152 B157:B160 B174:B177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2"/>
      <c r="H7" s="232"/>
      <c r="I7" s="232"/>
    </row>
    <row r="8" spans="1:9" ht="29.25" x14ac:dyDescent="0.45">
      <c r="A8" s="278" t="str">
        <f>'Page de garde'!D18</f>
        <v>Sahloul</v>
      </c>
      <c r="B8" s="278"/>
      <c r="C8" s="278"/>
      <c r="D8" s="278"/>
      <c r="E8" s="278"/>
      <c r="F8" s="278"/>
      <c r="G8" s="233"/>
      <c r="H8" s="233"/>
      <c r="I8" s="232"/>
    </row>
    <row r="9" spans="1:9" ht="24" x14ac:dyDescent="0.45">
      <c r="A9" s="192" t="s">
        <v>44</v>
      </c>
      <c r="B9" s="279"/>
      <c r="C9" s="279"/>
      <c r="D9" s="279"/>
      <c r="E9" s="279"/>
      <c r="F9" s="280"/>
      <c r="G9" s="233"/>
      <c r="H9" s="233"/>
      <c r="I9" s="232"/>
    </row>
    <row r="10" spans="1:9" ht="24" x14ac:dyDescent="0.45">
      <c r="A10" s="193" t="s">
        <v>46</v>
      </c>
      <c r="B10" s="281"/>
      <c r="C10" s="281"/>
      <c r="D10" s="281"/>
      <c r="E10" s="281"/>
      <c r="F10" s="281"/>
      <c r="G10" s="233"/>
      <c r="H10" s="233"/>
      <c r="I10" s="232"/>
    </row>
    <row r="11" spans="1:9" ht="24" x14ac:dyDescent="0.45">
      <c r="A11" s="192" t="s">
        <v>45</v>
      </c>
      <c r="B11" s="275"/>
      <c r="C11" s="275"/>
      <c r="D11" s="275"/>
      <c r="E11" s="275"/>
      <c r="F11" s="275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3"/>
      <c r="H6" s="233"/>
      <c r="I6" s="233"/>
    </row>
    <row r="7" spans="1:9" s="29" customFormat="1" ht="21.75" customHeight="1" x14ac:dyDescent="0.45">
      <c r="A7" s="278" t="str">
        <f>'A3 Exploitation'!A8:F8</f>
        <v>Sahloul</v>
      </c>
      <c r="B7" s="278"/>
      <c r="C7" s="278"/>
      <c r="D7" s="278"/>
      <c r="E7" s="278"/>
      <c r="F7" s="278"/>
      <c r="G7" s="233"/>
      <c r="H7" s="233"/>
      <c r="I7" s="233"/>
    </row>
    <row r="8" spans="1:9" s="29" customFormat="1" ht="24" x14ac:dyDescent="0.45">
      <c r="A8" s="192" t="s">
        <v>44</v>
      </c>
      <c r="B8" s="289">
        <f>'A3 Exploitation'!B9:F9</f>
        <v>0</v>
      </c>
      <c r="C8" s="287"/>
      <c r="D8" s="287"/>
      <c r="E8" s="287"/>
      <c r="F8" s="287"/>
      <c r="G8" s="233"/>
      <c r="H8" s="233"/>
      <c r="I8" s="233"/>
    </row>
    <row r="9" spans="1:9" s="29" customFormat="1" ht="24" x14ac:dyDescent="0.45">
      <c r="A9" s="193" t="s">
        <v>46</v>
      </c>
      <c r="B9" s="287">
        <f>'A3 Exploitation'!B10:F10</f>
        <v>0</v>
      </c>
      <c r="C9" s="287"/>
      <c r="D9" s="287"/>
      <c r="E9" s="287"/>
      <c r="F9" s="287"/>
      <c r="G9" s="233"/>
      <c r="H9" s="233"/>
      <c r="I9" s="233"/>
    </row>
    <row r="10" spans="1:9" s="29" customFormat="1" ht="24" x14ac:dyDescent="0.45">
      <c r="A10" s="192" t="s">
        <v>45</v>
      </c>
      <c r="B10" s="283">
        <f>'A3 Exploitation'!B11:F11</f>
        <v>0</v>
      </c>
      <c r="C10" s="283"/>
      <c r="D10" s="283"/>
      <c r="E10" s="283"/>
      <c r="F10" s="283"/>
      <c r="G10" s="233"/>
      <c r="H10" s="233"/>
      <c r="I10" s="233"/>
    </row>
    <row r="11" spans="1:9" s="29" customFormat="1" ht="24" x14ac:dyDescent="0.45">
      <c r="A11" s="192" t="s">
        <v>318</v>
      </c>
      <c r="B11" s="288">
        <f>D183</f>
        <v>0</v>
      </c>
      <c r="C11" s="288"/>
      <c r="D11" s="288"/>
      <c r="E11" s="288"/>
      <c r="F11" s="288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2"/>
      <c r="H7" s="232"/>
      <c r="I7" s="232"/>
    </row>
    <row r="8" spans="1:9" ht="29.25" x14ac:dyDescent="0.45">
      <c r="A8" s="278" t="str">
        <f>'Page de garde'!D18</f>
        <v>Sahloul</v>
      </c>
      <c r="B8" s="278"/>
      <c r="C8" s="278"/>
      <c r="D8" s="278"/>
      <c r="E8" s="278"/>
      <c r="F8" s="278"/>
      <c r="G8" s="233"/>
      <c r="H8" s="233"/>
      <c r="I8" s="232"/>
    </row>
    <row r="9" spans="1:9" ht="24" x14ac:dyDescent="0.45">
      <c r="A9" s="192" t="s">
        <v>44</v>
      </c>
      <c r="B9" s="279"/>
      <c r="C9" s="279"/>
      <c r="D9" s="279"/>
      <c r="E9" s="279"/>
      <c r="F9" s="280"/>
      <c r="G9" s="233"/>
      <c r="H9" s="233"/>
      <c r="I9" s="232"/>
    </row>
    <row r="10" spans="1:9" ht="24" x14ac:dyDescent="0.45">
      <c r="A10" s="193" t="s">
        <v>46</v>
      </c>
      <c r="B10" s="281"/>
      <c r="C10" s="281"/>
      <c r="D10" s="281"/>
      <c r="E10" s="281"/>
      <c r="F10" s="281"/>
      <c r="G10" s="233"/>
      <c r="H10" s="233"/>
      <c r="I10" s="232"/>
    </row>
    <row r="11" spans="1:9" ht="24" x14ac:dyDescent="0.45">
      <c r="A11" s="192" t="s">
        <v>45</v>
      </c>
      <c r="B11" s="275"/>
      <c r="C11" s="275"/>
      <c r="D11" s="275"/>
      <c r="E11" s="275"/>
      <c r="F11" s="275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33"/>
      <c r="H6" s="233"/>
      <c r="I6" s="233"/>
    </row>
    <row r="7" spans="1:9" s="29" customFormat="1" ht="21.75" customHeight="1" x14ac:dyDescent="0.45">
      <c r="A7" s="278" t="str">
        <f>'A4 Exploitation'!A8:F8</f>
        <v>Sahloul</v>
      </c>
      <c r="B7" s="278"/>
      <c r="C7" s="278"/>
      <c r="D7" s="278"/>
      <c r="E7" s="278"/>
      <c r="F7" s="278"/>
      <c r="G7" s="233"/>
      <c r="H7" s="233"/>
      <c r="I7" s="233"/>
    </row>
    <row r="8" spans="1:9" s="29" customFormat="1" ht="24" x14ac:dyDescent="0.45">
      <c r="A8" s="192" t="s">
        <v>44</v>
      </c>
      <c r="B8" s="287">
        <f>'A4 Exploitation'!B9:F9</f>
        <v>0</v>
      </c>
      <c r="C8" s="287"/>
      <c r="D8" s="287"/>
      <c r="E8" s="287"/>
      <c r="F8" s="287"/>
      <c r="G8" s="233"/>
      <c r="H8" s="233"/>
      <c r="I8" s="233"/>
    </row>
    <row r="9" spans="1:9" s="29" customFormat="1" ht="24" x14ac:dyDescent="0.45">
      <c r="A9" s="193" t="s">
        <v>46</v>
      </c>
      <c r="B9" s="287">
        <f>'A4 Exploitation'!B10:F10</f>
        <v>0</v>
      </c>
      <c r="C9" s="287"/>
      <c r="D9" s="287"/>
      <c r="E9" s="287"/>
      <c r="F9" s="287"/>
      <c r="G9" s="233"/>
      <c r="H9" s="233"/>
      <c r="I9" s="233"/>
    </row>
    <row r="10" spans="1:9" s="29" customFormat="1" ht="24" x14ac:dyDescent="0.45">
      <c r="A10" s="192" t="s">
        <v>45</v>
      </c>
      <c r="B10" s="283">
        <f>'A4 Exploitation'!B11:F11</f>
        <v>0</v>
      </c>
      <c r="C10" s="283"/>
      <c r="D10" s="283"/>
      <c r="E10" s="283"/>
      <c r="F10" s="283"/>
      <c r="G10" s="233"/>
      <c r="H10" s="233"/>
      <c r="I10" s="233"/>
    </row>
    <row r="11" spans="1:9" s="29" customFormat="1" ht="24" x14ac:dyDescent="0.45">
      <c r="A11" s="192" t="s">
        <v>318</v>
      </c>
      <c r="B11" s="288">
        <f>D183</f>
        <v>0</v>
      </c>
      <c r="C11" s="288"/>
      <c r="D11" s="288"/>
      <c r="E11" s="288"/>
      <c r="F11" s="288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2017-02-17T13:42:57Z</cp:lastPrinted>
  <dcterms:created xsi:type="dcterms:W3CDTF">2015-10-03T07:44:26Z</dcterms:created>
  <dcterms:modified xsi:type="dcterms:W3CDTF">2018-05-02T11:47:42Z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