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Route de manzel chaker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1" i="36" l="1"/>
  <c r="C297" i="36"/>
  <c r="D314" i="36" l="1"/>
  <c r="D317" i="36" s="1"/>
  <c r="D318" i="36" s="1"/>
  <c r="D25" i="36"/>
  <c r="D26" i="36" s="1"/>
  <c r="C73" i="36"/>
  <c r="D315" i="36" l="1"/>
  <c r="F197" i="32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C170" i="31"/>
  <c r="D172" i="31" s="1"/>
  <c r="A161" i="31"/>
  <c r="F153" i="31"/>
  <c r="E153" i="31"/>
  <c r="D153" i="31" s="1"/>
  <c r="B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D417" i="33" s="1"/>
  <c r="D418" i="33" s="1"/>
  <c r="C411" i="33"/>
  <c r="C405" i="33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D543" i="43" s="1"/>
  <c r="B543" i="43" s="1"/>
  <c r="E543" i="43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63" i="37" s="1"/>
  <c r="D64" i="37" s="1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5" i="36"/>
  <c r="C294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02" i="43" l="1"/>
  <c r="D503" i="43" s="1"/>
  <c r="B143" i="29" s="1"/>
  <c r="D500" i="43"/>
  <c r="D244" i="43"/>
  <c r="D245" i="43" s="1"/>
  <c r="D386" i="43"/>
  <c r="B386" i="43" s="1"/>
  <c r="D533" i="43"/>
  <c r="D534" i="43" s="1"/>
  <c r="B162" i="29" s="1"/>
  <c r="D84" i="25"/>
  <c r="D85" i="25" s="1"/>
  <c r="D139" i="31"/>
  <c r="D140" i="31" s="1"/>
  <c r="D426" i="31"/>
  <c r="D427" i="31" s="1"/>
  <c r="D100" i="36"/>
  <c r="D101" i="36" s="1"/>
  <c r="D387" i="36"/>
  <c r="D390" i="36" s="1"/>
  <c r="D391" i="36" s="1"/>
  <c r="B115" i="29" s="1"/>
  <c r="D201" i="43"/>
  <c r="D202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84" i="33"/>
  <c r="D201" i="33"/>
  <c r="D202" i="33" s="1"/>
  <c r="D406" i="33"/>
  <c r="D407" i="33" s="1"/>
  <c r="D386" i="31"/>
  <c r="B386" i="31" s="1"/>
  <c r="D63" i="32"/>
  <c r="D64" i="32" s="1"/>
  <c r="D133" i="32"/>
  <c r="D134" i="32" s="1"/>
  <c r="D373" i="36"/>
  <c r="D374" i="36" s="1"/>
  <c r="D133" i="37"/>
  <c r="D134" i="37" s="1"/>
  <c r="D139" i="43"/>
  <c r="D140" i="43" s="1"/>
  <c r="D153" i="43"/>
  <c r="B153" i="43" s="1"/>
  <c r="D154" i="43" s="1"/>
  <c r="D222" i="43"/>
  <c r="D223" i="43" s="1"/>
  <c r="D406" i="43"/>
  <c r="D407" i="43" s="1"/>
  <c r="D149" i="35"/>
  <c r="D150" i="35" s="1"/>
  <c r="D262" i="33"/>
  <c r="D263" i="33" s="1"/>
  <c r="D439" i="33"/>
  <c r="B439" i="33" s="1"/>
  <c r="D440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155" i="31" s="1"/>
  <c r="D285" i="31"/>
  <c r="D286" i="31" s="1"/>
  <c r="D102" i="32"/>
  <c r="D103" i="32" s="1"/>
  <c r="D118" i="32"/>
  <c r="D119" i="32" s="1"/>
  <c r="D149" i="32"/>
  <c r="D150" i="32" s="1"/>
  <c r="D161" i="37"/>
  <c r="D162" i="37" s="1"/>
  <c r="D149" i="37"/>
  <c r="D150" i="37" s="1"/>
  <c r="D533" i="36"/>
  <c r="D534" i="36" s="1"/>
  <c r="B161" i="29" s="1"/>
  <c r="D477" i="36"/>
  <c r="D480" i="36" s="1"/>
  <c r="D481" i="36" s="1"/>
  <c r="B133" i="29" s="1"/>
  <c r="D440" i="36"/>
  <c r="D441" i="36" s="1"/>
  <c r="D354" i="36"/>
  <c r="D355" i="36" s="1"/>
  <c r="D201" i="36"/>
  <c r="D202" i="36" s="1"/>
  <c r="D42" i="36"/>
  <c r="D43" i="36" s="1"/>
  <c r="D544" i="43"/>
  <c r="D45" i="31"/>
  <c r="D46" i="31" s="1"/>
  <c r="B55" i="29" s="1"/>
  <c r="D43" i="31"/>
  <c r="D102" i="36"/>
  <c r="D103" i="36" s="1"/>
  <c r="B61" i="29" s="1"/>
  <c r="D85" i="36"/>
  <c r="D195" i="35"/>
  <c r="D155" i="36"/>
  <c r="D477" i="33"/>
  <c r="D204" i="31"/>
  <c r="D205" i="31" s="1"/>
  <c r="B82" i="29" s="1"/>
  <c r="D173" i="31"/>
  <c r="D262" i="31"/>
  <c r="B65" i="29"/>
  <c r="B41" i="33"/>
  <c r="D42" i="33" s="1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154" i="33"/>
  <c r="D244" i="33"/>
  <c r="D245" i="33" s="1"/>
  <c r="D285" i="33"/>
  <c r="D286" i="33" s="1"/>
  <c r="D353" i="33"/>
  <c r="B353" i="33" s="1"/>
  <c r="D354" i="33" s="1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118" i="25"/>
  <c r="D119" i="25" s="1"/>
  <c r="D477" i="31"/>
  <c r="D155" i="43" l="1"/>
  <c r="D157" i="43"/>
  <c r="D158" i="43" s="1"/>
  <c r="B71" i="29" s="1"/>
  <c r="D547" i="43"/>
  <c r="B44" i="29" s="1"/>
  <c r="D265" i="33"/>
  <c r="D266" i="33" s="1"/>
  <c r="B90" i="29" s="1"/>
  <c r="D157" i="31"/>
  <c r="D158" i="31" s="1"/>
  <c r="B73" i="29" s="1"/>
  <c r="D388" i="36"/>
  <c r="D204" i="43"/>
  <c r="D205" i="43" s="1"/>
  <c r="B80" i="29" s="1"/>
  <c r="D547" i="33"/>
  <c r="B45" i="29" s="1"/>
  <c r="D204" i="33"/>
  <c r="D205" i="33" s="1"/>
  <c r="B81" i="29" s="1"/>
  <c r="D478" i="36"/>
  <c r="D443" i="36"/>
  <c r="D444" i="36" s="1"/>
  <c r="B124" i="29" s="1"/>
  <c r="D357" i="36"/>
  <c r="D358" i="36" s="1"/>
  <c r="B106" i="29" s="1"/>
  <c r="B97" i="29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<sst xmlns="http://schemas.openxmlformats.org/spreadsheetml/2006/main" count="3726" uniqueCount="444">
  <si>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</si>
  <si>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</si>
  <si>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</si>
  <si>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</si>
  <si>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</si>
  <si>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</si>
  <si>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</si>
  <si>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</si>
  <si>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</si>
  <si>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</si>
  <si>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</si>
  <si>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</si>
  <si>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</si>
  <si>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</si>
  <si>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</si>
  <si>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</si>
  <si>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</si>
  <si>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</si>
  <si>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</si>
  <si>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</si>
  <si>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</si>
  <si>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</si>
  <si>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</si>
  <si>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</si>
  <si>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</si>
  <si>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</si>
  <si>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</si>
  <si>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</si>
  <si>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</si>
  <si>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</si>
  <si>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</si>
  <si>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</si>
  <si>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</si>
  <si>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</si>
  <si>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</si>
  <si>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</si>
  <si>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</si>
  <si>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</si>
  <si>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</si>
  <si>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</si>
  <si>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</si>
  <si>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</si>
  <si>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</si>
  <si>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</si>
  <si>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</si>
  <si>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</si>
  <si>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</si>
  <si>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</si>
  <si>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</si>
  <si>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</si>
  <si>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</si>
  <si>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</si>
  <si>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</si>
  <si>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</si>
  <si>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</si>
  <si>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</si>
  <si>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</si>
  <si>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</si>
  <si>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</si>
  <si>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</si>
  <si>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</si>
  <si>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</si>
  <si>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</si>
  <si>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</si>
  <si>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</si>
  <si>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</si>
  <si>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</si>
  <si>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</si>
  <si>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</si>
  <si>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</si>
  <si>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</si>
  <si>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</si>
  <si>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</si>
  <si>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</si>
  <si>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</si>
  <si>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</si>
  <si>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</si>
  <si>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</si>
  <si>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</si>
  <si>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</si>
  <si>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</si>
  <si>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</si>
  <si>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</si>
  <si>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</si>
  <si>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</si>
  <si>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</si>
  <si>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</si>
  <si>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</si>
  <si>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</si>
  <si>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</si>
  <si>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</si>
  <si>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</si>
  <si>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</si>
  <si>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</si>
  <si>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</si>
  <si>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</si>
  <si>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</si>
  <si>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</si>
  <si>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</si>
  <si>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</si>
  <si>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</si>
  <si>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</si>
  <si>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</si>
  <si>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</si>
  <si>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</si>
  <si>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</si>
  <si>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</si>
  <si>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</si>
  <si>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</si>
  <si>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</si>
  <si>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</si>
  <si>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</si>
  <si>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</si>
  <si>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</si>
  <si>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</si>
  <si>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</si>
  <si>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</si>
  <si>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</si>
  <si>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</si>
  <si>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</si>
  <si>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</si>
  <si>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</si>
  <si>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</si>
  <si>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</si>
  <si>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</si>
  <si>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</si>
  <si>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</si>
  <si>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</si>
  <si>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</si>
  <si>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</si>
  <si>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</si>
  <si>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</si>
  <si>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</si>
  <si>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</si>
  <si>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</si>
  <si>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</si>
  <si>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</si>
  <si>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</si>
  <si>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</si>
  <si>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</si>
  <si>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</si>
  <si>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</si>
  <si>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</si>
  <si>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</si>
  <si>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</si>
  <si>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</si>
  <si>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</si>
  <si>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</si>
  <si>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</si>
  <si>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</si>
  <si>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</si>
  <si>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</si>
  <si>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</si>
  <si>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</si>
  <si>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</si>
  <si>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</si>
  <si>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</si>
  <si>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</si>
  <si>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</si>
  <si>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</si>
  <si>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</si>
  <si>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</si>
  <si>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</si>
  <si>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</si>
  <si>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</si>
  <si>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</si>
  <si>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</si>
  <si>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</si>
  <si>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</si>
  <si>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</si>
  <si>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</si>
  <si>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</si>
  <si>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</si>
  <si>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</si>
  <si>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</si>
  <si>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</si>
  <si>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</si>
  <si>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</si>
  <si>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</si>
  <si>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</si>
  <si>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</si>
  <si>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</si>
  <si>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</si>
  <si>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</si>
  <si>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</si>
  <si>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</si>
  <si>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</si>
  <si>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</si>
  <si>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</si>
  <si>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</si>
  <si>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</si>
  <si>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</si>
  <si>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</si>
  <si>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</si>
  <si>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</si>
  <si>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</si>
  <si>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</si>
  <si>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</si>
  <si>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</si>
  <si>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</si>
  <si>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</si>
  <si>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</si>
  <si>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</si>
  <si>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</si>
  <si>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</si>
  <si>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</si>
  <si>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</si>
  <si>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</si>
  <si>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</si>
  <si>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</si>
  <si>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</si>
  <si>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</si>
  <si>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</si>
  <si>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</si>
  <si>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</si>
  <si>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</si>
  <si>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</si>
  <si>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</si>
  <si>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</si>
  <si>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</si>
  <si>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</si>
  <si>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</si>
  <si>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</si>
  <si>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</si>
  <si>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</si>
  <si>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</si>
  <si>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</si>
  <si>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</si>
  <si>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</si>
  <si>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</si>
  <si>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</si>
  <si>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</si>
  <si>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</si>
  <si>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</si>
  <si>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</si>
  <si>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</si>
  <si>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</si>
  <si>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</si>
  <si>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</si>
  <si>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</si>
  <si>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</si>
  <si>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</si>
  <si>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</si>
  <si>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</si>
  <si>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</si>
  <si>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</si>
  <si>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</si>
  <si>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</si>
  <si>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</si>
  <si>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</si>
  <si>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</si>
  <si>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</si>
  <si>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</si>
  <si>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</si>
  <si>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</si>
  <si>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</si>
  <si>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</si>
  <si>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</si>
  <si>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</si>
  <si>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</si>
  <si>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</si>
  <si>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</si>
  <si>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</si>
  <si>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</si>
  <si>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</si>
  <si>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</si>
  <si>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</si>
  <si>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</si>
  <si>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</si>
  <si>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</si>
  <si>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</si>
  <si>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</si>
  <si>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</si>
  <si>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</si>
  <si>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</si>
  <si>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</si>
  <si>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</si>
  <si>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</si>
  <si>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</si>
  <si>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</si>
  <si>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</si>
  <si>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</si>
  <si>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</si>
  <si>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</si>
  <si>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</si>
  <si>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</si>
  <si>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</si>
  <si>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</si>
  <si>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</si>
  <si>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</si>
  <si>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</si>
  <si>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</si>
  <si>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</si>
  <si>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</si>
  <si>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</si>
  <si>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</si>
  <si>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</si>
  <si>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</si>
  <si>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</si>
  <si>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</si>
  <si>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</si>
  <si>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</si>
  <si>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</si>
  <si>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</si>
  <si>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</si>
  <si>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</si>
  <si>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</si>
  <si>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</si>
  <si>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</si>
  <si>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</si>
  <si>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</si>
  <si>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</si>
  <si>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</si>
  <si>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</si>
  <si>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</si>
  <si>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</si>
  <si>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</si>
  <si>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</si>
  <si>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</si>
  <si>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</si>
  <si>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</si>
  <si>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</si>
  <si>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</si>
  <si>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</si>
  <si>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</si>
  <si>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</si>
  <si>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</si>
  <si>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</si>
  <si>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</si>
  <si>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</si>
  <si>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</si>
  <si>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</si>
  <si>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</si>
  <si>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</si>
  <si>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</si>
  <si>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</si>
  <si>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</si>
  <si>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</si>
  <si>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</si>
  <si>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</si>
  <si>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</si>
  <si>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</si>
  <si>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</si>
  <si>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</si>
  <si>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</si>
  <si>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</si>
  <si>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</si>
  <si>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</si>
  <si>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</si>
  <si>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</si>
  <si>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</si>
  <si>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</si>
  <si>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</si>
  <si>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</si>
  <si>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</si>
  <si>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</si>
  <si>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</si>
  <si>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</si>
  <si>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</si>
  <si>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</si>
  <si>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</si>
  <si>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</si>
  <si>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</si>
  <si>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</si>
  <si>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</si>
  <si>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</si>
  <si>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</si>
  <si>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</si>
  <si>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</si>
  <si>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</si>
  <si>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</si>
  <si>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</si>
  <si>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</si>
  <si>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</si>
  <si>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</si>
  <si>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</si>
  <si>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</si>
  <si>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</si>
  <si>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</si>
  <si>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</si>
  <si>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</si>
  <si>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</si>
  <si>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</si>
  <si>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</si>
  <si>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</si>
  <si>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</si>
  <si>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</si>
  <si>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</si>
  <si>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</si>
  <si>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</si>
  <si>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</si>
  <si>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</si>
  <si>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</si>
  <si>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</si>
  <si>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</si>
  <si>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</si>
  <si>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</si>
  <si>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</si>
  <si>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</si>
  <si>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</si>
  <si>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</si>
  <si>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</si>
  <si>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</si>
  <si>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</si>
  <si>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</si>
  <si>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</si>
  <si>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</si>
  <si>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</si>
  <si>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MANZEL CHAKER</t>
  </si>
  <si>
    <t>M Souheil DRAOUI</t>
  </si>
  <si>
    <t>M Mohamed KHEMAKHEM</t>
  </si>
  <si>
    <t>Un seul rapport et son plan d'action étaient présents pour tous les rayons.</t>
  </si>
  <si>
    <t>Renforcer le rangement à ce niveau.</t>
  </si>
  <si>
    <t>Le suivi et l'enregistrement des températures n'était pas réalisés.</t>
  </si>
  <si>
    <t>Renforcer le nettoyage au niveau rayons pates et farines.</t>
  </si>
  <si>
    <t>Présence de certains mini boudins de préparations alimentaires "pizzaiolo" dont la DF, la DLC et le N°Lot étaient illisibles. Veuillez avertir le fournisseur sur cet écart.</t>
  </si>
  <si>
    <t>Présence d'un flacon de bétadine dont la DLC était dépassée depuis avril 2018. Renforcer le suivi.</t>
  </si>
  <si>
    <t>Absence de sources d'aération.</t>
  </si>
  <si>
    <t>Hygrométrie 54% &lt; 65%, correct.</t>
  </si>
  <si>
    <t>Présence de givre au niveau du meuble froid des produits surgelés.</t>
  </si>
  <si>
    <t>La température des produits exposés au niveau du meuble froid des yaourts varie entre 9°C et 13°C</t>
  </si>
  <si>
    <t>Le système d'extraction d'air au niveau des sanitaires hommes et femmes n'était pas fonctionnel.</t>
  </si>
  <si>
    <t>Présence de deux DEIV non fonctionnels au niveau du rayon FLEG.</t>
  </si>
  <si>
    <t>Présence de givre dans le meuble froid d'exposition des produits surgelés.</t>
  </si>
  <si>
    <t>Assurer les suivi et l'enregistrement des températures.</t>
  </si>
  <si>
    <t>Les analyses copro n'ont pas était réalisés.</t>
  </si>
  <si>
    <t>Veuillez mettre en place un système d'aération.</t>
  </si>
  <si>
    <t>Le deuxième meuble des produits surgelés n'était pas fonctionnel. Assurer la réparation.</t>
  </si>
  <si>
    <t>Taux de réalisation du plan d'action précédent</t>
  </si>
  <si>
    <t>Le carrelage était écaillé à l'extérieur au niveau du quai.</t>
  </si>
  <si>
    <t>Utilisation du thermomètre de la réception.</t>
  </si>
  <si>
    <t>La feuille de l'autocontrôle du nettoyage n'était pas utilisée à ce niveau.</t>
  </si>
  <si>
    <t>Enregistrer les autocontrôles quotidiennement</t>
  </si>
  <si>
    <t>Le stockage du produit "filet de bacalhau" était réalisé dans la chambre froide positive PLS.</t>
  </si>
  <si>
    <t>Les bacalhaus étaient stockés au froid positif à T=4°C et exposé a température ambiante.
La température mesurée sur ce produit était de 22°C. La conservation de la chaine du froid n'était pas réalisée.</t>
  </si>
  <si>
    <t>Exiger d'avoir les conditions d'entreposage et d'exposition avant d'netamer les ventes des produits.</t>
  </si>
  <si>
    <t>Le produit bacalhau était exposé directement dans un carton.</t>
  </si>
  <si>
    <t>La qualité de fraicheur des tomates et des pommes de terre n'était pas satisfaisante.</t>
  </si>
  <si>
    <t>Meuble 4ème gamme: Les kiwis étaient exposés dans le meuble froid et dans leur carton. Assurer l'opération de décartonnage avant l'exposition.</t>
  </si>
  <si>
    <t>Les températures à cœur des produits n'étaient pas mesureés et enregistrées depuis janvier 2018.</t>
  </si>
  <si>
    <t>Le suivi des températures des meubles froids négatif des produits surgelés n'était pas réalisé.</t>
  </si>
  <si>
    <t>Les produits exposés (harissa et pâte d'ail) n'étaient pas bien protégées.</t>
  </si>
  <si>
    <t>Procéder aux analyses nécessaires pour avoir les certificats d'aptitude.</t>
  </si>
  <si>
    <t>Les employés n'ont pas assisté à une formation relative aux bonnes pratiques d'hygiène.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</si>
</sst>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2863232"/>
        <c:axId val="-1283107472"/>
      </c:barChart>
      <c:catAx>
        <c:axId val="-15028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07472"/>
        <c:crosses val="autoZero"/>
        <c:auto val="1"/>
        <c:lblAlgn val="ctr"/>
        <c:lblOffset val="100"/>
        <c:noMultiLvlLbl val="0"/>
      </c:catAx>
      <c:valAx>
        <c:axId val="-128310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286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67840"/>
        <c:axId val="-1282054784"/>
      </c:barChart>
      <c:catAx>
        <c:axId val="-12820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54784"/>
        <c:crosses val="autoZero"/>
        <c:auto val="1"/>
        <c:lblAlgn val="ctr"/>
        <c:lblOffset val="100"/>
        <c:noMultiLvlLbl val="0"/>
      </c:catAx>
      <c:valAx>
        <c:axId val="-128205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6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55328"/>
        <c:axId val="-1282060224"/>
      </c:barChart>
      <c:catAx>
        <c:axId val="-128205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60224"/>
        <c:crosses val="autoZero"/>
        <c:auto val="1"/>
        <c:lblAlgn val="ctr"/>
        <c:lblOffset val="100"/>
        <c:noMultiLvlLbl val="0"/>
      </c:catAx>
      <c:valAx>
        <c:axId val="-128206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5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63488"/>
        <c:axId val="-1282059136"/>
      </c:barChart>
      <c:catAx>
        <c:axId val="-128206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59136"/>
        <c:crosses val="autoZero"/>
        <c:auto val="1"/>
        <c:lblAlgn val="ctr"/>
        <c:lblOffset val="100"/>
        <c:noMultiLvlLbl val="0"/>
      </c:catAx>
      <c:valAx>
        <c:axId val="-128205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6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58048"/>
        <c:axId val="-1282056416"/>
      </c:barChart>
      <c:catAx>
        <c:axId val="-128205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56416"/>
        <c:crosses val="autoZero"/>
        <c:auto val="1"/>
        <c:lblAlgn val="ctr"/>
        <c:lblOffset val="100"/>
        <c:noMultiLvlLbl val="0"/>
      </c:catAx>
      <c:valAx>
        <c:axId val="-128205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5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64576"/>
        <c:axId val="-1282064032"/>
      </c:barChart>
      <c:catAx>
        <c:axId val="-128206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64032"/>
        <c:crosses val="autoZero"/>
        <c:auto val="1"/>
        <c:lblAlgn val="ctr"/>
        <c:lblOffset val="100"/>
        <c:noMultiLvlLbl val="0"/>
      </c:catAx>
      <c:valAx>
        <c:axId val="-128206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6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0.83018867924528306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54240"/>
        <c:axId val="-1282062400"/>
      </c:barChart>
      <c:catAx>
        <c:axId val="-128205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62400"/>
        <c:crosses val="autoZero"/>
        <c:auto val="1"/>
        <c:lblAlgn val="ctr"/>
        <c:lblOffset val="100"/>
        <c:noMultiLvlLbl val="0"/>
      </c:catAx>
      <c:valAx>
        <c:axId val="-128206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5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1701632"/>
        <c:axId val="-1281694016"/>
      </c:barChart>
      <c:catAx>
        <c:axId val="-12817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1694016"/>
        <c:crosses val="autoZero"/>
        <c:auto val="1"/>
        <c:lblAlgn val="ctr"/>
        <c:lblOffset val="100"/>
        <c:noMultiLvlLbl val="0"/>
      </c:catAx>
      <c:valAx>
        <c:axId val="-128169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170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0.84366576819407002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281692384"/>
        <c:axId val="-1281702176"/>
        <c:extLst xmlns:c16r2="http://schemas.microsoft.com/office/drawing/2015/06/chart"/>
      </c:barChart>
      <c:catAx>
        <c:axId val="-1281692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1702176"/>
        <c:crosses val="autoZero"/>
        <c:auto val="1"/>
        <c:lblAlgn val="ctr"/>
        <c:lblOffset val="100"/>
        <c:noMultiLvlLbl val="0"/>
      </c:catAx>
      <c:valAx>
        <c:axId val="-12817021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169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0.60944444444444446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281701088"/>
        <c:axId val="-1281689120"/>
        <c:extLst xmlns:c16r2="http://schemas.microsoft.com/office/drawing/2015/06/chart"/>
      </c:barChart>
      <c:catAx>
        <c:axId val="-128170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1689120"/>
        <c:crosses val="autoZero"/>
        <c:auto val="1"/>
        <c:lblAlgn val="ctr"/>
        <c:lblOffset val="100"/>
        <c:noMultiLvlLbl val="0"/>
      </c:catAx>
      <c:valAx>
        <c:axId val="-128168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170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06928"/>
        <c:axId val="-1283105296"/>
      </c:barChart>
      <c:catAx>
        <c:axId val="-128310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05296"/>
        <c:crosses val="autoZero"/>
        <c:auto val="1"/>
        <c:lblAlgn val="ctr"/>
        <c:lblOffset val="100"/>
        <c:noMultiLvlLbl val="0"/>
      </c:catAx>
      <c:valAx>
        <c:axId val="-128310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0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13456"/>
        <c:axId val="-1283103120"/>
      </c:barChart>
      <c:catAx>
        <c:axId val="-128311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03120"/>
        <c:crosses val="autoZero"/>
        <c:auto val="1"/>
        <c:lblAlgn val="ctr"/>
        <c:lblOffset val="100"/>
        <c:noMultiLvlLbl val="0"/>
      </c:catAx>
      <c:valAx>
        <c:axId val="-128310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1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04752"/>
        <c:axId val="-1283100400"/>
      </c:barChart>
      <c:catAx>
        <c:axId val="-128310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00400"/>
        <c:crosses val="autoZero"/>
        <c:auto val="1"/>
        <c:lblAlgn val="ctr"/>
        <c:lblOffset val="100"/>
        <c:noMultiLvlLbl val="0"/>
      </c:catAx>
      <c:valAx>
        <c:axId val="-128310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0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06384"/>
        <c:axId val="-1283111280"/>
      </c:barChart>
      <c:catAx>
        <c:axId val="-128310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11280"/>
        <c:crosses val="autoZero"/>
        <c:auto val="1"/>
        <c:lblAlgn val="ctr"/>
        <c:lblOffset val="100"/>
        <c:noMultiLvlLbl val="0"/>
      </c:catAx>
      <c:valAx>
        <c:axId val="-128311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0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-0.8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02576"/>
        <c:axId val="-1283111824"/>
      </c:barChart>
      <c:catAx>
        <c:axId val="-128310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11824"/>
        <c:crosses val="autoZero"/>
        <c:auto val="1"/>
        <c:lblAlgn val="ctr"/>
        <c:lblOffset val="100"/>
        <c:noMultiLvlLbl val="0"/>
      </c:catAx>
      <c:valAx>
        <c:axId val="-1283111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0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099312"/>
        <c:axId val="-1283110192"/>
      </c:barChart>
      <c:catAx>
        <c:axId val="-128309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10192"/>
        <c:crosses val="autoZero"/>
        <c:auto val="1"/>
        <c:lblAlgn val="ctr"/>
        <c:lblOffset val="100"/>
        <c:noMultiLvlLbl val="0"/>
      </c:catAx>
      <c:valAx>
        <c:axId val="-128311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09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3108560"/>
        <c:axId val="-1283108016"/>
      </c:barChart>
      <c:catAx>
        <c:axId val="-128310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3108016"/>
        <c:crosses val="autoZero"/>
        <c:auto val="1"/>
        <c:lblAlgn val="ctr"/>
        <c:lblOffset val="100"/>
        <c:noMultiLvlLbl val="0"/>
      </c:catAx>
      <c:valAx>
        <c:axId val="-1283108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310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82061312"/>
        <c:axId val="-1282065120"/>
      </c:barChart>
      <c:catAx>
        <c:axId val="-128206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82065120"/>
        <c:crosses val="autoZero"/>
        <c:auto val="1"/>
        <c:lblAlgn val="ctr"/>
        <c:lblOffset val="100"/>
        <c:noMultiLvlLbl val="0"/>
      </c:catAx>
      <c:valAx>
        <c:axId val="-128206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8206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K15" sqref="K15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MANZEL CHAKER</v>
      </c>
    </row>
    <row r="24" spans="1:11" ht="33" customHeight="1" x14ac:dyDescent="0.25">
      <c r="A24" s="242" t="s">
        <v>327</v>
      </c>
      <c r="B24" s="317">
        <f>AVERAGE('A1 Exploitation'!D549,'A1 Technique'!D199)</f>
        <v>0.84366576819407002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MANZEL CHAKER</v>
      </c>
    </row>
    <row r="34" spans="1:10" ht="33" customHeight="1" x14ac:dyDescent="0.25">
      <c r="A34" s="242" t="s">
        <v>327</v>
      </c>
      <c r="B34" s="317">
        <f>'A1 Exploitation'!D549</f>
        <v>0.8571428571428571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MANZEL CHAKER</v>
      </c>
    </row>
    <row r="43" spans="1:10" ht="33" customHeight="1" x14ac:dyDescent="0.25">
      <c r="A43" s="242" t="s">
        <v>327</v>
      </c>
      <c r="B43" s="317">
        <f>AVERAGE('A1 Exploitation'!D547, 'A1 Technique'!D197)</f>
        <v>0.60944444444444446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MANZEL CHAKER</v>
      </c>
    </row>
    <row r="52" spans="1:10" ht="33" customHeight="1" x14ac:dyDescent="0.25">
      <c r="A52" s="242" t="s">
        <v>327</v>
      </c>
      <c r="B52" s="319">
        <f>'A1 Exploitation'!D46</f>
        <v>0.9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MANZEL CHAKER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MANZEL CHAKER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MANZEL CHAKER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MANZEL CHAKER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MANZEL CHAKER</v>
      </c>
    </row>
    <row r="97" spans="1:10" ht="33" customHeight="1" x14ac:dyDescent="0.25">
      <c r="A97" s="242" t="s">
        <v>327</v>
      </c>
      <c r="B97" s="317">
        <f>'A1 Exploitation'!D318</f>
        <v>-0.8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MANZEL CHAKER</v>
      </c>
    </row>
    <row r="106" spans="1:10" ht="33" customHeight="1" x14ac:dyDescent="0.25">
      <c r="A106" s="242" t="s">
        <v>327</v>
      </c>
      <c r="B106" s="317">
        <f>'A1 Exploitation'!D358</f>
        <v>0.89583333333333337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MANZEL CHAKER</v>
      </c>
    </row>
    <row r="115" spans="1:10" ht="33" customHeight="1" x14ac:dyDescent="0.25">
      <c r="A115" s="242" t="s">
        <v>327</v>
      </c>
      <c r="B115" s="317">
        <f>'A1 Exploitation'!D391</f>
        <v>0.9375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MANZEL CHAKER</v>
      </c>
    </row>
    <row r="124" spans="1:10" ht="33" customHeight="1" x14ac:dyDescent="0.25">
      <c r="A124" s="242" t="s">
        <v>327</v>
      </c>
      <c r="B124" s="317">
        <f>'A1 Exploitation'!D444</f>
        <v>0.93103448275862066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MANZEL CHAKER</v>
      </c>
    </row>
    <row r="133" spans="1:10" ht="33" customHeight="1" x14ac:dyDescent="0.25">
      <c r="A133" s="242" t="s">
        <v>327</v>
      </c>
      <c r="B133" s="317">
        <f>'A1 Exploitation'!D481</f>
        <v>0.95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MANZEL CHAKER</v>
      </c>
    </row>
    <row r="142" spans="1:10" ht="33" customHeight="1" x14ac:dyDescent="0.25">
      <c r="A142" s="242" t="s">
        <v>327</v>
      </c>
      <c r="B142" s="317">
        <f>'A1 Exploitation'!D503</f>
        <v>1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MANZEL CHAKER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MANZEL CHAKER</v>
      </c>
    </row>
    <row r="161" spans="1:10" ht="33" customHeight="1" x14ac:dyDescent="0.25">
      <c r="A161" s="242" t="s">
        <v>327</v>
      </c>
      <c r="B161" s="317">
        <f>'A1 Exploitation'!D534</f>
        <v>0.75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MANZEL CHAKER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MANZEL CHAKER</v>
      </c>
    </row>
    <row r="179" spans="1:10" ht="33" customHeight="1" x14ac:dyDescent="0.25">
      <c r="A179" s="242" t="s">
        <v>327</v>
      </c>
      <c r="B179" s="317">
        <f>'A1 Technique'!D199</f>
        <v>0.83018867924528306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6" zoomScaleSheetLayoutView="96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MANZEL CHAKER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43258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0.8571428571428571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43258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1</v>
      </c>
      <c r="C39" s="109"/>
      <c r="D39" s="74" t="s">
        <v>411</v>
      </c>
      <c r="E39" s="73"/>
      <c r="F39" s="158"/>
    </row>
    <row r="40" spans="1:7" ht="50.25" customHeight="1" x14ac:dyDescent="0.3">
      <c r="A40" s="53" t="s">
        <v>380</v>
      </c>
      <c r="B40" s="109">
        <v>0</v>
      </c>
      <c r="C40" s="109"/>
      <c r="D40" s="74" t="s">
        <v>431</v>
      </c>
      <c r="E40" s="74" t="s">
        <v>432</v>
      </c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43258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43258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43258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43258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43258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33" x14ac:dyDescent="0.3">
      <c r="A274" s="6" t="s">
        <v>135</v>
      </c>
      <c r="B274" s="109">
        <v>1</v>
      </c>
      <c r="C274" s="109"/>
      <c r="D274" s="114" t="s">
        <v>433</v>
      </c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1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0.5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84.75" customHeight="1" x14ac:dyDescent="0.3">
      <c r="A297" s="215" t="s">
        <v>387</v>
      </c>
      <c r="B297" s="109">
        <v>0</v>
      </c>
      <c r="C297" s="112">
        <f>IF(B297=0, -10, "0")</f>
        <v>-10</v>
      </c>
      <c r="D297" s="126" t="s">
        <v>434</v>
      </c>
      <c r="E297" s="95" t="s">
        <v>435</v>
      </c>
      <c r="F297" s="158"/>
      <c r="G297" s="168"/>
    </row>
    <row r="298" spans="1:7" s="13" customFormat="1" ht="33" x14ac:dyDescent="0.3">
      <c r="A298" s="53" t="s">
        <v>260</v>
      </c>
      <c r="B298" s="109">
        <v>1</v>
      </c>
      <c r="C298" s="109"/>
      <c r="D298" s="126" t="s">
        <v>436</v>
      </c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49.5" x14ac:dyDescent="0.3">
      <c r="A312" s="173" t="s">
        <v>391</v>
      </c>
      <c r="B312" s="109">
        <v>0</v>
      </c>
      <c r="C312" s="167"/>
      <c r="D312" s="132" t="s">
        <v>413</v>
      </c>
      <c r="E312" s="95" t="s">
        <v>424</v>
      </c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-9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-1.125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-8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-0.8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43258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1</v>
      </c>
      <c r="C337" s="110"/>
      <c r="D337" s="95" t="s">
        <v>412</v>
      </c>
      <c r="E337" s="85"/>
      <c r="F337" s="158"/>
    </row>
    <row r="338" spans="1:7" ht="66" x14ac:dyDescent="0.3">
      <c r="A338" s="53" t="s">
        <v>320</v>
      </c>
      <c r="B338" s="109">
        <v>1</v>
      </c>
      <c r="C338" s="109"/>
      <c r="D338" s="74" t="s">
        <v>438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8" customHeight="1" x14ac:dyDescent="0.3">
      <c r="A340" s="164" t="s">
        <v>318</v>
      </c>
      <c r="B340" s="109">
        <v>1</v>
      </c>
      <c r="C340" s="122" t="str">
        <f>IF(B340=0, -5, "0")</f>
        <v>0</v>
      </c>
      <c r="D340" s="95" t="s">
        <v>437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31.5" customHeight="1" x14ac:dyDescent="0.3">
      <c r="A350" s="41" t="s">
        <v>360</v>
      </c>
      <c r="B350" s="109">
        <v>1</v>
      </c>
      <c r="C350" s="181"/>
      <c r="D350" s="74" t="s">
        <v>411</v>
      </c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439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0.89583333333333337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43258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414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33.75" customHeight="1" x14ac:dyDescent="0.3">
      <c r="A384" s="53" t="s">
        <v>360</v>
      </c>
      <c r="B384" s="109">
        <v>1</v>
      </c>
      <c r="C384" s="109"/>
      <c r="D384" s="74" t="s">
        <v>411</v>
      </c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199">
        <v>0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43258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430</v>
      </c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415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31.5" customHeight="1" x14ac:dyDescent="0.3">
      <c r="A436" s="53" t="s">
        <v>360</v>
      </c>
      <c r="B436" s="109">
        <v>1</v>
      </c>
      <c r="C436" s="109"/>
      <c r="D436" s="74" t="s">
        <v>411</v>
      </c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440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43258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ht="33" x14ac:dyDescent="0.3">
      <c r="A463" s="53" t="s">
        <v>350</v>
      </c>
      <c r="B463" s="109">
        <v>1</v>
      </c>
      <c r="C463" s="109"/>
      <c r="D463" s="74" t="s">
        <v>441</v>
      </c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32.25" customHeight="1" x14ac:dyDescent="0.3">
      <c r="A472" s="41" t="s">
        <v>360</v>
      </c>
      <c r="B472" s="109">
        <v>1</v>
      </c>
      <c r="C472" s="167"/>
      <c r="D472" s="74" t="s">
        <v>411</v>
      </c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0.9285714285714286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38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43258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43258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43258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66" x14ac:dyDescent="0.3">
      <c r="A522" s="4" t="s">
        <v>47</v>
      </c>
      <c r="B522" s="109">
        <v>0</v>
      </c>
      <c r="C522" s="109"/>
      <c r="D522" s="74" t="s">
        <v>425</v>
      </c>
      <c r="E522" s="74" t="s">
        <v>442</v>
      </c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2.25" customHeight="1" x14ac:dyDescent="0.3">
      <c r="A524" s="7" t="s">
        <v>108</v>
      </c>
      <c r="B524" s="109">
        <v>1</v>
      </c>
      <c r="C524" s="109"/>
      <c r="D524" s="74" t="s">
        <v>416</v>
      </c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443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0.75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43258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0.88888888888888884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228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0.8571428571428571</v>
      </c>
    </row>
  </sheetData>
  <sheetProtection algorithmName="SHA-512" hashValue="QWbii8bSLJ7ZT/tocvHyUJyYTDj8L6dxLkMTUzVZPG1HiIAweZOO5+rQepS9WHWB8YyhNarVx1p3ek+8c2xGlQ==" saltValue="fHKaJwmvOoXfD3pt2JMWn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2 B165:B171 B143:B147 B196:B200 B212:B221 B226:B243 B176:B194 B257:B261 B273:B284 B248:B255 B309:B313 B337:B348 B289:B307 B365:B372 B377:B382 B350:B352 B398:B405 B410:B416 B421:B425 B430:B434 B384:B385 B451:B456 B461:B470 B436:B438 B488:B492 B472:B475 B496:B497 B509:B511 B325:B3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543 B532 B512 B353 B386 B439 B476 B498"/>
  </dataValidations>
  <pageMargins left="0.7" right="0.7" top="0.75" bottom="0.75" header="0.3" footer="0.3"/>
  <pageSetup paperSize="9" scale="31" orientation="portrait" r:id="rId1"/>
  <rowBreaks count="6" manualBreakCount="6">
    <brk id="103" max="6" man="1"/>
    <brk id="205" max="6" man="1"/>
    <brk id="267" max="6" man="1"/>
    <brk id="358" max="6" man="1"/>
    <brk id="444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95" zoomScaleNormal="90" zoomScaleSheetLayoutView="95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MANZEL CHAKER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M Mohamed KHEMAKHEM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43258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0.83018867924528306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429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10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50.25" x14ac:dyDescent="0.35">
      <c r="A51" s="29" t="s">
        <v>296</v>
      </c>
      <c r="B51" s="73">
        <v>0</v>
      </c>
      <c r="C51" s="99">
        <f>IF(B51=0, -5, "0")</f>
        <v>-5</v>
      </c>
      <c r="D51" s="74" t="s">
        <v>417</v>
      </c>
      <c r="E51" s="74" t="s">
        <v>426</v>
      </c>
      <c r="F51" s="73"/>
    </row>
    <row r="52" spans="1:7" x14ac:dyDescent="0.3">
      <c r="A52" s="350" t="s">
        <v>36</v>
      </c>
      <c r="B52" s="351"/>
      <c r="C52" s="352"/>
      <c r="D52" s="289">
        <f>SUM(B46:C51)</f>
        <v>5</v>
      </c>
    </row>
    <row r="53" spans="1:7" x14ac:dyDescent="0.3">
      <c r="A53" s="350" t="s">
        <v>295</v>
      </c>
      <c r="B53" s="351"/>
      <c r="C53" s="352"/>
      <c r="D53" s="288">
        <f>D52/(COUNT(B46:C51)*2)</f>
        <v>0.35714285714285715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427</v>
      </c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419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50.25" x14ac:dyDescent="0.35">
      <c r="A61" s="29" t="s">
        <v>297</v>
      </c>
      <c r="B61" s="73">
        <v>1</v>
      </c>
      <c r="C61" s="99" t="str">
        <f>IF(B61=0, -5, "0")</f>
        <v>0</v>
      </c>
      <c r="D61" s="74" t="s">
        <v>420</v>
      </c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11</v>
      </c>
    </row>
    <row r="64" spans="1:7" x14ac:dyDescent="0.3">
      <c r="A64" s="350" t="s">
        <v>295</v>
      </c>
      <c r="B64" s="351"/>
      <c r="C64" s="352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ht="49.5" x14ac:dyDescent="0.3">
      <c r="A153" s="37" t="s">
        <v>279</v>
      </c>
      <c r="B153" s="73">
        <v>1</v>
      </c>
      <c r="C153" s="73"/>
      <c r="D153" s="74" t="s">
        <v>421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15</v>
      </c>
    </row>
    <row r="162" spans="1:7" x14ac:dyDescent="0.3">
      <c r="A162" s="350" t="s">
        <v>295</v>
      </c>
      <c r="B162" s="351"/>
      <c r="C162" s="352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6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ht="33" x14ac:dyDescent="0.3">
      <c r="A173" s="17" t="s">
        <v>180</v>
      </c>
      <c r="B173" s="73">
        <v>1</v>
      </c>
      <c r="C173" s="73"/>
      <c r="D173" s="74" t="s">
        <v>422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5</v>
      </c>
    </row>
    <row r="178" spans="1:7" x14ac:dyDescent="0.3">
      <c r="A178" s="350" t="s">
        <v>295</v>
      </c>
      <c r="B178" s="351"/>
      <c r="C178" s="352"/>
      <c r="D178" s="288">
        <f>D177/(COUNT(B173:C176)*2)</f>
        <v>0.625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10</v>
      </c>
    </row>
    <row r="187" spans="1:7" x14ac:dyDescent="0.3">
      <c r="A187" s="350" t="s">
        <v>295</v>
      </c>
      <c r="B187" s="351"/>
      <c r="C187" s="352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423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3</v>
      </c>
    </row>
    <row r="195" spans="1:6" x14ac:dyDescent="0.3">
      <c r="A195" s="350" t="s">
        <v>295</v>
      </c>
      <c r="B195" s="351"/>
      <c r="C195" s="352"/>
      <c r="D195" s="288">
        <f>D194/(COUNT(B190:C193)*2)</f>
        <v>0.75</v>
      </c>
    </row>
    <row r="197" spans="1:6" ht="18" x14ac:dyDescent="0.35">
      <c r="A197" s="47" t="s">
        <v>428</v>
      </c>
      <c r="B197" s="46"/>
      <c r="C197" s="46"/>
      <c r="D197" s="238">
        <v>0.33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0.83018867924528306</v>
      </c>
    </row>
  </sheetData>
  <sheetProtection algorithmName="SHA-512" hashValue="PRX1ISkIo5JOPwajD1M4HU+y4kcVLhY+eDgimmrMBjgz5P115jbTw+VGU7zTgv+E6EP+tYRpceSE7I/Sn0lWjQ==" saltValue="DnRhV8lNJ3tkkccYRWtbB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6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MANZEL CHAKER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MANZEL CHAKER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MANZEL CHAKER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MANZEL CHAKER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MANZEL CHAKER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2018-06-12T23:10:38Z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