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esktop\express_Menzel_Chaker\"/>
    </mc:Choice>
  </mc:AlternateContent>
  <bookViews>
    <workbookView xWindow="0" yWindow="0" windowWidth="20490" windowHeight="7665" tabRatio="936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5" i="31" l="1"/>
  <c r="D178" i="31" s="1"/>
  <c r="D171" i="31"/>
  <c r="D170" i="31"/>
  <c r="D161" i="31"/>
  <c r="D162" i="31" s="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D132" i="31" s="1"/>
  <c r="D133" i="31" s="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D62" i="31" s="1"/>
  <c r="D63" i="31" s="1"/>
  <c r="C59" i="31"/>
  <c r="C55" i="31"/>
  <c r="D51" i="31"/>
  <c r="D52" i="31" s="1"/>
  <c r="C50" i="31"/>
  <c r="C36" i="31"/>
  <c r="D41" i="31" s="1"/>
  <c r="D42" i="31" s="1"/>
  <c r="C26" i="31"/>
  <c r="D32" i="31" s="1"/>
  <c r="D33" i="31" s="1"/>
  <c r="D23" i="31"/>
  <c r="D22" i="31"/>
  <c r="B9" i="31"/>
  <c r="B8" i="31"/>
  <c r="A7" i="31"/>
  <c r="D461" i="30"/>
  <c r="C456" i="30"/>
  <c r="D458" i="30" s="1"/>
  <c r="C435" i="30"/>
  <c r="C434" i="30"/>
  <c r="D449" i="30" s="1"/>
  <c r="D450" i="30" s="1"/>
  <c r="C425" i="30"/>
  <c r="D428" i="30" s="1"/>
  <c r="D429" i="30" s="1"/>
  <c r="D420" i="30"/>
  <c r="D419" i="30"/>
  <c r="D407" i="30"/>
  <c r="D406" i="30"/>
  <c r="C397" i="30"/>
  <c r="D400" i="30" s="1"/>
  <c r="A394" i="30"/>
  <c r="C384" i="30"/>
  <c r="C381" i="30"/>
  <c r="C377" i="30"/>
  <c r="D387" i="30" s="1"/>
  <c r="C371" i="30"/>
  <c r="D373" i="30" s="1"/>
  <c r="D374" i="30" s="1"/>
  <c r="A364" i="30"/>
  <c r="D357" i="30"/>
  <c r="C354" i="30"/>
  <c r="C353" i="30"/>
  <c r="D346" i="30"/>
  <c r="D347" i="30" s="1"/>
  <c r="C345" i="30"/>
  <c r="C342" i="30"/>
  <c r="D337" i="30"/>
  <c r="D338" i="30" s="1"/>
  <c r="C332" i="30"/>
  <c r="C327" i="30"/>
  <c r="D321" i="30"/>
  <c r="D322" i="30" s="1"/>
  <c r="C317" i="30"/>
  <c r="A311" i="30"/>
  <c r="C299" i="30"/>
  <c r="D304" i="30" s="1"/>
  <c r="C291" i="30"/>
  <c r="C289" i="30"/>
  <c r="C288" i="30"/>
  <c r="A283" i="30"/>
  <c r="C273" i="30"/>
  <c r="C269" i="30"/>
  <c r="C267" i="30"/>
  <c r="D276" i="30" s="1"/>
  <c r="C258" i="30"/>
  <c r="D260" i="30" s="1"/>
  <c r="D261" i="30" s="1"/>
  <c r="A250" i="30"/>
  <c r="D242" i="30"/>
  <c r="C236" i="30"/>
  <c r="C235" i="30"/>
  <c r="C224" i="30"/>
  <c r="C222" i="30"/>
  <c r="C214" i="30"/>
  <c r="C211" i="30"/>
  <c r="D229" i="30" s="1"/>
  <c r="D230" i="30" s="1"/>
  <c r="C204" i="30"/>
  <c r="C203" i="30"/>
  <c r="D206" i="30" s="1"/>
  <c r="D207" i="30" s="1"/>
  <c r="C195" i="30"/>
  <c r="A193" i="30"/>
  <c r="C180" i="30"/>
  <c r="C176" i="30"/>
  <c r="C174" i="30"/>
  <c r="C172" i="30"/>
  <c r="D186" i="30" s="1"/>
  <c r="D187" i="30" s="1"/>
  <c r="D163" i="30"/>
  <c r="D164" i="30" s="1"/>
  <c r="C160" i="30"/>
  <c r="A153" i="30"/>
  <c r="C143" i="30"/>
  <c r="C141" i="30"/>
  <c r="D146" i="30" s="1"/>
  <c r="C140" i="30"/>
  <c r="C129" i="30"/>
  <c r="C127" i="30"/>
  <c r="C125" i="30"/>
  <c r="C121" i="30"/>
  <c r="D134" i="30" s="1"/>
  <c r="D135" i="30" s="1"/>
  <c r="C109" i="30"/>
  <c r="C107" i="30"/>
  <c r="D110" i="30" s="1"/>
  <c r="D111" i="30" s="1"/>
  <c r="A100" i="30"/>
  <c r="D93" i="30"/>
  <c r="D94" i="30" s="1"/>
  <c r="C87" i="30"/>
  <c r="C76" i="30"/>
  <c r="C75" i="30"/>
  <c r="C70" i="30"/>
  <c r="C64" i="30"/>
  <c r="C62" i="30"/>
  <c r="D81" i="30" s="1"/>
  <c r="C53" i="30"/>
  <c r="C51" i="30"/>
  <c r="D54" i="30" s="1"/>
  <c r="D55" i="30" s="1"/>
  <c r="A44" i="30"/>
  <c r="C33" i="30"/>
  <c r="C28" i="30"/>
  <c r="D37" i="30" s="1"/>
  <c r="D24" i="30"/>
  <c r="D23" i="30"/>
  <c r="A17" i="30"/>
  <c r="A8" i="30"/>
  <c r="D360" i="30" l="1"/>
  <c r="D361" i="30" s="1"/>
  <c r="D294" i="30"/>
  <c r="D295" i="30" s="1"/>
  <c r="D245" i="30"/>
  <c r="D246" i="30" s="1"/>
  <c r="D40" i="30"/>
  <c r="D41" i="30" s="1"/>
  <c r="D38" i="30"/>
  <c r="D147" i="30"/>
  <c r="D149" i="30"/>
  <c r="D150" i="30" s="1"/>
  <c r="D390" i="30"/>
  <c r="D391" i="30" s="1"/>
  <c r="D388" i="30"/>
  <c r="D401" i="30"/>
  <c r="D409" i="30"/>
  <c r="D410" i="30" s="1"/>
  <c r="D459" i="30"/>
  <c r="D96" i="30"/>
  <c r="D97" i="30" s="1"/>
  <c r="D82" i="30"/>
  <c r="D305" i="30"/>
  <c r="D307" i="30"/>
  <c r="D308" i="30" s="1"/>
  <c r="D279" i="30"/>
  <c r="D280" i="30" s="1"/>
  <c r="D277" i="30"/>
  <c r="D182" i="31"/>
  <c r="D183" i="31" s="1"/>
  <c r="B11" i="31" s="1"/>
  <c r="D179" i="31"/>
  <c r="D189" i="30"/>
  <c r="D190" i="30" s="1"/>
  <c r="D243" i="30"/>
  <c r="D358" i="30"/>
  <c r="B8" i="17"/>
  <c r="B10" i="17"/>
  <c r="B9" i="17"/>
  <c r="A8" i="16"/>
  <c r="A7" i="17" s="1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D462" i="30" l="1"/>
  <c r="D463" i="30" s="1"/>
  <c r="B12" i="30" s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40" i="29"/>
  <c r="B131" i="29"/>
  <c r="B124" i="29"/>
  <c r="B117" i="29"/>
  <c r="B110" i="29"/>
  <c r="D360" i="34" l="1"/>
  <c r="D361" i="34" s="1"/>
  <c r="B98" i="29" s="1"/>
  <c r="D182" i="35"/>
  <c r="D183" i="35" s="1"/>
  <c r="B11" i="35" s="1"/>
  <c r="D149" i="32"/>
  <c r="D150" i="32" s="1"/>
  <c r="B62" i="29" s="1"/>
  <c r="D147" i="34"/>
  <c r="D182" i="33"/>
  <c r="D183" i="33" s="1"/>
  <c r="D462" i="34"/>
  <c r="D463" i="34" s="1"/>
  <c r="B27" i="29" s="1"/>
  <c r="D462" i="32"/>
  <c r="D463" i="32" s="1"/>
  <c r="B75" i="29"/>
  <c r="B96" i="29"/>
  <c r="B103" i="29"/>
  <c r="B47" i="29"/>
  <c r="B68" i="29"/>
  <c r="B82" i="29"/>
  <c r="B54" i="29"/>
  <c r="B89" i="29"/>
  <c r="B138" i="29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C115" i="17"/>
  <c r="C114" i="17"/>
  <c r="C111" i="17"/>
  <c r="D117" i="17" s="1"/>
  <c r="D118" i="17" s="1"/>
  <c r="C99" i="17"/>
  <c r="C98" i="17"/>
  <c r="C93" i="17"/>
  <c r="C92" i="17"/>
  <c r="D101" i="17" s="1"/>
  <c r="D102" i="17" s="1"/>
  <c r="C60" i="17"/>
  <c r="C59" i="17"/>
  <c r="C55" i="17"/>
  <c r="D52" i="17"/>
  <c r="D51" i="17"/>
  <c r="C50" i="17"/>
  <c r="C26" i="17"/>
  <c r="D32" i="17" s="1"/>
  <c r="D33" i="17" s="1"/>
  <c r="D23" i="17"/>
  <c r="D22" i="17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110" i="16" s="1"/>
  <c r="D111" i="16" s="1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145" i="17"/>
  <c r="D146" i="17" s="1"/>
  <c r="D409" i="16"/>
  <c r="D410" i="16" s="1"/>
  <c r="D387" i="16"/>
  <c r="D388" i="16" s="1"/>
  <c r="D337" i="16"/>
  <c r="D338" i="16" s="1"/>
  <c r="D346" i="16"/>
  <c r="D347" i="16" s="1"/>
  <c r="D357" i="16"/>
  <c r="D276" i="16"/>
  <c r="D277" i="16" s="1"/>
  <c r="D390" i="16"/>
  <c r="D391" i="16" s="1"/>
  <c r="B102" i="29" s="1"/>
  <c r="D358" i="16"/>
  <c r="D360" i="16"/>
  <c r="D361" i="16" s="1"/>
  <c r="D407" i="16"/>
  <c r="B147" i="29"/>
  <c r="D37" i="16"/>
  <c r="B61" i="29"/>
  <c r="B12" i="32"/>
  <c r="B26" i="29"/>
  <c r="B34" i="29"/>
  <c r="B11" i="33"/>
  <c r="B146" i="29"/>
  <c r="B12" i="34"/>
  <c r="B35" i="29"/>
  <c r="D171" i="17"/>
  <c r="D40" i="16"/>
  <c r="D38" i="16"/>
  <c r="D62" i="17"/>
  <c r="D206" i="16"/>
  <c r="D207" i="16" s="1"/>
  <c r="D54" i="16"/>
  <c r="D55" i="16" s="1"/>
  <c r="D279" i="16" l="1"/>
  <c r="D280" i="16" s="1"/>
  <c r="B145" i="29"/>
  <c r="B25" i="29"/>
  <c r="B33" i="29"/>
  <c r="D41" i="16"/>
  <c r="B46" i="29" s="1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96" i="16" l="1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<sst xmlns="http://schemas.openxmlformats.org/spreadsheetml/2006/main" count="3019" uniqueCount="407">
  <si>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</si>
  <si>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</si>
  <si>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</si>
  <si>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</si>
  <si>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</si>
  <si>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</si>
  <si>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</si>
  <si>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</si>
  <si>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</si>
  <si>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</si>
  <si>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</si>
  <si>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</si>
  <si>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</si>
  <si>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</si>
  <si>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</si>
  <si>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</si>
  <si>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</si>
  <si>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</si>
  <si>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</si>
  <si>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</si>
  <si>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</si>
  <si>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</si>
  <si>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</si>
  <si>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</si>
  <si>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</si>
  <si>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</si>
  <si>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</si>
  <si>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</si>
  <si>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</si>
  <si>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</si>
  <si>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</si>
  <si>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</si>
  <si>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</si>
  <si>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</si>
  <si>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</si>
  <si>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</si>
  <si>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</si>
  <si>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</si>
  <si>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</si>
  <si>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</si>
  <si>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</si>
  <si>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</si>
  <si>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</si>
  <si>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</si>
  <si>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</si>
  <si>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</si>
  <si>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</si>
  <si>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</si>
  <si>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</si>
  <si>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</si>
  <si>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</si>
  <si>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</si>
  <si>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</si>
  <si>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</si>
  <si>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</si>
  <si>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</si>
  <si>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</si>
  <si>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</si>
  <si>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</si>
  <si>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</si>
  <si>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</si>
  <si>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</si>
  <si>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</si>
  <si>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</si>
  <si>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</si>
  <si>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</si>
  <si>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</si>
  <si>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</si>
  <si>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</si>
  <si>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</si>
  <si>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</si>
  <si>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</si>
  <si>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</si>
  <si>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</si>
  <si>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</si>
  <si>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</si>
  <si>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</si>
  <si>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</si>
  <si>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</si>
  <si>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</si>
  <si>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</si>
  <si>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</si>
  <si>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</si>
  <si>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</si>
  <si>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</si>
  <si>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</si>
  <si>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</si>
  <si>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</si>
  <si>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</si>
  <si>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</si>
  <si>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</si>
  <si>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</si>
  <si>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</si>
  <si>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</si>
  <si>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</si>
  <si>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</si>
  <si>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</si>
  <si>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</si>
  <si>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</si>
  <si>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</si>
  <si>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</si>
  <si>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</si>
  <si>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</si>
  <si>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</si>
  <si>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</si>
  <si>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</si>
  <si>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</si>
  <si>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</si>
  <si>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</si>
  <si>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</si>
  <si>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</si>
  <si>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</si>
  <si>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</si>
  <si>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</si>
  <si>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</si>
  <si>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</si>
  <si>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</si>
  <si>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</si>
  <si>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</si>
  <si>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</si>
  <si>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</si>
  <si>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</si>
  <si>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</si>
  <si>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</si>
  <si>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</si>
  <si>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</si>
  <si>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</si>
  <si>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</si>
  <si>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</si>
  <si>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</si>
  <si>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</si>
  <si>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</si>
  <si>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</si>
  <si>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</si>
  <si>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</si>
  <si>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</si>
  <si>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</si>
  <si>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</si>
  <si>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</si>
  <si>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</si>
  <si>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</si>
  <si>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</si>
  <si>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</si>
  <si>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</si>
  <si>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</si>
  <si>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</si>
  <si>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</si>
  <si>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</si>
  <si>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</si>
  <si>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</si>
  <si>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</si>
  <si>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</si>
  <si>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</si>
  <si>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</si>
  <si>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</si>
  <si>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</si>
  <si>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</si>
  <si>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</si>
  <si>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</si>
  <si>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</si>
  <si>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</si>
  <si>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</si>
  <si>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</si>
  <si>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</si>
  <si>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</si>
  <si>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</si>
  <si>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</si>
  <si>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</si>
  <si>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</si>
  <si>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</si>
  <si>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</si>
  <si>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</si>
  <si>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</si>
  <si>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</si>
  <si>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</si>
  <si>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</si>
  <si>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</si>
  <si>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</si>
  <si>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</si>
  <si>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</si>
  <si>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</si>
  <si>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</si>
  <si>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</si>
  <si>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</si>
  <si>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</si>
  <si>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</si>
  <si>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</si>
  <si>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</si>
  <si>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</si>
  <si>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</si>
  <si>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</si>
  <si>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</si>
  <si>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</si>
  <si>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</si>
  <si>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</si>
  <si>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</si>
  <si>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</si>
  <si>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</si>
  <si>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</si>
  <si>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</si>
  <si>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</si>
  <si>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</si>
  <si>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</si>
  <si>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</si>
  <si>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</si>
  <si>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</si>
  <si>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</si>
  <si>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</si>
  <si>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</si>
  <si>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</si>
  <si>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</si>
  <si>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</si>
  <si>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</si>
  <si>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</si>
  <si>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</si>
  <si>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</si>
  <si>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</si>
  <si>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</si>
  <si>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</si>
  <si>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</si>
  <si>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</si>
  <si>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</si>
  <si>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</si>
  <si>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</si>
  <si>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</si>
  <si>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</si>
  <si>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</si>
  <si>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</si>
  <si>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</si>
  <si>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</si>
  <si>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</si>
  <si>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</si>
  <si>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</si>
  <si>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</si>
  <si>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</si>
  <si>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</si>
  <si>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</si>
  <si>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</si>
  <si>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</si>
  <si>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</si>
  <si>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</si>
  <si>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</si>
  <si>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</si>
  <si>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</si>
  <si>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</si>
  <si>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</si>
  <si>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</si>
  <si>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</si>
  <si>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</si>
  <si>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</si>
  <si>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</si>
  <si>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</si>
  <si>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</si>
  <si>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</si>
  <si>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</si>
  <si>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</si>
  <si>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</si>
  <si>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</si>
  <si>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</si>
  <si>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</si>
  <si>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</si>
  <si>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</si>
  <si>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</si>
  <si>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</si>
  <si>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</si>
  <si>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</si>
  <si>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</si>
  <si>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</si>
  <si>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</si>
  <si>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</si>
  <si>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</si>
  <si>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</si>
  <si>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</si>
  <si>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</si>
  <si>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</si>
  <si>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</si>
  <si>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</si>
  <si>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</si>
  <si>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</si>
  <si>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</si>
  <si>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</si>
  <si>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</si>
  <si>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</si>
  <si>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</si>
  <si>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</si>
  <si>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</si>
  <si>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</si>
  <si>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</si>
  <si>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</si>
  <si>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</si>
  <si>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</si>
  <si>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</si>
  <si>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</si>
  <si>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</si>
  <si>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</si>
  <si>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</si>
  <si>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</si>
  <si>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</si>
  <si>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</si>
  <si>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</si>
  <si>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</si>
  <si>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</si>
  <si>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</si>
  <si>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</si>
  <si>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</si>
  <si>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</si>
  <si>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</si>
  <si>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</si>
  <si>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</si>
  <si>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</si>
  <si>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</si>
  <si>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</si>
  <si>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</si>
  <si>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</si>
  <si>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</si>
  <si>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</si>
  <si>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</si>
  <si>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</si>
  <si>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</si>
  <si>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</si>
  <si>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</si>
  <si>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</si>
  <si>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</si>
  <si>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</si>
  <si>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</si>
  <si>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</si>
  <si>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</si>
  <si>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</si>
  <si>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</si>
  <si>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</si>
  <si>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</si>
  <si>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</si>
  <si>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</si>
  <si>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</si>
  <si>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</si>
  <si>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</si>
  <si>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</si>
  <si>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</si>
  <si>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</si>
  <si>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</si>
  <si>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</si>
  <si>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</si>
  <si>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</si>
  <si>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</si>
  <si>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</si>
  <si>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</si>
  <si>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</si>
  <si>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</si>
  <si>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</si>
  <si>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</si>
  <si>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</si>
  <si>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</si>
  <si>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</si>
  <si>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</si>
  <si>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</si>
  <si>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</si>
  <si>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</si>
  <si>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</si>
  <si>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</si>
  <si>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</si>
  <si>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</si>
  <si>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</si>
  <si>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</si>
  <si>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</si>
  <si>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</si>
  <si>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</si>
  <si>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</si>
  <si>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</si>
  <si>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</si>
  <si>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</si>
  <si>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</si>
  <si>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</si>
  <si>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</si>
  <si>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</si>
  <si>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</si>
  <si>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</si>
  <si>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</si>
  <si>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</si>
  <si>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</si>
  <si>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Menzel  Chaker</t>
  </si>
  <si>
    <t>Dr Hatem  KARAA</t>
  </si>
  <si>
    <t>Mr Mohamed Khemakhem</t>
  </si>
  <si>
    <t>caisses et sol sales</t>
  </si>
  <si>
    <t>renforcer les actions de nettoyage</t>
  </si>
  <si>
    <t>Nectarine trop mures au linéaire</t>
  </si>
  <si>
    <t>renforcer les actions de nettoyage coté sacs de sucre</t>
  </si>
  <si>
    <t>produits casses et retours placés au dessus des produits conformes</t>
  </si>
  <si>
    <t>assurer l'isolement des produits casse et retour</t>
  </si>
  <si>
    <t>dépassement de la DLUO de 24 sachets de bonbons lutti (22 juin 2017)</t>
  </si>
  <si>
    <t>Renforcer le contrôle de DLUO des produits présentés à la vente</t>
  </si>
  <si>
    <t>renforcer les actions de dépoussièrage du linéaire</t>
  </si>
  <si>
    <t>présence de formage Numidia dont l'emballage est bombé</t>
  </si>
  <si>
    <t xml:space="preserve">Retirer toute denrée présentant des signes d'altération </t>
  </si>
  <si>
    <t>pas de distributeur à papier aux vestiaires (seulement en salle de pause)</t>
  </si>
  <si>
    <t xml:space="preserve">Installer des distributeurs à papier aux vestiaires </t>
  </si>
  <si>
    <t>manque d'aération en réserve</t>
  </si>
  <si>
    <t>Prévoir une aération adéquate de la réserve</t>
  </si>
  <si>
    <t>Présence de givre au niveau du meuble surgelé</t>
  </si>
  <si>
    <t>Prévoir le dégivrage du meuble</t>
  </si>
  <si>
    <t>Ecoulement d'eau en dessous des meubles froids et traces de condensation linéaires produits laitiers</t>
  </si>
  <si>
    <t>DEIV placés au dessus des denrées alimentaires au niveau du rayon olives/épices</t>
  </si>
  <si>
    <t>Prévoir le changement de l'emplacement du DEIV</t>
  </si>
  <si>
    <t>Renforcer les actions de nettoyage du sol coté caisse de laitue</t>
  </si>
  <si>
    <t>Renforcer les actions de nettoyage du linéaire Yaourt</t>
  </si>
  <si>
    <t>Renforcer les actions de dépoussièrage</t>
  </si>
  <si>
    <t>Renforcer les actions de nettoyage de la palette placée en chambre froide</t>
  </si>
  <si>
    <t>Meubles surgelés sans capot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</si>
</sst>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7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 applyProtection="1">
      <alignment horizontal="center" vertical="center" wrapText="1"/>
      <protection locked="0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4464"/>
        <c:axId val="-452507936"/>
      </c:barChart>
      <c:catAx>
        <c:axId val="-4525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07936"/>
        <c:crosses val="autoZero"/>
        <c:auto val="1"/>
        <c:lblAlgn val="ctr"/>
        <c:lblOffset val="100"/>
        <c:noMultiLvlLbl val="0"/>
      </c:catAx>
      <c:valAx>
        <c:axId val="-4525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7264"/>
        <c:axId val="-499767056"/>
      </c:barChart>
      <c:catAx>
        <c:axId val="-49975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7056"/>
        <c:crosses val="autoZero"/>
        <c:auto val="1"/>
        <c:lblAlgn val="ctr"/>
        <c:lblOffset val="100"/>
        <c:noMultiLvlLbl val="0"/>
      </c:catAx>
      <c:valAx>
        <c:axId val="-49976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6720"/>
        <c:axId val="-499765424"/>
      </c:barChart>
      <c:catAx>
        <c:axId val="-4997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5424"/>
        <c:crosses val="autoZero"/>
        <c:auto val="1"/>
        <c:lblAlgn val="ctr"/>
        <c:lblOffset val="100"/>
        <c:noMultiLvlLbl val="0"/>
      </c:catAx>
      <c:valAx>
        <c:axId val="-4997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6512"/>
        <c:axId val="-499762160"/>
      </c:barChart>
      <c:catAx>
        <c:axId val="-4997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2160"/>
        <c:crosses val="autoZero"/>
        <c:auto val="1"/>
        <c:lblAlgn val="ctr"/>
        <c:lblOffset val="100"/>
        <c:noMultiLvlLbl val="0"/>
      </c:catAx>
      <c:valAx>
        <c:axId val="-49976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880"/>
        <c:axId val="-499763248"/>
      </c:barChart>
      <c:catAx>
        <c:axId val="-4997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3248"/>
        <c:crosses val="autoZero"/>
        <c:auto val="1"/>
        <c:lblAlgn val="ctr"/>
        <c:lblOffset val="100"/>
        <c:noMultiLvlLbl val="0"/>
      </c:catAx>
      <c:valAx>
        <c:axId val="-4997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77136"/>
        <c:axId val="-366460272"/>
      </c:barChart>
      <c:catAx>
        <c:axId val="-3664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60272"/>
        <c:crosses val="autoZero"/>
        <c:auto val="1"/>
        <c:lblAlgn val="ctr"/>
        <c:lblOffset val="100"/>
        <c:noMultiLvlLbl val="0"/>
      </c:catAx>
      <c:valAx>
        <c:axId val="-3664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0.76923076923076927</c:v>
                </c:pt>
                <c:pt idx="1">
                  <c:v>0.84313725490196079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0480"/>
        <c:axId val="-366453744"/>
      </c:barChart>
      <c:catAx>
        <c:axId val="-3664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744"/>
        <c:crosses val="autoZero"/>
        <c:auto val="1"/>
        <c:lblAlgn val="ctr"/>
        <c:lblOffset val="100"/>
        <c:noMultiLvlLbl val="0"/>
      </c:catAx>
      <c:valAx>
        <c:axId val="-3664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0.85655737704918034</c:v>
                </c:pt>
                <c:pt idx="1">
                  <c:v>0.97899159663865543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5376"/>
        <c:axId val="-366453200"/>
      </c:barChart>
      <c:catAx>
        <c:axId val="-366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200"/>
        <c:crosses val="autoZero"/>
        <c:auto val="1"/>
        <c:lblAlgn val="ctr"/>
        <c:lblOffset val="100"/>
        <c:noMultiLvlLbl val="0"/>
      </c:catAx>
      <c:valAx>
        <c:axId val="-36645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0.81289407313997475</c:v>
                </c:pt>
                <c:pt idx="1">
                  <c:v>0.91106442577030811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66448848"/>
        <c:axId val="-366458096"/>
        <c:extLst/>
      </c:barChart>
      <c:catAx>
        <c:axId val="-36644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8096"/>
        <c:crosses val="autoZero"/>
        <c:auto val="1"/>
        <c:lblAlgn val="ctr"/>
        <c:lblOffset val="100"/>
        <c:noMultiLvlLbl val="0"/>
      </c:catAx>
      <c:valAx>
        <c:axId val="-36645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0.45374999999999999</c:v>
                </c:pt>
                <c:pt idx="1">
                  <c:v>0.66625000000000001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8029664"/>
        <c:axId val="-438032928"/>
        <c:extLst/>
      </c:barChart>
      <c:catAx>
        <c:axId val="-4380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32928"/>
        <c:crosses val="autoZero"/>
        <c:auto val="1"/>
        <c:lblAlgn val="ctr"/>
        <c:lblOffset val="100"/>
        <c:noMultiLvlLbl val="0"/>
      </c:catAx>
      <c:valAx>
        <c:axId val="-4380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2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7728"/>
        <c:axId val="-452511744"/>
      </c:barChart>
      <c:catAx>
        <c:axId val="-4525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11744"/>
        <c:crosses val="autoZero"/>
        <c:auto val="1"/>
        <c:lblAlgn val="ctr"/>
        <c:lblOffset val="100"/>
        <c:noMultiLvlLbl val="0"/>
      </c:catAx>
      <c:valAx>
        <c:axId val="-45251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6096"/>
        <c:axId val="-369700432"/>
      </c:barChart>
      <c:catAx>
        <c:axId val="-4525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0432"/>
        <c:crosses val="autoZero"/>
        <c:auto val="1"/>
        <c:lblAlgn val="ctr"/>
        <c:lblOffset val="100"/>
        <c:noMultiLvlLbl val="0"/>
      </c:catAx>
      <c:valAx>
        <c:axId val="-3697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5120"/>
        <c:axId val="-369699888"/>
      </c:barChart>
      <c:catAx>
        <c:axId val="-3697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699888"/>
        <c:crosses val="autoZero"/>
        <c:auto val="1"/>
        <c:lblAlgn val="ctr"/>
        <c:lblOffset val="100"/>
        <c:noMultiLvlLbl val="0"/>
      </c:catAx>
      <c:valAx>
        <c:axId val="-36969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7504"/>
        <c:axId val="-369714032"/>
      </c:barChart>
      <c:catAx>
        <c:axId val="-3697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4032"/>
        <c:crosses val="autoZero"/>
        <c:auto val="1"/>
        <c:lblAlgn val="ctr"/>
        <c:lblOffset val="100"/>
        <c:noMultiLvlLbl val="0"/>
      </c:catAx>
      <c:valAx>
        <c:axId val="-36971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0.92105263157894735</c:v>
                </c:pt>
                <c:pt idx="1">
                  <c:v>0.97368421052631582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2400"/>
        <c:axId val="-369711312"/>
      </c:barChart>
      <c:catAx>
        <c:axId val="-3697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1312"/>
        <c:crosses val="autoZero"/>
        <c:auto val="1"/>
        <c:lblAlgn val="ctr"/>
        <c:lblOffset val="100"/>
        <c:noMultiLvlLbl val="0"/>
      </c:catAx>
      <c:valAx>
        <c:axId val="-3697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0.34375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9136"/>
        <c:axId val="-369704784"/>
      </c:barChart>
      <c:catAx>
        <c:axId val="-3697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4784"/>
        <c:crosses val="autoZero"/>
        <c:auto val="1"/>
        <c:lblAlgn val="ctr"/>
        <c:lblOffset val="100"/>
        <c:noMultiLvlLbl val="0"/>
      </c:catAx>
      <c:valAx>
        <c:axId val="-3697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0.859375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5872"/>
        <c:axId val="-369705328"/>
      </c:barChart>
      <c:catAx>
        <c:axId val="-36970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5328"/>
        <c:crosses val="autoZero"/>
        <c:auto val="1"/>
        <c:lblAlgn val="ctr"/>
        <c:lblOffset val="100"/>
        <c:noMultiLvlLbl val="0"/>
      </c:catAx>
      <c:valAx>
        <c:axId val="-36970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336"/>
        <c:axId val="-499771408"/>
      </c:barChart>
      <c:catAx>
        <c:axId val="-49976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71408"/>
        <c:crosses val="autoZero"/>
        <c:auto val="1"/>
        <c:lblAlgn val="ctr"/>
        <c:lblOffset val="100"/>
        <c:noMultiLvlLbl val="0"/>
      </c:catAx>
      <c:valAx>
        <c:axId val="-49977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41672" cy="1210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147" zoomScale="90" zoomScaleNormal="100" zoomScaleSheetLayoutView="90" workbookViewId="0">
      <selection activeCell="B39" sqref="B39:C39"/>
    </sheetView>
  </sheetViews>
  <sheetFormatPr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7" t="s">
        <v>378</v>
      </c>
      <c r="B18" s="247"/>
      <c r="C18" s="247"/>
      <c r="D18" s="251" t="s">
        <v>379</v>
      </c>
      <c r="E18" s="251"/>
      <c r="F18" s="251"/>
      <c r="G18" s="241"/>
      <c r="H18" s="241"/>
      <c r="I18" s="241"/>
      <c r="J18" s="241"/>
      <c r="K18" s="241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8" t="s">
        <v>350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9" t="s">
        <v>352</v>
      </c>
      <c r="C23" s="249"/>
      <c r="D23" s="150"/>
      <c r="E23" s="150"/>
      <c r="F23" s="150"/>
      <c r="G23" s="150"/>
      <c r="H23" s="150"/>
      <c r="I23" s="150"/>
      <c r="J23" s="149" t="str">
        <f>D18</f>
        <v>Menzel  Chaker</v>
      </c>
    </row>
    <row r="24" spans="1:11" ht="33" customHeight="1" x14ac:dyDescent="0.25">
      <c r="A24" s="191" t="s">
        <v>353</v>
      </c>
      <c r="B24" s="250">
        <f>AVERAGE('A1 Exploitation'!D463,'A1 Technique'!D183)</f>
        <v>0.81289407313997475</v>
      </c>
      <c r="C24" s="250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0">
        <f>AVERAGE('A2 Exploitation'!D463,'A2 Technique'!D183)</f>
        <v>0.91106442577030811</v>
      </c>
      <c r="C25" s="250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0">
        <f>AVERAGE('A3 Exploitation'!D463,'A3 Technique'!D183)</f>
        <v>0</v>
      </c>
      <c r="C26" s="250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0">
        <f>AVERAGE('A4 Exploitation'!D463,'A4 Technique'!D183)</f>
        <v>0</v>
      </c>
      <c r="C27" s="250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9" t="s">
        <v>357</v>
      </c>
      <c r="C31" s="249"/>
      <c r="D31" s="150"/>
      <c r="E31" s="150"/>
      <c r="F31" s="150"/>
      <c r="G31" s="150"/>
      <c r="H31" s="150"/>
      <c r="I31" s="150"/>
      <c r="J31" s="149" t="str">
        <f>D18</f>
        <v>Menzel  Chaker</v>
      </c>
    </row>
    <row r="32" spans="1:11" ht="33" customHeight="1" x14ac:dyDescent="0.25">
      <c r="A32" s="191" t="s">
        <v>353</v>
      </c>
      <c r="B32" s="250">
        <f>'A1 Exploitation'!D463</f>
        <v>0.85655737704918034</v>
      </c>
      <c r="C32" s="250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0">
        <f>'A2 Exploitation'!D463</f>
        <v>0.97899159663865543</v>
      </c>
      <c r="C33" s="250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0">
        <f>'A3 Exploitation'!D463</f>
        <v>0</v>
      </c>
      <c r="C34" s="250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0">
        <f>'A4 Exploitation'!D463</f>
        <v>0</v>
      </c>
      <c r="C35" s="250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2" t="s">
        <v>358</v>
      </c>
      <c r="C38" s="252"/>
      <c r="D38" s="150"/>
      <c r="E38" s="150"/>
      <c r="F38" s="150"/>
      <c r="G38" s="150"/>
      <c r="H38" s="150"/>
      <c r="I38" s="150"/>
      <c r="J38" s="149" t="str">
        <f>D18</f>
        <v>Menzel  Chaker</v>
      </c>
    </row>
    <row r="39" spans="1:10" ht="33" customHeight="1" x14ac:dyDescent="0.25">
      <c r="A39" s="191" t="s">
        <v>353</v>
      </c>
      <c r="B39" s="250">
        <f>AVERAGE('A1 Exploitation'!D461, 'A1 Technique'!D181)</f>
        <v>0.45374999999999999</v>
      </c>
      <c r="C39" s="250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0">
        <f>AVERAGE('A2 Exploitation'!D461, 'A2 Technique'!D181)</f>
        <v>0.66625000000000001</v>
      </c>
      <c r="C40" s="250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0">
        <f>AVERAGE('A3 Exploitation'!D461, 'A3 Technique'!D181)</f>
        <v>0</v>
      </c>
      <c r="C41" s="250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0">
        <f>AVERAGE('A4 Exploitation'!D461, 'A4 Technique'!D181)</f>
        <v>0</v>
      </c>
      <c r="C42" s="250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9" t="s">
        <v>359</v>
      </c>
      <c r="C45" s="249"/>
      <c r="D45" s="150"/>
      <c r="E45" s="150"/>
      <c r="F45" s="150"/>
      <c r="G45" s="150"/>
      <c r="H45" s="150"/>
      <c r="I45" s="150"/>
      <c r="J45" s="149" t="str">
        <f>D18</f>
        <v>Menzel  Chaker</v>
      </c>
    </row>
    <row r="46" spans="1:10" ht="33" customHeight="1" x14ac:dyDescent="0.25">
      <c r="A46" s="191" t="s">
        <v>353</v>
      </c>
      <c r="B46" s="253">
        <f>'A1 Exploitation'!D41</f>
        <v>1</v>
      </c>
      <c r="C46" s="253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3">
        <f>'A2 Exploitation'!D41</f>
        <v>1</v>
      </c>
      <c r="C47" s="253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3">
        <f>'A3 Exploitation'!D41</f>
        <v>0</v>
      </c>
      <c r="C48" s="253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3">
        <f>'A4 Exploitation'!D41</f>
        <v>0</v>
      </c>
      <c r="C49" s="253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9" t="s">
        <v>360</v>
      </c>
      <c r="C52" s="249"/>
      <c r="D52" s="150"/>
      <c r="E52" s="150"/>
      <c r="F52" s="150"/>
      <c r="G52" s="150"/>
      <c r="H52" s="150"/>
      <c r="I52" s="150"/>
      <c r="J52" s="149" t="str">
        <f>D18</f>
        <v>Menzel  Chaker</v>
      </c>
    </row>
    <row r="53" spans="1:10" ht="33" customHeight="1" x14ac:dyDescent="0.25">
      <c r="A53" s="191" t="s">
        <v>353</v>
      </c>
      <c r="B53" s="250" t="e">
        <f>'A1 Exploitation'!D97</f>
        <v>#DIV/0!</v>
      </c>
      <c r="C53" s="250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0" t="e">
        <f>'A2 Exploitation'!D97</f>
        <v>#DIV/0!</v>
      </c>
      <c r="C54" s="250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0">
        <f>'A3 Exploitation'!D97</f>
        <v>0</v>
      </c>
      <c r="C55" s="250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0">
        <f>'A4 Exploitation'!D97</f>
        <v>0</v>
      </c>
      <c r="C56" s="250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9" t="s">
        <v>361</v>
      </c>
      <c r="C59" s="249"/>
      <c r="D59" s="150"/>
      <c r="E59" s="150"/>
      <c r="F59" s="150"/>
      <c r="G59" s="150"/>
      <c r="H59" s="150"/>
      <c r="I59" s="150"/>
      <c r="J59" s="149" t="str">
        <f>D18</f>
        <v>Menzel  Chaker</v>
      </c>
    </row>
    <row r="60" spans="1:10" ht="33" customHeight="1" x14ac:dyDescent="0.25">
      <c r="A60" s="191" t="s">
        <v>353</v>
      </c>
      <c r="B60" s="250" t="e">
        <f>'A1 Exploitation'!D150</f>
        <v>#DIV/0!</v>
      </c>
      <c r="C60" s="250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0" t="e">
        <f>'A2 Exploitation'!D150</f>
        <v>#DIV/0!</v>
      </c>
      <c r="C61" s="250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0">
        <f>'A3 Exploitation'!D150</f>
        <v>0</v>
      </c>
      <c r="C62" s="250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0">
        <f>'A4 Exploitation'!D150</f>
        <v>0</v>
      </c>
      <c r="C63" s="250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9" t="s">
        <v>362</v>
      </c>
      <c r="C66" s="249"/>
      <c r="D66" s="150"/>
      <c r="E66" s="150"/>
      <c r="F66" s="150"/>
      <c r="G66" s="150"/>
      <c r="H66" s="150"/>
      <c r="I66" s="150"/>
      <c r="J66" s="149" t="str">
        <f>D18</f>
        <v>Menzel  Chaker</v>
      </c>
    </row>
    <row r="67" spans="1:10" ht="33" customHeight="1" x14ac:dyDescent="0.25">
      <c r="A67" s="191" t="s">
        <v>353</v>
      </c>
      <c r="B67" s="250" t="e">
        <f>'A1 Exploitation'!D190</f>
        <v>#DIV/0!</v>
      </c>
      <c r="C67" s="250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0" t="e">
        <f>'A2 Exploitation'!D190</f>
        <v>#DIV/0!</v>
      </c>
      <c r="C68" s="250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0">
        <f>'A3 Exploitation'!D190</f>
        <v>0</v>
      </c>
      <c r="C69" s="250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0">
        <f>'A4 Exploitation'!D190</f>
        <v>0</v>
      </c>
      <c r="C70" s="250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9" t="s">
        <v>363</v>
      </c>
      <c r="C73" s="249"/>
      <c r="D73" s="150"/>
      <c r="E73" s="150"/>
      <c r="F73" s="150"/>
      <c r="G73" s="150"/>
      <c r="H73" s="150"/>
      <c r="I73" s="150"/>
      <c r="J73" s="149" t="str">
        <f>D18</f>
        <v>Menzel  Chaker</v>
      </c>
    </row>
    <row r="74" spans="1:10" ht="33" customHeight="1" x14ac:dyDescent="0.25">
      <c r="A74" s="191" t="s">
        <v>353</v>
      </c>
      <c r="B74" s="250" t="e">
        <f>'A1 Exploitation'!D246</f>
        <v>#DIV/0!</v>
      </c>
      <c r="C74" s="250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0" t="e">
        <f>'A2 Exploitation'!D246</f>
        <v>#DIV/0!</v>
      </c>
      <c r="C75" s="250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0">
        <f>'A3 Exploitation'!D246</f>
        <v>0</v>
      </c>
      <c r="C76" s="250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0">
        <f>'A4 Exploitation'!D246</f>
        <v>0</v>
      </c>
      <c r="C77" s="250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9" t="s">
        <v>364</v>
      </c>
      <c r="C80" s="249"/>
      <c r="D80" s="150"/>
      <c r="E80" s="150"/>
      <c r="F80" s="150"/>
      <c r="G80" s="150"/>
      <c r="H80" s="150"/>
      <c r="I80" s="150"/>
      <c r="J80" s="149" t="str">
        <f>D18</f>
        <v>Menzel  Chaker</v>
      </c>
    </row>
    <row r="81" spans="1:10" ht="33" customHeight="1" x14ac:dyDescent="0.25">
      <c r="A81" s="191" t="s">
        <v>353</v>
      </c>
      <c r="B81" s="250">
        <f>'A1 Exploitation'!D280</f>
        <v>0.92105263157894735</v>
      </c>
      <c r="C81" s="250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0">
        <f>'A2 Exploitation'!D280</f>
        <v>0.97368421052631582</v>
      </c>
      <c r="C82" s="250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0">
        <f>'A3 Exploitation'!D280</f>
        <v>0</v>
      </c>
      <c r="C83" s="250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0">
        <f>'A4 Exploitation'!D280</f>
        <v>0</v>
      </c>
      <c r="C84" s="250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9" t="s">
        <v>365</v>
      </c>
      <c r="C87" s="249"/>
      <c r="D87" s="150"/>
      <c r="E87" s="150"/>
      <c r="F87" s="150"/>
      <c r="G87" s="150"/>
      <c r="H87" s="150"/>
      <c r="I87" s="150"/>
      <c r="J87" s="149" t="str">
        <f>D18</f>
        <v>Menzel  Chaker</v>
      </c>
    </row>
    <row r="88" spans="1:10" ht="33" customHeight="1" x14ac:dyDescent="0.25">
      <c r="A88" s="191" t="s">
        <v>353</v>
      </c>
      <c r="B88" s="250">
        <f>'A1 Exploitation'!D308</f>
        <v>0.34375</v>
      </c>
      <c r="C88" s="250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0">
        <f>'A2 Exploitation'!D308</f>
        <v>0.9642857142857143</v>
      </c>
      <c r="C89" s="250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0">
        <f>'A3 Exploitation'!D308</f>
        <v>0</v>
      </c>
      <c r="C90" s="250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0">
        <f>'A4 Exploitation'!D308</f>
        <v>0</v>
      </c>
      <c r="C91" s="250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9" t="s">
        <v>366</v>
      </c>
      <c r="C94" s="249"/>
      <c r="D94" s="150"/>
      <c r="E94" s="150"/>
      <c r="F94" s="150"/>
      <c r="G94" s="150"/>
      <c r="H94" s="150"/>
      <c r="I94" s="150"/>
      <c r="J94" s="149" t="str">
        <f>D18</f>
        <v>Menzel  Chaker</v>
      </c>
    </row>
    <row r="95" spans="1:10" ht="33" customHeight="1" x14ac:dyDescent="0.25">
      <c r="A95" s="191" t="s">
        <v>353</v>
      </c>
      <c r="B95" s="250">
        <f>'A1 Exploitation'!D361</f>
        <v>0.859375</v>
      </c>
      <c r="C95" s="250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0">
        <f>'A2 Exploitation'!D361</f>
        <v>0.967741935483871</v>
      </c>
      <c r="C96" s="250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0">
        <f>'A3 Exploitation'!D361</f>
        <v>0</v>
      </c>
      <c r="C97" s="250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0">
        <f>'A4 Exploitation'!D361</f>
        <v>0</v>
      </c>
      <c r="C98" s="250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9" t="s">
        <v>367</v>
      </c>
      <c r="C101" s="249"/>
      <c r="D101" s="150"/>
      <c r="E101" s="150"/>
      <c r="F101" s="150"/>
      <c r="G101" s="150"/>
      <c r="H101" s="150"/>
      <c r="I101" s="150"/>
      <c r="J101" s="149" t="str">
        <f>D18</f>
        <v>Menzel  Chaker</v>
      </c>
    </row>
    <row r="102" spans="1:10" ht="33" customHeight="1" x14ac:dyDescent="0.25">
      <c r="A102" s="191" t="s">
        <v>353</v>
      </c>
      <c r="B102" s="250">
        <f>'A1 Exploitation'!D391</f>
        <v>1</v>
      </c>
      <c r="C102" s="250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0">
        <f>'A2 Exploitation'!D391</f>
        <v>0.96875</v>
      </c>
      <c r="C103" s="250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0">
        <f>'A3 Exploitation'!D391</f>
        <v>0</v>
      </c>
      <c r="C104" s="250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0">
        <f>'A4 Exploitation'!D391</f>
        <v>0</v>
      </c>
      <c r="C105" s="250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9" t="s">
        <v>368</v>
      </c>
      <c r="C108" s="249"/>
      <c r="D108" s="150"/>
      <c r="E108" s="150"/>
      <c r="F108" s="150"/>
      <c r="G108" s="150"/>
      <c r="H108" s="150"/>
      <c r="I108" s="150"/>
      <c r="J108" s="149" t="str">
        <f>D18</f>
        <v>Menzel  Chaker</v>
      </c>
    </row>
    <row r="109" spans="1:10" ht="33" customHeight="1" x14ac:dyDescent="0.25">
      <c r="A109" s="191" t="s">
        <v>353</v>
      </c>
      <c r="B109" s="250">
        <f>'A1 Exploitation'!D410</f>
        <v>0.83333333333333337</v>
      </c>
      <c r="C109" s="250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0">
        <f>'A2 Exploitation'!D410</f>
        <v>1</v>
      </c>
      <c r="C110" s="250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0">
        <f>'A3 Exploitation'!D410</f>
        <v>0</v>
      </c>
      <c r="C111" s="250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0">
        <f>'A4 Exploitation'!D410</f>
        <v>0</v>
      </c>
      <c r="C112" s="250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9" t="s">
        <v>369</v>
      </c>
      <c r="C115" s="249"/>
      <c r="D115" s="150"/>
      <c r="E115" s="150"/>
      <c r="F115" s="150"/>
      <c r="G115" s="150"/>
      <c r="H115" s="150"/>
      <c r="I115" s="150"/>
      <c r="J115" s="149" t="str">
        <f>D18</f>
        <v>Menzel  Chaker</v>
      </c>
    </row>
    <row r="116" spans="1:10" ht="33" customHeight="1" x14ac:dyDescent="0.25">
      <c r="A116" s="191" t="s">
        <v>353</v>
      </c>
      <c r="B116" s="250">
        <f>'A1 Exploitation'!D420</f>
        <v>1</v>
      </c>
      <c r="C116" s="250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0">
        <f>'A2 Exploitation'!D420</f>
        <v>1</v>
      </c>
      <c r="C117" s="250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0">
        <f>'A3 Exploitation'!D420</f>
        <v>0</v>
      </c>
      <c r="C118" s="250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0">
        <f>'A4 Exploitation'!D420</f>
        <v>0</v>
      </c>
      <c r="C119" s="250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9" t="s">
        <v>370</v>
      </c>
      <c r="C122" s="249"/>
      <c r="D122" s="150"/>
      <c r="E122" s="150"/>
      <c r="F122" s="150"/>
      <c r="G122" s="150"/>
      <c r="H122" s="150"/>
      <c r="I122" s="150"/>
      <c r="J122" s="149" t="str">
        <f>D18</f>
        <v>Menzel  Chaker</v>
      </c>
    </row>
    <row r="123" spans="1:10" ht="33" customHeight="1" x14ac:dyDescent="0.25">
      <c r="A123" s="191" t="s">
        <v>353</v>
      </c>
      <c r="B123" s="250">
        <f>'A1 Exploitation'!D429</f>
        <v>1</v>
      </c>
      <c r="C123" s="250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0">
        <f>'A2 Exploitation'!D429</f>
        <v>1</v>
      </c>
      <c r="C124" s="250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0">
        <f>'A3 Exploitation'!D429</f>
        <v>0</v>
      </c>
      <c r="C125" s="250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0">
        <f>'A4 Exploitation'!D429</f>
        <v>0</v>
      </c>
      <c r="C126" s="250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9" t="s">
        <v>371</v>
      </c>
      <c r="C129" s="249"/>
      <c r="D129" s="150"/>
      <c r="E129" s="150"/>
      <c r="F129" s="150"/>
      <c r="G129" s="150"/>
      <c r="H129" s="150"/>
      <c r="I129" s="150"/>
      <c r="J129" s="149" t="str">
        <f>D18</f>
        <v>Menzel  Chaker</v>
      </c>
    </row>
    <row r="130" spans="1:10" ht="33" customHeight="1" x14ac:dyDescent="0.25">
      <c r="A130" s="191" t="s">
        <v>353</v>
      </c>
      <c r="B130" s="250">
        <f>'A1 Exploitation'!D450</f>
        <v>1</v>
      </c>
      <c r="C130" s="250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0">
        <f>'A2 Exploitation'!D450</f>
        <v>1</v>
      </c>
      <c r="C131" s="250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0">
        <f>'A3 Exploitation'!D450</f>
        <v>0</v>
      </c>
      <c r="C132" s="250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0">
        <f>'A4 Exploitation'!D450</f>
        <v>0</v>
      </c>
      <c r="C133" s="250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9" t="s">
        <v>372</v>
      </c>
      <c r="C136" s="249"/>
      <c r="J136" s="149" t="str">
        <f>D18</f>
        <v>Menzel  Chaker</v>
      </c>
    </row>
    <row r="137" spans="1:10" ht="33" customHeight="1" x14ac:dyDescent="0.25">
      <c r="A137" s="191" t="s">
        <v>353</v>
      </c>
      <c r="B137" s="250">
        <f>'A1 Exploitation'!D459</f>
        <v>1</v>
      </c>
      <c r="C137" s="250"/>
    </row>
    <row r="138" spans="1:10" ht="33" customHeight="1" x14ac:dyDescent="0.25">
      <c r="A138" s="190" t="s">
        <v>354</v>
      </c>
      <c r="B138" s="250">
        <f>'A2 Exploitation'!D459</f>
        <v>1</v>
      </c>
      <c r="C138" s="250"/>
    </row>
    <row r="139" spans="1:10" ht="33" customHeight="1" x14ac:dyDescent="0.25">
      <c r="A139" s="191" t="s">
        <v>355</v>
      </c>
      <c r="B139" s="250">
        <f>'A3 Exploitation'!D459</f>
        <v>0</v>
      </c>
      <c r="C139" s="250"/>
    </row>
    <row r="140" spans="1:10" ht="33" customHeight="1" x14ac:dyDescent="0.25">
      <c r="A140" s="191" t="s">
        <v>356</v>
      </c>
      <c r="B140" s="250">
        <f>'A4 Exploitation'!D459</f>
        <v>0</v>
      </c>
      <c r="C140" s="250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9" t="s">
        <v>373</v>
      </c>
      <c r="C143" s="249"/>
      <c r="J143" s="149" t="str">
        <f>D18</f>
        <v>Menzel  Chaker</v>
      </c>
    </row>
    <row r="144" spans="1:10" ht="33" customHeight="1" x14ac:dyDescent="0.25">
      <c r="A144" s="191" t="s">
        <v>353</v>
      </c>
      <c r="B144" s="250">
        <f>'A1 Technique'!D183</f>
        <v>0.76923076923076927</v>
      </c>
      <c r="C144" s="250"/>
    </row>
    <row r="145" spans="1:3" ht="33" customHeight="1" x14ac:dyDescent="0.25">
      <c r="A145" s="190" t="s">
        <v>354</v>
      </c>
      <c r="B145" s="250">
        <f>'A2 Technique'!D183</f>
        <v>0.84313725490196079</v>
      </c>
      <c r="C145" s="250"/>
    </row>
    <row r="146" spans="1:3" ht="33" customHeight="1" x14ac:dyDescent="0.25">
      <c r="A146" s="191" t="s">
        <v>355</v>
      </c>
      <c r="B146" s="250">
        <f>'A3 Technique'!D183</f>
        <v>0</v>
      </c>
      <c r="C146" s="250"/>
    </row>
    <row r="147" spans="1:3" ht="33" customHeight="1" x14ac:dyDescent="0.25">
      <c r="A147" s="191" t="s">
        <v>356</v>
      </c>
      <c r="B147" s="250">
        <f>'A4 Technique'!D183</f>
        <v>0</v>
      </c>
      <c r="C147" s="250"/>
    </row>
  </sheetData>
  <sheetProtection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A21:K21"/>
    <mergeCell ref="B23:C23"/>
    <mergeCell ref="B24:C24"/>
    <mergeCell ref="D18:F18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zoomScaleNormal="100" zoomScaleSheetLayoutView="71" workbookViewId="0">
      <selection sqref="A1:XFD1048576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5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84"/>
      <c r="E2" s="242"/>
      <c r="F2" s="84"/>
      <c r="G2" s="84"/>
      <c r="H2" s="84"/>
      <c r="I2" s="84"/>
    </row>
    <row r="3" spans="1:9" ht="20.25" x14ac:dyDescent="0.3">
      <c r="C3" s="33">
        <v>2</v>
      </c>
      <c r="D3" s="84"/>
      <c r="E3" s="242"/>
      <c r="F3" s="84"/>
      <c r="G3" s="84"/>
      <c r="H3" s="84"/>
      <c r="I3" s="84"/>
    </row>
    <row r="4" spans="1:9" ht="20.25" x14ac:dyDescent="0.3">
      <c r="C4" s="33" t="s">
        <v>34</v>
      </c>
      <c r="D4" s="84"/>
      <c r="E4" s="242"/>
      <c r="F4" s="84"/>
      <c r="G4" s="84"/>
      <c r="H4" s="84"/>
      <c r="I4" s="84"/>
    </row>
    <row r="5" spans="1:9" ht="20.25" x14ac:dyDescent="0.3">
      <c r="D5" s="84"/>
      <c r="E5" s="242"/>
      <c r="F5" s="84"/>
      <c r="G5" s="84"/>
      <c r="H5" s="84"/>
      <c r="I5" s="84"/>
    </row>
    <row r="6" spans="1:9" ht="20.25" x14ac:dyDescent="0.3">
      <c r="D6" s="84"/>
      <c r="E6" s="242"/>
      <c r="F6" s="84"/>
      <c r="G6" s="84"/>
      <c r="H6" s="84"/>
      <c r="I6" s="84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84"/>
      <c r="H7" s="84"/>
      <c r="I7" s="84"/>
    </row>
    <row r="8" spans="1:9" ht="29.25" x14ac:dyDescent="0.5">
      <c r="A8" s="265" t="str">
        <f>'Page de garde'!D18</f>
        <v>Menzel  Chaker</v>
      </c>
      <c r="B8" s="265"/>
      <c r="C8" s="265"/>
      <c r="D8" s="265"/>
      <c r="E8" s="265"/>
      <c r="F8" s="265"/>
      <c r="G8" s="85"/>
      <c r="H8" s="85"/>
      <c r="I8" s="84"/>
    </row>
    <row r="9" spans="1:9" ht="24" x14ac:dyDescent="0.45">
      <c r="A9" s="192" t="s">
        <v>44</v>
      </c>
      <c r="B9" s="266" t="s">
        <v>380</v>
      </c>
      <c r="C9" s="266"/>
      <c r="D9" s="266"/>
      <c r="E9" s="266"/>
      <c r="F9" s="267"/>
      <c r="G9" s="85"/>
      <c r="H9" s="85"/>
      <c r="I9" s="84"/>
    </row>
    <row r="10" spans="1:9" ht="24" x14ac:dyDescent="0.45">
      <c r="A10" s="193" t="s">
        <v>46</v>
      </c>
      <c r="B10" s="268" t="s">
        <v>381</v>
      </c>
      <c r="C10" s="268"/>
      <c r="D10" s="268"/>
      <c r="E10" s="268"/>
      <c r="F10" s="268"/>
      <c r="G10" s="85"/>
      <c r="H10" s="85"/>
      <c r="I10" s="84"/>
    </row>
    <row r="11" spans="1:9" ht="24" x14ac:dyDescent="0.45">
      <c r="A11" s="192" t="s">
        <v>45</v>
      </c>
      <c r="B11" s="262">
        <v>42909</v>
      </c>
      <c r="C11" s="262"/>
      <c r="D11" s="262"/>
      <c r="E11" s="262"/>
      <c r="F11" s="262"/>
      <c r="G11" s="85"/>
      <c r="H11" s="85"/>
      <c r="I11" s="84"/>
    </row>
    <row r="12" spans="1:9" ht="24" x14ac:dyDescent="0.45">
      <c r="A12" s="192" t="s">
        <v>260</v>
      </c>
      <c r="B12" s="269">
        <f>D463</f>
        <v>0.85655737704918034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42909</v>
      </c>
      <c r="B17" s="29"/>
      <c r="C17" s="29"/>
      <c r="D17" s="29"/>
      <c r="E17" s="243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4">
        <v>2</v>
      </c>
      <c r="C19" s="94"/>
      <c r="D19" s="93"/>
      <c r="E19" s="120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120"/>
      <c r="F20" s="52"/>
    </row>
    <row r="21" spans="1:8" x14ac:dyDescent="0.25">
      <c r="A21" s="16" t="s">
        <v>93</v>
      </c>
      <c r="B21" s="122">
        <v>2</v>
      </c>
      <c r="C21" s="94"/>
      <c r="D21" s="93"/>
      <c r="E21" s="120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4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88">
        <v>2</v>
      </c>
      <c r="C27" s="88"/>
      <c r="D27" s="86"/>
      <c r="E27" s="120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120"/>
      <c r="F28" s="52"/>
    </row>
    <row r="29" spans="1:8" ht="45" x14ac:dyDescent="0.25">
      <c r="A29" s="16" t="s">
        <v>160</v>
      </c>
      <c r="B29" s="122">
        <v>2</v>
      </c>
      <c r="C29" s="88"/>
      <c r="D29" s="86"/>
      <c r="E29" s="120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120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120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120"/>
      <c r="F32" s="52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120"/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24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42909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00" t="s">
        <v>34</v>
      </c>
      <c r="C58" s="100"/>
      <c r="D58" s="120"/>
      <c r="E58" s="120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02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20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02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02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02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02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02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6" t="s">
        <v>294</v>
      </c>
      <c r="B85" s="106" t="s">
        <v>34</v>
      </c>
      <c r="C85" s="106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20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5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42909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02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20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4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42909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 t="s">
        <v>34</v>
      </c>
      <c r="C155" s="106"/>
      <c r="D155" s="120"/>
      <c r="E155" s="120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20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20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20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20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20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6" t="s">
        <v>294</v>
      </c>
      <c r="B167" s="106" t="s">
        <v>34</v>
      </c>
      <c r="C167" s="106"/>
      <c r="D167" s="99"/>
      <c r="E167" s="120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20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20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20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20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02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20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20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4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20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20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42909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02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20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20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20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6" t="s">
        <v>294</v>
      </c>
      <c r="B210" s="106" t="s">
        <v>34</v>
      </c>
      <c r="C210" s="106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20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20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20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4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20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20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20"/>
      <c r="F227" s="103"/>
    </row>
    <row r="228" spans="1:6" ht="30" x14ac:dyDescent="0.25">
      <c r="A228" s="20" t="s">
        <v>188</v>
      </c>
      <c r="B228" s="122" t="s">
        <v>34</v>
      </c>
      <c r="C228" s="20"/>
      <c r="D228" s="233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6" t="s">
        <v>294</v>
      </c>
      <c r="B233" s="101" t="s">
        <v>34</v>
      </c>
      <c r="C233" s="101"/>
      <c r="D233" s="105"/>
      <c r="E233" s="120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20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20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02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6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  <c r="E247" s="245"/>
    </row>
    <row r="248" spans="1:6" s="3" customFormat="1" ht="18" x14ac:dyDescent="0.25">
      <c r="A248" s="36"/>
      <c r="B248" s="37"/>
      <c r="C248" s="37"/>
      <c r="D248" s="38"/>
      <c r="E248" s="245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42909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06">
        <v>2</v>
      </c>
      <c r="C252" s="106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6" t="s">
        <v>284</v>
      </c>
      <c r="B264" s="101">
        <v>2</v>
      </c>
      <c r="C264" s="101"/>
      <c r="D264" s="102"/>
      <c r="E264" s="102"/>
      <c r="F264" s="125"/>
    </row>
    <row r="265" spans="1:7" ht="30" x14ac:dyDescent="0.25">
      <c r="A265" s="121" t="s">
        <v>345</v>
      </c>
      <c r="B265" s="123">
        <v>0</v>
      </c>
      <c r="C265" s="106"/>
      <c r="D265" s="120" t="s">
        <v>382</v>
      </c>
      <c r="E265" s="120" t="s">
        <v>383</v>
      </c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20"/>
      <c r="F266" s="103"/>
    </row>
    <row r="267" spans="1:7" ht="18" x14ac:dyDescent="0.35">
      <c r="A267" s="54" t="s">
        <v>340</v>
      </c>
      <c r="B267" s="123">
        <v>1</v>
      </c>
      <c r="C267" s="161" t="str">
        <f>IF(B267=0, -5, "0")</f>
        <v>0</v>
      </c>
      <c r="D267" s="68" t="s">
        <v>384</v>
      </c>
      <c r="E267" s="120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20"/>
      <c r="F274" s="103"/>
    </row>
    <row r="275" spans="1:6" ht="45" x14ac:dyDescent="0.25">
      <c r="A275" s="71" t="s">
        <v>271</v>
      </c>
      <c r="B275" s="123">
        <v>0</v>
      </c>
      <c r="C275" s="107"/>
      <c r="D275" s="92">
        <v>0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19</v>
      </c>
    </row>
    <row r="277" spans="1:6" x14ac:dyDescent="0.25">
      <c r="A277" s="199" t="s">
        <v>37</v>
      </c>
      <c r="B277" s="200"/>
      <c r="C277" s="201"/>
      <c r="D277" s="202">
        <f>D276/(COUNT(B264:C274)*2)</f>
        <v>0.86363636363636365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35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42909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6" t="s">
        <v>103</v>
      </c>
      <c r="B285" s="106">
        <v>0</v>
      </c>
      <c r="C285" s="106"/>
      <c r="D285" s="99" t="s">
        <v>385</v>
      </c>
      <c r="E285" s="120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20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20"/>
      <c r="F290" s="103"/>
    </row>
    <row r="291" spans="1:9" ht="36" x14ac:dyDescent="0.35">
      <c r="A291" s="56" t="s">
        <v>23</v>
      </c>
      <c r="B291" s="122">
        <v>0</v>
      </c>
      <c r="C291" s="161">
        <f>IF(B291=0, -5, "0")</f>
        <v>-5</v>
      </c>
      <c r="D291" s="87" t="s">
        <v>386</v>
      </c>
      <c r="E291" s="120" t="s">
        <v>387</v>
      </c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9</v>
      </c>
    </row>
    <row r="295" spans="1:9" x14ac:dyDescent="0.25">
      <c r="A295" s="199" t="s">
        <v>37</v>
      </c>
      <c r="B295" s="200"/>
      <c r="C295" s="201"/>
      <c r="D295" s="202">
        <f>D294/(COUNT(B285:C293)*2)</f>
        <v>0.45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6" t="s">
        <v>104</v>
      </c>
      <c r="B298" s="106">
        <v>1</v>
      </c>
      <c r="C298" s="106"/>
      <c r="D298" s="120" t="s">
        <v>390</v>
      </c>
      <c r="E298" s="120"/>
      <c r="F298" s="103"/>
    </row>
    <row r="299" spans="1:9" ht="46.5" x14ac:dyDescent="0.35">
      <c r="A299" s="54" t="s">
        <v>7</v>
      </c>
      <c r="B299" s="122">
        <v>0</v>
      </c>
      <c r="C299" s="161">
        <f>IF(B299=0, -5, "0")</f>
        <v>-5</v>
      </c>
      <c r="D299" s="120" t="s">
        <v>388</v>
      </c>
      <c r="E299" s="102" t="s">
        <v>389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20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20"/>
      <c r="F302" s="103"/>
    </row>
    <row r="303" spans="1:9" ht="45" x14ac:dyDescent="0.25">
      <c r="A303" s="71" t="s">
        <v>271</v>
      </c>
      <c r="B303" s="122">
        <v>1</v>
      </c>
      <c r="C303" s="107"/>
      <c r="D303" s="237">
        <v>0.66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2</v>
      </c>
    </row>
    <row r="305" spans="1:6" x14ac:dyDescent="0.25">
      <c r="A305" s="199" t="s">
        <v>37</v>
      </c>
      <c r="B305" s="200"/>
      <c r="C305" s="201"/>
      <c r="D305" s="202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11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0.34375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42909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6" t="s">
        <v>294</v>
      </c>
      <c r="B325" s="101">
        <v>2</v>
      </c>
      <c r="C325" s="101"/>
      <c r="D325" s="105"/>
      <c r="E325" s="120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20"/>
      <c r="F331" s="103"/>
    </row>
    <row r="332" spans="1:6" ht="46.5" x14ac:dyDescent="0.35">
      <c r="A332" s="54" t="s">
        <v>109</v>
      </c>
      <c r="B332" s="123">
        <v>0</v>
      </c>
      <c r="C332" s="161">
        <f>IF(B332=0, -5, "0")</f>
        <v>-5</v>
      </c>
      <c r="D332" s="120" t="s">
        <v>391</v>
      </c>
      <c r="E332" s="120" t="s">
        <v>392</v>
      </c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17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0.65384615384615385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21">
        <v>2</v>
      </c>
      <c r="C341" s="21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20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6" t="s">
        <v>294</v>
      </c>
      <c r="B350" s="101">
        <v>2</v>
      </c>
      <c r="C350" s="101"/>
      <c r="D350" s="105"/>
      <c r="E350" s="120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5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55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0.859375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42909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>
        <v>2</v>
      </c>
      <c r="C366" s="21"/>
      <c r="D366" s="120"/>
      <c r="E366" s="120"/>
      <c r="F366" s="103"/>
    </row>
    <row r="367" spans="1:6" x14ac:dyDescent="0.25">
      <c r="A367" s="18" t="s">
        <v>6</v>
      </c>
      <c r="B367" s="122">
        <v>2</v>
      </c>
      <c r="C367" s="21"/>
      <c r="D367" s="120"/>
      <c r="E367" s="120"/>
      <c r="F367" s="103"/>
    </row>
    <row r="368" spans="1:6" x14ac:dyDescent="0.25">
      <c r="A368" s="25" t="s">
        <v>20</v>
      </c>
      <c r="B368" s="122">
        <v>2</v>
      </c>
      <c r="C368" s="21"/>
      <c r="D368" s="104"/>
      <c r="E368" s="120"/>
      <c r="F368" s="103"/>
    </row>
    <row r="369" spans="1:6" x14ac:dyDescent="0.25">
      <c r="A369" s="18" t="s">
        <v>120</v>
      </c>
      <c r="B369" s="122">
        <v>2</v>
      </c>
      <c r="C369" s="21"/>
      <c r="D369" s="120"/>
      <c r="E369" s="120"/>
      <c r="F369" s="103"/>
    </row>
    <row r="370" spans="1:6" x14ac:dyDescent="0.25">
      <c r="A370" s="25" t="s">
        <v>183</v>
      </c>
      <c r="B370" s="122">
        <v>2</v>
      </c>
      <c r="C370" s="21"/>
      <c r="D370" s="120"/>
      <c r="E370" s="120"/>
      <c r="F370" s="103"/>
    </row>
    <row r="371" spans="1:6" ht="18" x14ac:dyDescent="0.35">
      <c r="A371" s="54" t="s">
        <v>54</v>
      </c>
      <c r="B371" s="122">
        <v>2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>
        <v>2</v>
      </c>
      <c r="C372" s="21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14</v>
      </c>
    </row>
    <row r="374" spans="1:6" x14ac:dyDescent="0.25">
      <c r="A374" s="199" t="s">
        <v>37</v>
      </c>
      <c r="B374" s="200"/>
      <c r="C374" s="201"/>
      <c r="D374" s="202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>
        <v>2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6" t="s">
        <v>265</v>
      </c>
      <c r="B378" s="122">
        <v>2</v>
      </c>
      <c r="C378" s="21"/>
      <c r="D378" s="120"/>
      <c r="E378" s="120"/>
      <c r="F378" s="103"/>
    </row>
    <row r="379" spans="1:6" x14ac:dyDescent="0.25">
      <c r="A379" s="16" t="s">
        <v>374</v>
      </c>
      <c r="B379" s="122">
        <v>2</v>
      </c>
      <c r="C379" s="21"/>
      <c r="D379" s="120"/>
      <c r="E379" s="120"/>
      <c r="F379" s="103"/>
    </row>
    <row r="380" spans="1:6" x14ac:dyDescent="0.25">
      <c r="A380" s="16" t="s">
        <v>139</v>
      </c>
      <c r="B380" s="122">
        <v>2</v>
      </c>
      <c r="C380" s="21"/>
      <c r="D380" s="104"/>
      <c r="E380" s="120"/>
      <c r="F380" s="103"/>
    </row>
    <row r="381" spans="1:6" ht="18" x14ac:dyDescent="0.35">
      <c r="A381" s="54" t="s">
        <v>61</v>
      </c>
      <c r="B381" s="122">
        <v>2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>
        <v>2</v>
      </c>
      <c r="C382" s="21"/>
      <c r="D382" s="120"/>
      <c r="E382" s="120"/>
      <c r="F382" s="103"/>
    </row>
    <row r="383" spans="1:6" x14ac:dyDescent="0.25">
      <c r="A383" s="17" t="s">
        <v>233</v>
      </c>
      <c r="B383" s="122">
        <v>2</v>
      </c>
      <c r="C383" s="21"/>
      <c r="D383" s="120"/>
      <c r="E383" s="120"/>
      <c r="F383" s="103"/>
    </row>
    <row r="384" spans="1:6" ht="16.5" x14ac:dyDescent="0.25">
      <c r="A384" s="73" t="s">
        <v>158</v>
      </c>
      <c r="B384" s="122">
        <v>2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>
        <v>2</v>
      </c>
      <c r="C385" s="21"/>
      <c r="D385" s="120"/>
      <c r="E385" s="120"/>
      <c r="F385" s="103"/>
    </row>
    <row r="386" spans="1:7" ht="45" x14ac:dyDescent="0.25">
      <c r="A386" s="71" t="s">
        <v>271</v>
      </c>
      <c r="B386" s="122">
        <v>2</v>
      </c>
      <c r="C386" s="23"/>
      <c r="D386" s="92">
        <v>1</v>
      </c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18</v>
      </c>
    </row>
    <row r="388" spans="1:7" x14ac:dyDescent="0.25">
      <c r="A388" s="199" t="s">
        <v>37</v>
      </c>
      <c r="B388" s="200"/>
      <c r="C388" s="201"/>
      <c r="D388" s="202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32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7" t="s">
        <v>346</v>
      </c>
      <c r="B393" s="258"/>
      <c r="C393" s="258"/>
      <c r="D393" s="258"/>
      <c r="E393" s="258"/>
      <c r="F393" s="259"/>
    </row>
    <row r="394" spans="1:7" s="119" customFormat="1" x14ac:dyDescent="0.25">
      <c r="A394" s="146">
        <f>+B11</f>
        <v>42909</v>
      </c>
      <c r="B394" s="5"/>
      <c r="C394" s="6"/>
      <c r="D394" s="5"/>
      <c r="E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06">
        <v>2</v>
      </c>
      <c r="C396" s="106"/>
      <c r="D396" s="120"/>
      <c r="E396" s="120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02"/>
      <c r="F398" s="103"/>
    </row>
    <row r="399" spans="1:7" ht="30.75" x14ac:dyDescent="0.3">
      <c r="A399" s="39" t="s">
        <v>184</v>
      </c>
      <c r="B399" s="122">
        <v>0</v>
      </c>
      <c r="C399" s="101"/>
      <c r="D399" s="102" t="s">
        <v>393</v>
      </c>
      <c r="E399" s="102" t="s">
        <v>394</v>
      </c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06">
        <v>2</v>
      </c>
      <c r="C403" s="106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20"/>
      <c r="F404" s="103"/>
    </row>
    <row r="405" spans="1:6" ht="45" x14ac:dyDescent="0.25">
      <c r="A405" s="78" t="s">
        <v>271</v>
      </c>
      <c r="B405" s="122">
        <v>0</v>
      </c>
      <c r="C405" s="107"/>
      <c r="D405" s="92">
        <v>0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02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102"/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7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6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20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20"/>
      <c r="F436" s="103"/>
    </row>
    <row r="437" spans="1:14" x14ac:dyDescent="0.25">
      <c r="A437" s="17" t="s">
        <v>259</v>
      </c>
      <c r="B437" s="122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20"/>
      <c r="F438" s="103"/>
    </row>
    <row r="439" spans="1:14" x14ac:dyDescent="0.25">
      <c r="A439" s="17" t="s">
        <v>243</v>
      </c>
      <c r="B439" s="122">
        <v>2</v>
      </c>
      <c r="C439" s="106"/>
      <c r="D439" s="120"/>
      <c r="E439" s="120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20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20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20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20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36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20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22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7" t="s">
        <v>144</v>
      </c>
      <c r="B452" s="258"/>
      <c r="C452" s="258"/>
      <c r="D452" s="258"/>
      <c r="E452" s="258"/>
      <c r="F452" s="259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20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20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6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8">
        <f>AVERAGE(D36,D92,D145,D185,D241,D275,D303,D356,D386,D405,D418,D427,D448,D457)</f>
        <v>0.70750000000000002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209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0.85655737704918034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46:B53 B350:B356 B454:B457 B27:B36 B85:B92 B58:B80 B102:B109 B114:B133 B155:B162 B138:B145 B167:B185 B195:B205 B210:B228 B233:B241 B252:B259 B285:B293 B264:B275 B298:B303 B325:B336 B313:B320 B341:B345 B403:B405 B377:B386 B366:B372 B396:B399 B424:B427 B414:B418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zoomScaleNormal="100" workbookViewId="0">
      <selection sqref="A1:XFD1048576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85"/>
      <c r="H6" s="85"/>
      <c r="I6" s="85"/>
    </row>
    <row r="7" spans="1:9" s="29" customFormat="1" ht="21.75" customHeight="1" x14ac:dyDescent="0.45">
      <c r="A7" s="265" t="str">
        <f>'A1 Exploitation'!A8</f>
        <v>Menzel  Chaker</v>
      </c>
      <c r="B7" s="265"/>
      <c r="C7" s="265"/>
      <c r="D7" s="265"/>
      <c r="E7" s="265"/>
      <c r="F7" s="265"/>
      <c r="G7" s="85"/>
      <c r="H7" s="85"/>
      <c r="I7" s="85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1" t="str">
        <f>'A1 Exploitation'!B10</f>
        <v>Mr Mohamed Khemakhem</v>
      </c>
      <c r="C9" s="281"/>
      <c r="D9" s="281"/>
      <c r="E9" s="281"/>
      <c r="F9" s="281"/>
      <c r="G9" s="85"/>
      <c r="H9" s="85"/>
      <c r="I9" s="85"/>
    </row>
    <row r="10" spans="1:9" s="29" customFormat="1" ht="24" x14ac:dyDescent="0.45">
      <c r="A10" s="192" t="s">
        <v>45</v>
      </c>
      <c r="B10" s="278">
        <f>'A1 Exploitation'!B11</f>
        <v>42909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92" t="s">
        <v>318</v>
      </c>
      <c r="B11" s="282">
        <f>D183</f>
        <v>0.76923076923076927</v>
      </c>
      <c r="C11" s="282"/>
      <c r="D11" s="282"/>
      <c r="E11" s="282"/>
      <c r="F11" s="282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>
        <v>2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2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2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2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2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10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31.5" x14ac:dyDescent="0.35">
      <c r="A50" s="54" t="s">
        <v>320</v>
      </c>
      <c r="B50" s="164">
        <v>0</v>
      </c>
      <c r="C50" s="188">
        <f>IF(B50=0, -5, "0")</f>
        <v>-5</v>
      </c>
      <c r="D50" s="168" t="s">
        <v>395</v>
      </c>
      <c r="E50" s="168" t="s">
        <v>396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5</v>
      </c>
    </row>
    <row r="52" spans="1:6" x14ac:dyDescent="0.3">
      <c r="A52" s="194" t="s">
        <v>319</v>
      </c>
      <c r="B52" s="195"/>
      <c r="C52" s="196"/>
      <c r="D52" s="198">
        <f>D51/(COUNT(B45:C50)*2)</f>
        <v>0.35714285714285715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ht="45.75" x14ac:dyDescent="0.3">
      <c r="A57" s="42" t="s">
        <v>266</v>
      </c>
      <c r="B57" s="164">
        <v>1</v>
      </c>
      <c r="C57" s="164"/>
      <c r="D57" s="168" t="s">
        <v>399</v>
      </c>
      <c r="E57" s="165"/>
      <c r="F57" s="164"/>
    </row>
    <row r="58" spans="1:6" ht="30.75" x14ac:dyDescent="0.3">
      <c r="A58" s="42" t="s">
        <v>96</v>
      </c>
      <c r="B58" s="164">
        <v>0</v>
      </c>
      <c r="C58" s="164"/>
      <c r="D58" s="168" t="s">
        <v>397</v>
      </c>
      <c r="E58" s="168" t="s">
        <v>398</v>
      </c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11</v>
      </c>
    </row>
    <row r="63" spans="1:6" x14ac:dyDescent="0.3">
      <c r="A63" s="194" t="s">
        <v>319</v>
      </c>
      <c r="B63" s="195"/>
      <c r="C63" s="196"/>
      <c r="D63" s="198">
        <f>D62/(COUNT(B55:C61)*2)</f>
        <v>0.7857142857142857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0</v>
      </c>
      <c r="C140" s="188">
        <f>IF(B140=0, -5, "0")</f>
        <v>-5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7</v>
      </c>
    </row>
    <row r="146" spans="1:6" x14ac:dyDescent="0.3">
      <c r="A146" s="194" t="s">
        <v>319</v>
      </c>
      <c r="B146" s="195"/>
      <c r="C146" s="196"/>
      <c r="D146" s="198">
        <f>D145/(COUNT(B137:C144)*2)</f>
        <v>0.4375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ht="45.75" x14ac:dyDescent="0.3">
      <c r="A157" s="39" t="s">
        <v>191</v>
      </c>
      <c r="B157" s="164">
        <v>0</v>
      </c>
      <c r="C157" s="164"/>
      <c r="D157" s="187" t="s">
        <v>400</v>
      </c>
      <c r="E157" s="187" t="s">
        <v>401</v>
      </c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2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10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ht="30.75" x14ac:dyDescent="0.3">
      <c r="A176" s="39" t="s">
        <v>333</v>
      </c>
      <c r="B176" s="164">
        <v>1</v>
      </c>
      <c r="C176" s="164"/>
      <c r="D176" s="187" t="s">
        <v>397</v>
      </c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3</v>
      </c>
    </row>
    <row r="179" spans="1:6" x14ac:dyDescent="0.3">
      <c r="A179" s="194" t="s">
        <v>319</v>
      </c>
      <c r="B179" s="195"/>
      <c r="C179" s="196"/>
      <c r="D179" s="198">
        <f>D178/(COUNT(B174:C177)*2)</f>
        <v>0.75</v>
      </c>
    </row>
    <row r="181" spans="1:6" ht="18" x14ac:dyDescent="0.35">
      <c r="A181" s="81" t="s">
        <v>268</v>
      </c>
      <c r="B181" s="80"/>
      <c r="C181" s="80"/>
      <c r="D181" s="163">
        <v>0.2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80</v>
      </c>
    </row>
    <row r="183" spans="1:6" ht="18" x14ac:dyDescent="0.35">
      <c r="A183" s="81" t="s">
        <v>349</v>
      </c>
      <c r="B183" s="81"/>
      <c r="C183" s="81"/>
      <c r="D183" s="246">
        <f>D182/(COUNT(B174:C177,B165:C169,B157:C160,B149:C152,B137:C144,B55:C61,B45:C50,B26:C31,B17:C21,B106:C116,#REF!,B121:C131,B87:C100,B66:C82,B36:C40)*2)</f>
        <v>0.76923076923076927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21:B131 B26:B31 B36:B40 B45:B50 B17:B21 B174:B177 B66:B82 B87:B100 B106:B116 B55:B61 B137:B144 B149:B152 B157:B160 B165:B16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opLeftCell="A454" zoomScaleNormal="100" zoomScaleSheetLayoutView="70" workbookViewId="0">
      <selection activeCell="E469" sqref="E469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5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9"/>
      <c r="E2" s="242"/>
      <c r="F2" s="239"/>
      <c r="G2" s="239"/>
      <c r="H2" s="239"/>
      <c r="I2" s="239"/>
    </row>
    <row r="3" spans="1:9" ht="20.25" x14ac:dyDescent="0.3">
      <c r="C3" s="33">
        <v>2</v>
      </c>
      <c r="D3" s="239"/>
      <c r="E3" s="242"/>
      <c r="F3" s="239"/>
      <c r="G3" s="239"/>
      <c r="H3" s="239"/>
      <c r="I3" s="239"/>
    </row>
    <row r="4" spans="1:9" ht="20.25" x14ac:dyDescent="0.3">
      <c r="C4" s="33" t="s">
        <v>34</v>
      </c>
      <c r="D4" s="239"/>
      <c r="E4" s="242"/>
      <c r="F4" s="239"/>
      <c r="G4" s="239"/>
      <c r="H4" s="239"/>
      <c r="I4" s="239"/>
    </row>
    <row r="5" spans="1:9" ht="20.25" x14ac:dyDescent="0.3">
      <c r="D5" s="239"/>
      <c r="E5" s="242"/>
      <c r="F5" s="239"/>
      <c r="G5" s="239"/>
      <c r="H5" s="239"/>
      <c r="I5" s="239"/>
    </row>
    <row r="6" spans="1:9" ht="20.25" x14ac:dyDescent="0.3">
      <c r="D6" s="239"/>
      <c r="E6" s="242"/>
      <c r="F6" s="239"/>
      <c r="G6" s="239"/>
      <c r="H6" s="239"/>
      <c r="I6" s="239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9"/>
      <c r="H7" s="239"/>
      <c r="I7" s="239"/>
    </row>
    <row r="8" spans="1:9" ht="29.25" x14ac:dyDescent="0.45">
      <c r="A8" s="265" t="str">
        <f>'Page de garde'!D18</f>
        <v>Menzel  Chaker</v>
      </c>
      <c r="B8" s="265"/>
      <c r="C8" s="265"/>
      <c r="D8" s="265"/>
      <c r="E8" s="265"/>
      <c r="F8" s="265"/>
      <c r="G8" s="240"/>
      <c r="H8" s="240"/>
      <c r="I8" s="239"/>
    </row>
    <row r="9" spans="1:9" ht="24" x14ac:dyDescent="0.45">
      <c r="A9" s="192" t="s">
        <v>44</v>
      </c>
      <c r="B9" s="266" t="s">
        <v>380</v>
      </c>
      <c r="C9" s="266"/>
      <c r="D9" s="266"/>
      <c r="E9" s="266"/>
      <c r="F9" s="267"/>
      <c r="G9" s="240"/>
      <c r="H9" s="240"/>
      <c r="I9" s="239"/>
    </row>
    <row r="10" spans="1:9" ht="24" x14ac:dyDescent="0.45">
      <c r="A10" s="193" t="s">
        <v>46</v>
      </c>
      <c r="B10" s="268" t="s">
        <v>381</v>
      </c>
      <c r="C10" s="268"/>
      <c r="D10" s="268"/>
      <c r="E10" s="268"/>
      <c r="F10" s="268"/>
      <c r="G10" s="240"/>
      <c r="H10" s="240"/>
      <c r="I10" s="239"/>
    </row>
    <row r="11" spans="1:9" ht="24" x14ac:dyDescent="0.45">
      <c r="A11" s="192" t="s">
        <v>45</v>
      </c>
      <c r="B11" s="262">
        <v>43081</v>
      </c>
      <c r="C11" s="262"/>
      <c r="D11" s="262"/>
      <c r="E11" s="262"/>
      <c r="F11" s="262"/>
      <c r="G11" s="240"/>
      <c r="H11" s="240"/>
      <c r="I11" s="239"/>
    </row>
    <row r="12" spans="1:9" ht="24" x14ac:dyDescent="0.45">
      <c r="A12" s="192" t="s">
        <v>260</v>
      </c>
      <c r="B12" s="269">
        <f>D463</f>
        <v>0.97899159663865543</v>
      </c>
      <c r="C12" s="269"/>
      <c r="D12" s="269"/>
      <c r="E12" s="269"/>
      <c r="F12" s="269"/>
      <c r="G12" s="240"/>
      <c r="H12" s="240"/>
      <c r="I12" s="239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43081</v>
      </c>
      <c r="B17" s="29"/>
      <c r="C17" s="29"/>
      <c r="D17" s="29"/>
      <c r="E17" s="243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2</v>
      </c>
      <c r="C19" s="122"/>
      <c r="D19" s="120"/>
      <c r="E19" s="120"/>
      <c r="F19" s="103"/>
    </row>
    <row r="20" spans="1:8" x14ac:dyDescent="0.25">
      <c r="A20" s="121" t="s">
        <v>199</v>
      </c>
      <c r="B20" s="122" t="s">
        <v>34</v>
      </c>
      <c r="C20" s="122"/>
      <c r="D20" s="120"/>
      <c r="E20" s="120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20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4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2</v>
      </c>
      <c r="C27" s="122"/>
      <c r="D27" s="120"/>
      <c r="E27" s="120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20"/>
      <c r="F28" s="103"/>
    </row>
    <row r="29" spans="1:8" ht="45" x14ac:dyDescent="0.25">
      <c r="A29" s="121" t="s">
        <v>160</v>
      </c>
      <c r="B29" s="122">
        <v>2</v>
      </c>
      <c r="C29" s="122"/>
      <c r="D29" s="120"/>
      <c r="E29" s="120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20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20"/>
      <c r="F31" s="103"/>
    </row>
    <row r="32" spans="1:8" ht="75" x14ac:dyDescent="0.25">
      <c r="A32" s="121" t="s">
        <v>156</v>
      </c>
      <c r="B32" s="122">
        <v>2</v>
      </c>
      <c r="C32" s="122"/>
      <c r="D32" s="109"/>
      <c r="E32" s="120"/>
      <c r="F32" s="103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20"/>
      <c r="F35" s="103"/>
    </row>
    <row r="36" spans="1:7" ht="45" x14ac:dyDescent="0.25">
      <c r="A36" s="75" t="s">
        <v>271</v>
      </c>
      <c r="B36" s="122">
        <v>2</v>
      </c>
      <c r="C36" s="107"/>
      <c r="D36" s="92"/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24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43081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 t="s">
        <v>34</v>
      </c>
      <c r="C46" s="122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 t="s">
        <v>34</v>
      </c>
      <c r="C58" s="122"/>
      <c r="D58" s="120"/>
      <c r="E58" s="120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02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20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ht="30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02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02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02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02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02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 t="s">
        <v>34</v>
      </c>
      <c r="C85" s="122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20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5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43081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02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20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4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43081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 t="s">
        <v>34</v>
      </c>
      <c r="C155" s="122"/>
      <c r="D155" s="120"/>
      <c r="E155" s="120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20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20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20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20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20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 t="s">
        <v>34</v>
      </c>
      <c r="C167" s="122"/>
      <c r="D167" s="99"/>
      <c r="E167" s="120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20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20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20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20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02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20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20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4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20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20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43081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02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20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20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20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 t="s">
        <v>34</v>
      </c>
      <c r="C210" s="122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20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20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20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4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20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20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20"/>
      <c r="F227" s="103"/>
    </row>
    <row r="228" spans="1:6" ht="30" x14ac:dyDescent="0.25">
      <c r="A228" s="20" t="s">
        <v>188</v>
      </c>
      <c r="B228" s="122" t="s">
        <v>34</v>
      </c>
      <c r="C228" s="20"/>
      <c r="D228" s="233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 t="s">
        <v>34</v>
      </c>
      <c r="C233" s="123"/>
      <c r="D233" s="105"/>
      <c r="E233" s="120"/>
      <c r="F233" s="103"/>
    </row>
    <row r="234" spans="1:6" ht="30" x14ac:dyDescent="0.25">
      <c r="A234" s="17" t="s">
        <v>194</v>
      </c>
      <c r="B234" s="123" t="s">
        <v>34</v>
      </c>
      <c r="C234" s="122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 t="s">
        <v>34</v>
      </c>
      <c r="C237" s="122"/>
      <c r="D237" s="110"/>
      <c r="E237" s="120"/>
      <c r="F237" s="103"/>
    </row>
    <row r="238" spans="1:6" x14ac:dyDescent="0.25">
      <c r="A238" s="17" t="s">
        <v>55</v>
      </c>
      <c r="B238" s="123" t="s">
        <v>34</v>
      </c>
      <c r="C238" s="122"/>
      <c r="D238" s="111"/>
      <c r="E238" s="120"/>
      <c r="F238" s="103"/>
    </row>
    <row r="239" spans="1:6" x14ac:dyDescent="0.25">
      <c r="A239" s="121" t="s">
        <v>283</v>
      </c>
      <c r="B239" s="123" t="s">
        <v>34</v>
      </c>
      <c r="C239" s="123"/>
      <c r="D239" s="117"/>
      <c r="E239" s="102"/>
      <c r="F239" s="103"/>
    </row>
    <row r="240" spans="1:6" x14ac:dyDescent="0.25">
      <c r="A240" s="121" t="s">
        <v>148</v>
      </c>
      <c r="B240" s="123" t="s">
        <v>34</v>
      </c>
      <c r="C240" s="122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6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  <c r="E247" s="245"/>
    </row>
    <row r="248" spans="1:6" s="3" customFormat="1" ht="18" x14ac:dyDescent="0.25">
      <c r="A248" s="36"/>
      <c r="B248" s="37"/>
      <c r="C248" s="37"/>
      <c r="D248" s="38"/>
      <c r="E248" s="245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43081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2</v>
      </c>
      <c r="C252" s="122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22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22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22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22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22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22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2</v>
      </c>
      <c r="C264" s="123"/>
      <c r="D264" s="102"/>
      <c r="E264" s="102"/>
      <c r="F264" s="125"/>
    </row>
    <row r="265" spans="1:7" ht="30" x14ac:dyDescent="0.25">
      <c r="A265" s="121" t="s">
        <v>345</v>
      </c>
      <c r="B265" s="123">
        <v>1</v>
      </c>
      <c r="C265" s="122"/>
      <c r="D265" s="120" t="s">
        <v>402</v>
      </c>
      <c r="E265" s="120"/>
      <c r="F265" s="103"/>
    </row>
    <row r="266" spans="1:7" x14ac:dyDescent="0.25">
      <c r="A266" s="17" t="s">
        <v>5</v>
      </c>
      <c r="B266" s="123">
        <v>2</v>
      </c>
      <c r="C266" s="122"/>
      <c r="D266" s="110"/>
      <c r="E266" s="120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20"/>
      <c r="F267" s="103"/>
    </row>
    <row r="268" spans="1:7" x14ac:dyDescent="0.25">
      <c r="A268" s="121" t="s">
        <v>102</v>
      </c>
      <c r="B268" s="123">
        <v>2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22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22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22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22"/>
      <c r="D274" s="120"/>
      <c r="E274" s="120"/>
      <c r="F274" s="103"/>
    </row>
    <row r="275" spans="1:6" ht="45" x14ac:dyDescent="0.25">
      <c r="A275" s="71" t="s">
        <v>271</v>
      </c>
      <c r="B275" s="123">
        <v>0</v>
      </c>
      <c r="C275" s="107"/>
      <c r="D275" s="92">
        <v>0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21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0.95454545454545459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37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0.97368421052631582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43081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2</v>
      </c>
      <c r="C285" s="122"/>
      <c r="D285" s="99"/>
      <c r="E285" s="120"/>
      <c r="F285" s="103"/>
    </row>
    <row r="286" spans="1:6" x14ac:dyDescent="0.25">
      <c r="A286" s="121" t="s">
        <v>51</v>
      </c>
      <c r="B286" s="122">
        <v>2</v>
      </c>
      <c r="C286" s="122"/>
      <c r="E286" s="120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1</v>
      </c>
      <c r="C298" s="122"/>
      <c r="D298" s="120" t="s">
        <v>390</v>
      </c>
      <c r="E298" s="120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02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20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22"/>
      <c r="D302" s="99"/>
      <c r="E302" s="120"/>
      <c r="F302" s="103"/>
    </row>
    <row r="303" spans="1:9" ht="45" x14ac:dyDescent="0.25">
      <c r="A303" s="71" t="s">
        <v>271</v>
      </c>
      <c r="B303" s="122">
        <v>1</v>
      </c>
      <c r="C303" s="107"/>
      <c r="D303" s="237">
        <v>0.66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27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43081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2</v>
      </c>
      <c r="C313" s="122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2</v>
      </c>
      <c r="C325" s="123"/>
      <c r="D325" s="105"/>
      <c r="E325" s="120"/>
      <c r="F325" s="103"/>
    </row>
    <row r="326" spans="1:6" x14ac:dyDescent="0.25">
      <c r="A326" s="17" t="s">
        <v>99</v>
      </c>
      <c r="B326" s="123">
        <v>1</v>
      </c>
      <c r="C326" s="122"/>
      <c r="D326" s="99" t="s">
        <v>403</v>
      </c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22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22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1</v>
      </c>
      <c r="C341" s="122"/>
      <c r="D341" s="120" t="s">
        <v>404</v>
      </c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20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9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2</v>
      </c>
      <c r="C350" s="123"/>
      <c r="D350" s="105"/>
      <c r="E350" s="120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5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0.967741935483871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43081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2</v>
      </c>
      <c r="C366" s="122"/>
      <c r="D366" s="120"/>
      <c r="E366" s="120"/>
      <c r="F366" s="103"/>
    </row>
    <row r="367" spans="1:6" ht="30" x14ac:dyDescent="0.25">
      <c r="A367" s="18" t="s">
        <v>6</v>
      </c>
      <c r="B367" s="122">
        <v>1</v>
      </c>
      <c r="C367" s="122"/>
      <c r="D367" s="120" t="s">
        <v>405</v>
      </c>
      <c r="E367" s="120"/>
      <c r="F367" s="103"/>
    </row>
    <row r="368" spans="1:6" x14ac:dyDescent="0.25">
      <c r="A368" s="25" t="s">
        <v>20</v>
      </c>
      <c r="B368" s="122">
        <v>2</v>
      </c>
      <c r="C368" s="122"/>
      <c r="D368" s="104"/>
      <c r="E368" s="120"/>
      <c r="F368" s="103"/>
    </row>
    <row r="369" spans="1:6" x14ac:dyDescent="0.25">
      <c r="A369" s="18" t="s">
        <v>120</v>
      </c>
      <c r="B369" s="122">
        <v>2</v>
      </c>
      <c r="C369" s="122"/>
      <c r="D369" s="120"/>
      <c r="E369" s="120"/>
      <c r="F369" s="103"/>
    </row>
    <row r="370" spans="1:6" x14ac:dyDescent="0.25">
      <c r="A370" s="25" t="s">
        <v>183</v>
      </c>
      <c r="B370" s="122">
        <v>2</v>
      </c>
      <c r="C370" s="122"/>
      <c r="D370" s="120"/>
      <c r="E370" s="120"/>
      <c r="F370" s="103"/>
    </row>
    <row r="371" spans="1:6" ht="18" x14ac:dyDescent="0.35">
      <c r="A371" s="54" t="s">
        <v>54</v>
      </c>
      <c r="B371" s="122">
        <v>2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>
        <v>2</v>
      </c>
      <c r="C372" s="122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13</v>
      </c>
    </row>
    <row r="374" spans="1:6" x14ac:dyDescent="0.25">
      <c r="A374" s="199" t="s">
        <v>37</v>
      </c>
      <c r="B374" s="200"/>
      <c r="C374" s="201"/>
      <c r="D374" s="202">
        <f>D373/(COUNT(B366:C372)*2)</f>
        <v>0.9285714285714286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>
        <v>2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21" t="s">
        <v>265</v>
      </c>
      <c r="B378" s="122">
        <v>2</v>
      </c>
      <c r="C378" s="122"/>
      <c r="D378" s="120"/>
      <c r="E378" s="120"/>
      <c r="F378" s="103"/>
    </row>
    <row r="379" spans="1:6" x14ac:dyDescent="0.25">
      <c r="A379" s="121" t="s">
        <v>374</v>
      </c>
      <c r="B379" s="122">
        <v>2</v>
      </c>
      <c r="C379" s="122"/>
      <c r="D379" s="120"/>
      <c r="E379" s="120"/>
      <c r="F379" s="103"/>
    </row>
    <row r="380" spans="1:6" x14ac:dyDescent="0.25">
      <c r="A380" s="121" t="s">
        <v>139</v>
      </c>
      <c r="B380" s="122">
        <v>2</v>
      </c>
      <c r="C380" s="122"/>
      <c r="D380" s="104"/>
      <c r="E380" s="120"/>
      <c r="F380" s="103"/>
    </row>
    <row r="381" spans="1:6" ht="18" x14ac:dyDescent="0.35">
      <c r="A381" s="54" t="s">
        <v>61</v>
      </c>
      <c r="B381" s="122">
        <v>2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>
        <v>2</v>
      </c>
      <c r="C382" s="122"/>
      <c r="D382" s="120"/>
      <c r="E382" s="120"/>
      <c r="F382" s="103"/>
    </row>
    <row r="383" spans="1:6" x14ac:dyDescent="0.25">
      <c r="A383" s="17" t="s">
        <v>233</v>
      </c>
      <c r="B383" s="122">
        <v>2</v>
      </c>
      <c r="C383" s="122"/>
      <c r="D383" s="120"/>
      <c r="E383" s="120"/>
      <c r="F383" s="103"/>
    </row>
    <row r="384" spans="1:6" ht="16.5" x14ac:dyDescent="0.25">
      <c r="A384" s="73" t="s">
        <v>158</v>
      </c>
      <c r="B384" s="122">
        <v>2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>
        <v>2</v>
      </c>
      <c r="C385" s="122"/>
      <c r="D385" s="120"/>
      <c r="E385" s="120"/>
      <c r="F385" s="103"/>
    </row>
    <row r="386" spans="1:7" ht="45" x14ac:dyDescent="0.25">
      <c r="A386" s="71" t="s">
        <v>271</v>
      </c>
      <c r="B386" s="122">
        <v>2</v>
      </c>
      <c r="C386" s="107"/>
      <c r="D386" s="92">
        <v>1</v>
      </c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18</v>
      </c>
    </row>
    <row r="388" spans="1:7" x14ac:dyDescent="0.25">
      <c r="A388" s="199" t="s">
        <v>37</v>
      </c>
      <c r="B388" s="200"/>
      <c r="C388" s="201"/>
      <c r="D388" s="202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31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0.96875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43081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2</v>
      </c>
      <c r="C396" s="122"/>
      <c r="D396" s="120"/>
      <c r="E396" s="120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02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02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2</v>
      </c>
      <c r="C403" s="122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22"/>
      <c r="D404" s="120"/>
      <c r="E404" s="120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2</v>
      </c>
      <c r="C424" s="123"/>
      <c r="D424" s="102"/>
      <c r="E424" s="102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102"/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23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7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6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20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20"/>
      <c r="F436" s="103"/>
    </row>
    <row r="437" spans="1:7" x14ac:dyDescent="0.25">
      <c r="A437" s="17" t="s">
        <v>259</v>
      </c>
      <c r="B437" s="122">
        <v>2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2</v>
      </c>
      <c r="C438" s="122"/>
      <c r="D438" s="120"/>
      <c r="E438" s="120"/>
      <c r="F438" s="103"/>
    </row>
    <row r="439" spans="1:7" x14ac:dyDescent="0.25">
      <c r="A439" s="17" t="s">
        <v>243</v>
      </c>
      <c r="B439" s="122">
        <v>2</v>
      </c>
      <c r="C439" s="122"/>
      <c r="D439" s="120"/>
      <c r="E439" s="120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20"/>
      <c r="F440" s="103"/>
    </row>
    <row r="441" spans="1:7" x14ac:dyDescent="0.25">
      <c r="A441" s="17" t="s">
        <v>83</v>
      </c>
      <c r="B441" s="122" t="s">
        <v>34</v>
      </c>
      <c r="C441" s="122"/>
      <c r="D441" s="120"/>
      <c r="E441" s="120"/>
      <c r="F441" s="103"/>
    </row>
    <row r="442" spans="1:7" ht="30" x14ac:dyDescent="0.25">
      <c r="A442" s="121" t="s">
        <v>242</v>
      </c>
      <c r="B442" s="122" t="s">
        <v>34</v>
      </c>
      <c r="C442" s="122"/>
      <c r="D442" s="120"/>
      <c r="E442" s="120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20"/>
      <c r="F443" s="103"/>
    </row>
    <row r="444" spans="1:7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36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20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22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20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20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6" ht="45" x14ac:dyDescent="0.3">
      <c r="A457" s="83" t="s">
        <v>271</v>
      </c>
      <c r="B457" s="122">
        <v>2</v>
      </c>
      <c r="C457" s="122"/>
      <c r="D457" s="92">
        <v>1</v>
      </c>
      <c r="E457" s="6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38">
        <f>AVERAGE(D36,D92,D145,D185,D241,D275,D303,D356,D386,D405,D418,D427,D448,D457)</f>
        <v>0.83250000000000002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233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0.97899159663865543</v>
      </c>
    </row>
  </sheetData>
  <sheetProtection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46:B53 B350:B356 B454:B457 B27:B36 B85:B92 B58:B80 B102:B109 B114:B133 B155:B162 B138:B145 B167:B185 B195:B205 B210:B228 B233:B241 B252:B259 B285:B293 B264:B275 B298:B303 B325:B336 B313:B320 B341:B345 B403:B405 B377:B386 B366:B372 B396:B399 B424:B427 B414:B418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topLeftCell="A48" zoomScaleNormal="100" zoomScaleSheetLayoutView="90" workbookViewId="0">
      <selection activeCell="E60" sqref="E6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40"/>
      <c r="E2" s="240"/>
      <c r="F2" s="240"/>
      <c r="G2" s="240"/>
      <c r="H2" s="240"/>
      <c r="I2" s="240"/>
    </row>
    <row r="3" spans="1:9" s="29" customFormat="1" ht="24" x14ac:dyDescent="0.45">
      <c r="A3" s="28"/>
      <c r="B3" s="43">
        <v>2</v>
      </c>
      <c r="D3" s="240"/>
      <c r="E3" s="240"/>
      <c r="F3" s="240"/>
      <c r="G3" s="240"/>
      <c r="H3" s="240"/>
      <c r="I3" s="240"/>
    </row>
    <row r="4" spans="1:9" s="29" customFormat="1" ht="16.5" customHeight="1" x14ac:dyDescent="0.45">
      <c r="A4" s="28"/>
      <c r="B4" s="43" t="s">
        <v>34</v>
      </c>
      <c r="D4" s="30"/>
      <c r="E4" s="240"/>
      <c r="F4" s="240"/>
      <c r="G4" s="240"/>
      <c r="H4" s="240"/>
      <c r="I4" s="240"/>
    </row>
    <row r="5" spans="1:9" s="29" customFormat="1" ht="16.5" customHeight="1" x14ac:dyDescent="0.45">
      <c r="A5" s="28"/>
      <c r="D5" s="240"/>
      <c r="E5" s="240"/>
      <c r="F5" s="240"/>
      <c r="G5" s="240"/>
      <c r="H5" s="240"/>
      <c r="I5" s="240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40"/>
      <c r="H6" s="240"/>
      <c r="I6" s="240"/>
    </row>
    <row r="7" spans="1:9" s="29" customFormat="1" ht="21.75" customHeight="1" x14ac:dyDescent="0.45">
      <c r="A7" s="265" t="str">
        <f>'A1 Exploitation'!A8</f>
        <v>Menzel  Chaker</v>
      </c>
      <c r="B7" s="265"/>
      <c r="C7" s="265"/>
      <c r="D7" s="265"/>
      <c r="E7" s="265"/>
      <c r="F7" s="265"/>
      <c r="G7" s="240"/>
      <c r="H7" s="240"/>
      <c r="I7" s="240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240"/>
      <c r="H8" s="240"/>
      <c r="I8" s="240"/>
    </row>
    <row r="9" spans="1:9" s="29" customFormat="1" ht="24" x14ac:dyDescent="0.45">
      <c r="A9" s="193" t="s">
        <v>46</v>
      </c>
      <c r="B9" s="281" t="str">
        <f>'A1 Exploitation'!B10</f>
        <v>Mr Mohamed Khemakhem</v>
      </c>
      <c r="C9" s="281"/>
      <c r="D9" s="281"/>
      <c r="E9" s="281"/>
      <c r="F9" s="281"/>
      <c r="G9" s="240"/>
      <c r="H9" s="240"/>
      <c r="I9" s="240"/>
    </row>
    <row r="10" spans="1:9" s="29" customFormat="1" ht="24" x14ac:dyDescent="0.45">
      <c r="A10" s="192" t="s">
        <v>45</v>
      </c>
      <c r="B10" s="278">
        <v>43081</v>
      </c>
      <c r="C10" s="278"/>
      <c r="D10" s="278"/>
      <c r="E10" s="278"/>
      <c r="F10" s="278"/>
      <c r="G10" s="240"/>
      <c r="H10" s="240"/>
      <c r="I10" s="240"/>
    </row>
    <row r="11" spans="1:9" s="29" customFormat="1" ht="24" x14ac:dyDescent="0.45">
      <c r="A11" s="192" t="s">
        <v>318</v>
      </c>
      <c r="B11" s="282">
        <f>D183</f>
        <v>0.84313725490196079</v>
      </c>
      <c r="C11" s="282"/>
      <c r="D11" s="282"/>
      <c r="E11" s="282"/>
      <c r="F11" s="282"/>
      <c r="G11" s="240"/>
      <c r="H11" s="240"/>
      <c r="I11" s="240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>
        <v>2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2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2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2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2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10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31.5" x14ac:dyDescent="0.35">
      <c r="A50" s="54" t="s">
        <v>320</v>
      </c>
      <c r="B50" s="164">
        <v>0</v>
      </c>
      <c r="C50" s="188">
        <f>IF(B50=0, -5, "0")</f>
        <v>-5</v>
      </c>
      <c r="D50" s="168" t="s">
        <v>395</v>
      </c>
      <c r="E50" s="168" t="s">
        <v>396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5</v>
      </c>
    </row>
    <row r="52" spans="1:6" x14ac:dyDescent="0.3">
      <c r="A52" s="194" t="s">
        <v>319</v>
      </c>
      <c r="B52" s="195"/>
      <c r="C52" s="196"/>
      <c r="D52" s="198">
        <f>D51/(COUNT(B45:C50)*2)</f>
        <v>0.35714285714285715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8" t="s">
        <v>406</v>
      </c>
      <c r="E57" s="165"/>
      <c r="F57" s="164"/>
    </row>
    <row r="58" spans="1:6" ht="30.75" x14ac:dyDescent="0.3">
      <c r="A58" s="42" t="s">
        <v>96</v>
      </c>
      <c r="B58" s="164">
        <v>0</v>
      </c>
      <c r="C58" s="164"/>
      <c r="D58" s="168" t="s">
        <v>397</v>
      </c>
      <c r="E58" s="168" t="s">
        <v>398</v>
      </c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10</v>
      </c>
    </row>
    <row r="63" spans="1:6" x14ac:dyDescent="0.3">
      <c r="A63" s="194" t="s">
        <v>319</v>
      </c>
      <c r="B63" s="195"/>
      <c r="C63" s="196"/>
      <c r="D63" s="198">
        <f>D62/(COUNT(B55:C61)*2)</f>
        <v>0.7142857142857143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14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ht="45.75" x14ac:dyDescent="0.3">
      <c r="A157" s="39" t="s">
        <v>191</v>
      </c>
      <c r="B157" s="164">
        <v>0</v>
      </c>
      <c r="C157" s="164"/>
      <c r="D157" s="187" t="s">
        <v>400</v>
      </c>
      <c r="E157" s="187" t="s">
        <v>401</v>
      </c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2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10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ht="30.75" x14ac:dyDescent="0.3">
      <c r="A176" s="39" t="s">
        <v>333</v>
      </c>
      <c r="B176" s="164">
        <v>1</v>
      </c>
      <c r="C176" s="164"/>
      <c r="D176" s="187" t="s">
        <v>397</v>
      </c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3</v>
      </c>
    </row>
    <row r="179" spans="1:6" x14ac:dyDescent="0.3">
      <c r="A179" s="194" t="s">
        <v>319</v>
      </c>
      <c r="B179" s="195"/>
      <c r="C179" s="196"/>
      <c r="D179" s="198">
        <f>D178/(COUNT(B174:C177)*2)</f>
        <v>0.75</v>
      </c>
    </row>
    <row r="181" spans="1:6" ht="18" x14ac:dyDescent="0.35">
      <c r="A181" s="81" t="s">
        <v>268</v>
      </c>
      <c r="B181" s="80"/>
      <c r="C181" s="80"/>
      <c r="D181" s="163">
        <v>0.5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86</v>
      </c>
    </row>
    <row r="183" spans="1:6" ht="18" x14ac:dyDescent="0.35">
      <c r="A183" s="81" t="s">
        <v>349</v>
      </c>
      <c r="B183" s="81"/>
      <c r="C183" s="81"/>
      <c r="D183" s="246">
        <f>D182/(COUNT(B174:C177,B165:C169,B157:C160,B149:C152,B137:C144,B55:C61,B45:C50,B26:C31,B17:C21,B106:C116,#REF!,B121:C131,B87:C100,B66:C82,B36:C40)*2)</f>
        <v>0.84313725490196079</v>
      </c>
    </row>
  </sheetData>
  <sheetProtection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21:B131 B26:B31 B36:B40 B45:B50 B17:B21 B174:B177 B66:B82 B87:B100 B106:B116 B55:B61 B137:B144 B149:B152 B157:B160 B165:B16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2" zoomScale="71" zoomScaleNormal="71" zoomScaleSheetLayoutView="71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0"/>
      <c r="H7" s="230"/>
      <c r="I7" s="230"/>
    </row>
    <row r="8" spans="1:9" ht="29.25" x14ac:dyDescent="0.45">
      <c r="A8" s="265" t="str">
        <f>'Page de garde'!D18</f>
        <v>Menzel  Chaker</v>
      </c>
      <c r="B8" s="265"/>
      <c r="C8" s="265"/>
      <c r="D8" s="265"/>
      <c r="E8" s="265"/>
      <c r="F8" s="265"/>
      <c r="G8" s="231"/>
      <c r="H8" s="231"/>
      <c r="I8" s="230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1"/>
      <c r="H9" s="231"/>
      <c r="I9" s="230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1"/>
      <c r="H10" s="231"/>
      <c r="I10" s="230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1"/>
      <c r="H11" s="231"/>
      <c r="I11" s="230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1"/>
      <c r="H12" s="231"/>
      <c r="I12" s="230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5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2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3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6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7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5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6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7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1"/>
      <c r="H6" s="231"/>
      <c r="I6" s="231"/>
    </row>
    <row r="7" spans="1:9" s="29" customFormat="1" ht="21.75" customHeight="1" x14ac:dyDescent="0.45">
      <c r="A7" s="265" t="str">
        <f>'A3 Exploitation'!A8:F8</f>
        <v>Menzel  Chaker</v>
      </c>
      <c r="B7" s="265"/>
      <c r="C7" s="265"/>
      <c r="D7" s="265"/>
      <c r="E7" s="265"/>
      <c r="F7" s="265"/>
      <c r="G7" s="231"/>
      <c r="H7" s="231"/>
      <c r="I7" s="231"/>
    </row>
    <row r="8" spans="1:9" s="29" customFormat="1" ht="24" x14ac:dyDescent="0.45">
      <c r="A8" s="192" t="s">
        <v>44</v>
      </c>
      <c r="B8" s="280">
        <f>'A3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'A3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0"/>
      <c r="H7" s="230"/>
      <c r="I7" s="230"/>
    </row>
    <row r="8" spans="1:9" ht="29.25" x14ac:dyDescent="0.45">
      <c r="A8" s="265" t="str">
        <f>'Page de garde'!D18</f>
        <v>Menzel  Chaker</v>
      </c>
      <c r="B8" s="265"/>
      <c r="C8" s="265"/>
      <c r="D8" s="265"/>
      <c r="E8" s="265"/>
      <c r="F8" s="265"/>
      <c r="G8" s="231"/>
      <c r="H8" s="231"/>
      <c r="I8" s="230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1"/>
      <c r="H9" s="231"/>
      <c r="I9" s="230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1"/>
      <c r="H10" s="231"/>
      <c r="I10" s="230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1"/>
      <c r="H11" s="231"/>
      <c r="I11" s="230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1"/>
      <c r="H12" s="231"/>
      <c r="I12" s="230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5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2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3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6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7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5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6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7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1"/>
      <c r="H6" s="231"/>
      <c r="I6" s="231"/>
    </row>
    <row r="7" spans="1:9" s="29" customFormat="1" ht="21.75" customHeight="1" x14ac:dyDescent="0.45">
      <c r="A7" s="265" t="str">
        <f>'A4 Exploitation'!A8:F8</f>
        <v>Menzel  Chaker</v>
      </c>
      <c r="B7" s="265"/>
      <c r="C7" s="265"/>
      <c r="D7" s="265"/>
      <c r="E7" s="265"/>
      <c r="F7" s="265"/>
      <c r="G7" s="231"/>
      <c r="H7" s="231"/>
      <c r="I7" s="231"/>
    </row>
    <row r="8" spans="1:9" s="29" customFormat="1" ht="24" x14ac:dyDescent="0.45">
      <c r="A8" s="192" t="s">
        <v>44</v>
      </c>
      <c r="B8" s="281">
        <f>'A4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'A4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2017-12-14T21:31:54Z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