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Challenge Management\Express\CE Oued Elil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06" i="29"/>
  <c r="B97" i="29"/>
  <c r="B88" i="29"/>
  <c r="B79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<sst xmlns="http://schemas.openxmlformats.org/spreadsheetml/2006/main" count="5921" uniqueCount="541">
  <si>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</si>
  <si>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</si>
  <si>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</si>
  <si>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</si>
  <si>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</si>
  <si>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</si>
  <si>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</si>
  <si>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</si>
  <si>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</si>
  <si>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</si>
  <si>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</si>
  <si>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</si>
  <si>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</si>
  <si>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</si>
  <si>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</si>
  <si>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</si>
  <si>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</si>
  <si>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</si>
  <si>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</si>
  <si>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</si>
  <si>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</si>
  <si>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</si>
  <si>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</si>
  <si>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</si>
  <si>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</si>
  <si>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</si>
  <si>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</si>
  <si>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</si>
  <si>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</si>
  <si>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</si>
  <si>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</si>
  <si>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</si>
  <si>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</si>
  <si>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</si>
  <si>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</si>
  <si>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</si>
  <si>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</si>
  <si>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</si>
  <si>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</si>
  <si>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</si>
  <si>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</si>
  <si>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</si>
  <si>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</si>
  <si>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</si>
  <si>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</si>
  <si>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</si>
  <si>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</si>
  <si>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</si>
  <si>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</si>
  <si>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</si>
  <si>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</si>
  <si>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</si>
  <si>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</si>
  <si>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</si>
  <si>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</si>
  <si>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</si>
  <si>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</si>
  <si>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</si>
  <si>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</si>
  <si>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</si>
  <si>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</si>
  <si>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</si>
  <si>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</si>
  <si>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</si>
  <si>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</si>
  <si>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</si>
  <si>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</si>
  <si>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</si>
  <si>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</si>
  <si>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</si>
  <si>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</si>
  <si>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</si>
  <si>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</si>
  <si>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</si>
  <si>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</si>
  <si>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</si>
  <si>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</si>
  <si>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</si>
  <si>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</si>
  <si>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</si>
  <si>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</si>
  <si>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</si>
  <si>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</si>
  <si>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</si>
  <si>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</si>
  <si>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</si>
  <si>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</si>
  <si>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</si>
  <si>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</si>
  <si>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</si>
  <si>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</si>
  <si>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</si>
  <si>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</si>
  <si>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</si>
  <si>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</si>
  <si>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</si>
  <si>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</si>
  <si>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</si>
  <si>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</si>
  <si>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</si>
  <si>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</si>
  <si>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</si>
  <si>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</si>
  <si>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</si>
  <si>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</si>
  <si>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</si>
  <si>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</si>
  <si>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</si>
  <si>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</si>
  <si>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</si>
  <si>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</si>
  <si>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</si>
  <si>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</si>
  <si>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</si>
  <si>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</si>
  <si>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</si>
  <si>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</si>
  <si>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</si>
  <si>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</si>
  <si>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</si>
  <si>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</si>
  <si>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</si>
  <si>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</si>
  <si>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</si>
  <si>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</si>
  <si>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</si>
  <si>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</si>
  <si>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</si>
  <si>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</si>
  <si>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</si>
  <si>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</si>
  <si>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</si>
  <si>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</si>
  <si>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</si>
  <si>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</si>
  <si>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</si>
  <si>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</si>
  <si>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</si>
  <si>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</si>
  <si>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</si>
  <si>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</si>
  <si>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</si>
  <si>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</si>
  <si>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</si>
  <si>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</si>
  <si>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</si>
  <si>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</si>
  <si>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</si>
  <si>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</si>
  <si>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</si>
  <si>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</si>
  <si>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</si>
  <si>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</si>
  <si>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</si>
  <si>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</si>
  <si>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</si>
  <si>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</si>
  <si>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</si>
  <si>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</si>
  <si>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</si>
  <si>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</si>
  <si>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</si>
  <si>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</si>
  <si>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</si>
  <si>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</si>
  <si>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</si>
  <si>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</si>
  <si>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</si>
  <si>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</si>
  <si>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</si>
  <si>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</si>
  <si>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</si>
  <si>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</si>
  <si>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</si>
  <si>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</si>
  <si>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</si>
  <si>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</si>
  <si>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</si>
  <si>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</si>
  <si>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</si>
  <si>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</si>
  <si>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</si>
  <si>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</si>
  <si>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</si>
  <si>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</si>
  <si>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</si>
  <si>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</si>
  <si>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</si>
  <si>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</si>
  <si>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</si>
  <si>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</si>
  <si>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</si>
  <si>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</si>
  <si>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</si>
  <si>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</si>
  <si>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</si>
  <si>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</si>
  <si>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</si>
  <si>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</si>
  <si>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</si>
  <si>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</si>
  <si>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</si>
  <si>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</si>
  <si>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</si>
  <si>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</si>
  <si>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</si>
  <si>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</si>
  <si>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</si>
  <si>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</si>
  <si>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</si>
  <si>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</si>
  <si>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</si>
  <si>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</si>
  <si>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</si>
  <si>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</si>
  <si>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</si>
  <si>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</si>
  <si>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</si>
  <si>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</si>
  <si>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</si>
  <si>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</si>
  <si>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</si>
  <si>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</si>
  <si>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</si>
  <si>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</si>
  <si>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</si>
  <si>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</si>
  <si>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</si>
  <si>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</si>
  <si>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</si>
  <si>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</si>
  <si>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</si>
  <si>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</si>
  <si>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</si>
  <si>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</si>
  <si>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</si>
  <si>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</si>
  <si>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</si>
  <si>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</si>
  <si>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</si>
  <si>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</si>
  <si>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</si>
  <si>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</si>
  <si>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</si>
  <si>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</si>
  <si>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</si>
  <si>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</si>
  <si>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</si>
  <si>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</si>
  <si>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</si>
  <si>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</si>
  <si>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</si>
  <si>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</si>
  <si>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</si>
  <si>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</si>
  <si>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</si>
  <si>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</si>
  <si>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</si>
  <si>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</si>
  <si>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</si>
  <si>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</si>
  <si>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</si>
  <si>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</si>
  <si>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</si>
  <si>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</si>
  <si>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</si>
  <si>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</si>
  <si>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</si>
  <si>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</si>
  <si>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</si>
  <si>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</si>
  <si>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</si>
  <si>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</si>
  <si>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</si>
  <si>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</si>
  <si>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</si>
  <si>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</si>
  <si>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</si>
  <si>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</si>
  <si>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</si>
  <si>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</si>
  <si>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</si>
  <si>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</si>
  <si>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</si>
  <si>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</si>
  <si>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</si>
  <si>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</si>
  <si>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</si>
  <si>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</si>
  <si>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</si>
  <si>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</si>
  <si>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</si>
  <si>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</si>
  <si>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</si>
  <si>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</si>
  <si>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</si>
  <si>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</si>
  <si>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</si>
  <si>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</si>
  <si>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</si>
  <si>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</si>
  <si>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</si>
  <si>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</si>
  <si>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</si>
  <si>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</si>
  <si>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</si>
  <si>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</si>
  <si>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</si>
  <si>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</si>
  <si>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</si>
  <si>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</si>
  <si>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</si>
  <si>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</si>
  <si>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</si>
  <si>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</si>
  <si>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</si>
  <si>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</si>
  <si>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</si>
  <si>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</si>
  <si>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</si>
  <si>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</si>
  <si>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</si>
  <si>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</si>
  <si>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</si>
  <si>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</si>
  <si>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</si>
  <si>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</si>
  <si>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</si>
  <si>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</si>
  <si>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</si>
  <si>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</si>
  <si>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</si>
  <si>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</si>
  <si>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</si>
  <si>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</si>
  <si>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</si>
  <si>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</si>
  <si>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</si>
  <si>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</si>
  <si>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</si>
  <si>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</si>
  <si>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</si>
  <si>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</si>
  <si>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</si>
  <si>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</si>
  <si>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</si>
  <si>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</si>
  <si>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</si>
  <si>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</si>
  <si>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</si>
  <si>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</si>
  <si>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</si>
  <si>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</si>
  <si>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</si>
  <si>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</si>
  <si>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</si>
  <si>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</si>
  <si>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</si>
  <si>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</si>
  <si>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</si>
  <si>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</si>
  <si>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</si>
  <si>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</si>
  <si>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</si>
  <si>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</si>
  <si>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</si>
  <si>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</si>
  <si>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</si>
  <si>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</si>
  <si>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</si>
  <si>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</si>
  <si>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</si>
  <si>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</si>
  <si>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</si>
  <si>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</si>
  <si>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</si>
  <si>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</si>
  <si>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</si>
  <si>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</si>
  <si>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</si>
  <si>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</si>
  <si>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</si>
  <si>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</si>
  <si>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</si>
  <si>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</si>
  <si>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</si>
  <si>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</si>
  <si>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</si>
  <si>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</si>
  <si>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</si>
  <si>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</si>
  <si>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</si>
  <si>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</si>
  <si>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</si>
  <si>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</si>
  <si>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</si>
  <si>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</si>
  <si>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</si>
  <si>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</si>
  <si>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</si>
  <si>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</si>
  <si>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</si>
  <si>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</si>
  <si>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</si>
  <si>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</si>
  <si>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</si>
  <si>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</si>
  <si>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</si>
  <si>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</si>
  <si>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</si>
  <si>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</si>
  <si>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</si>
  <si>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</si>
  <si>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</si>
  <si>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</si>
  <si>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</si>
  <si>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</si>
  <si>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</si>
  <si>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</si>
  <si>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</si>
  <si>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</si>
  <si>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</si>
  <si>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</si>
  <si>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</si>
  <si>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</si>
  <si>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</si>
  <si>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</si>
  <si>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</si>
  <si>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</si>
  <si>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</si>
  <si>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</si>
  <si>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</si>
  <si>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</si>
  <si>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</si>
  <si>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</si>
  <si>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</si>
  <si>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</si>
  <si>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</si>
  <si>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</si>
  <si>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</si>
  <si>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</si>
  <si>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</si>
  <si>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</si>
  <si>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</si>
  <si>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</si>
  <si>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</si>
  <si>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</si>
  <si>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</si>
  <si>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</si>
  <si>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</si>
  <si>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</si>
  <si>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</si>
  <si>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</si>
  <si>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</si>
  <si>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</si>
  <si>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</si>
  <si>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</si>
  <si>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</si>
  <si>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</si>
  <si>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</si>
  <si>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</si>
  <si>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</si>
  <si>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</si>
  <si>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</si>
  <si>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</si>
  <si>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</si>
  <si>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</si>
  <si>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</si>
  <si>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</si>
  <si>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</si>
  <si>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</si>
  <si>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</si>
  <si>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</si>
  <si>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</si>
  <si>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</si>
  <si>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OUED ELIL</t>
  </si>
  <si>
    <t>M Souheil DRAOUI</t>
  </si>
  <si>
    <t>Veuillez afficher les horaires de sortie déchets.</t>
  </si>
  <si>
    <t>Absence de thermomètre infra-rouge.</t>
  </si>
  <si>
    <t>Fournir un thermomètre infra-rouge.</t>
  </si>
  <si>
    <t>La vérification du thermomètre n'était pas réalisée depuis le 01/10/19.</t>
  </si>
  <si>
    <t>Assurer la vérification mensuelle du thermomètre à sonde.</t>
  </si>
  <si>
    <t>Absence des feuilles de contrôle à la réception depuis septembre 2018.
La procédure de contrôle à la réception n'était pas appliquée pour les produits réceptionnés le jour de l'audit (pas de mesure de température, …).</t>
  </si>
  <si>
    <t>Veuillez Appliquer la procédure de contrôle à la réception pour tous les produits réceptionnés et assurer l'enregistrement.</t>
  </si>
  <si>
    <t>Absence du référentiel qualité 2019.</t>
  </si>
  <si>
    <t>Veuillez afficher le référentiel.</t>
  </si>
  <si>
    <t>Absence de l'ancien rapport et de son plan d'action.</t>
  </si>
  <si>
    <t>Afficher l'ancien rapport et son plan d'action.</t>
  </si>
  <si>
    <t>Absence de l'enregistrement de l'autocontrôle du nettoyage.</t>
  </si>
  <si>
    <t>Veuillez assurer l'enregistrement quotidien des autocontrôles du nettoyage.</t>
  </si>
  <si>
    <t>L'autocontrôle du nettoyage n'était pas quotidien.</t>
  </si>
  <si>
    <t>Assurer l'enregistrement quotidien des autocontrôles du nettoyage.</t>
  </si>
  <si>
    <t>Le suivi et l'enregistrement des températures de la chaine du froid n'étaient pas réalisés pour la veille de l'audit 22/05/19 ainsi que la température à cœur pour le 15/05/19.</t>
  </si>
  <si>
    <t>Assurer le suivi et l'enregistrement quotidien des températures de la chaine du froid.</t>
  </si>
  <si>
    <t>Absence de papier essuie mains.</t>
  </si>
  <si>
    <t>Fournir du papier essuie mains.</t>
  </si>
  <si>
    <t>Absence des autocontrôle du nettoyage depuis le 14/04/19 (meuble 4 éme gamme).</t>
  </si>
  <si>
    <t>Assurer le suivi et l'enregistrement journalier des autocontrôles du nettoyage.</t>
  </si>
  <si>
    <t>Absence du suivi et de l'enregistrement des températures de la chaine du froid depuis le 18/04/19.</t>
  </si>
  <si>
    <t>Assurer l'enregistrement quotidien des températures de la chaine du froid.</t>
  </si>
  <si>
    <t>Renforcer le nettoyage.</t>
  </si>
  <si>
    <t>Présence d'un paquet d'arachide "TANIT le jardin" dont la DLC était dépassée depuis le 04/05/19.</t>
  </si>
  <si>
    <t>Renforcer le contrôle des DLC des produits.</t>
  </si>
  <si>
    <t>Renforcer la gestion du FEFO.</t>
  </si>
  <si>
    <t>Présence de 10 paquets de POP CORN "Céréalis" dont la DLC était le 26/05/19 retrait DLC-7.</t>
  </si>
  <si>
    <t>Renforcer le contrôle des dates de retrait des produits exposés.</t>
  </si>
  <si>
    <t>Procéder à la vérification de l'étiquetage fournisseur.</t>
  </si>
  <si>
    <t>Présence de piqures de moisissure sur la partie inférieur des étagères ainsi qu'au plafond (voir photo).</t>
  </si>
  <si>
    <t>Absence de la vérification thermomètre.</t>
  </si>
  <si>
    <t>Assurer la vérification mensuel du thermomètre à sonde.</t>
  </si>
  <si>
    <t>Présence de 2 barquettes de cuisse de poulet dont la DLC était le 24/05/19 retrait.</t>
  </si>
  <si>
    <t>Veuillez respecter les dates limites de retrait.</t>
  </si>
  <si>
    <t>Absence de l'enregistrement des autocontrôle du nettoyage depuis le 20/05/19.
L'autocontrôle du nettoyage n'était pas quotidien.</t>
  </si>
  <si>
    <t>Le suivi et l'enregistrement des températures à cœur de la chaine du froid n'étaient pas réalisés depuis janvier 2019.</t>
  </si>
  <si>
    <t>Assurer le suivi et l'enregistrement des températures à cœur de la chaine du froid.</t>
  </si>
  <si>
    <t>Absence du savon liquide et du papier essuie mains pour les sanitaires hommes et femmes.</t>
  </si>
  <si>
    <t>Fournir du papier et du savon.</t>
  </si>
  <si>
    <t>Le sol était ébréché à l'intérieur de la zone de réception ainsi qu'au niveau du quai.</t>
  </si>
  <si>
    <t>Réduire l'espace sous la porte de la réception.</t>
  </si>
  <si>
    <t>Assurer la réparation.</t>
  </si>
  <si>
    <t>Le sol était ébréché à plusieurs niveaux dans la réserve et entre les rayons.</t>
  </si>
  <si>
    <t>Veuillez repeindre les étagères écaillées.</t>
  </si>
  <si>
    <t>Le sèche mains électrique installé dans les sanitaire hommes n'était pas fonctionnel.</t>
  </si>
  <si>
    <t>Absence de local poubelle.</t>
  </si>
  <si>
    <t>Veuillez aménager un espace pour un local poubelle.</t>
  </si>
  <si>
    <t>Absence des plans d'action</t>
  </si>
  <si>
    <t>Dresser les plans d'action</t>
  </si>
  <si>
    <t>Présence d'un paquet de raisin sec "TANIT le jardin" dont les mentions légales (DF, DLC et N°Lot) étaient illisibles.</t>
  </si>
  <si>
    <t>Présence d'un pot de fromage "Couteaux et Plateau" dont la DLC était dépassée depuis le 22/05/19.
Présence de 4 paquets de fromage SOUANI "CARTHAGO" dont la DLC était dépassée depuis le 19/05/19.
Présence de 5 paquets de fromage SOUANI "ARABESQUE" dont la DLC était dépassée depuis le 15/05/19.</t>
  </si>
  <si>
    <t>Employée du PLS et Caissière centrale</t>
  </si>
  <si>
    <t>La résine du sol de la CF(+) était décollée.</t>
  </si>
  <si>
    <t>L'horaire de sortie déchets n'était pas affiché.</t>
  </si>
  <si>
    <t>Les étagères de farines, pâtes, semoules, et sucre n'étaient pas propres le jour de l'audit.</t>
  </si>
  <si>
    <t>Le FEFO n'était pas respecté pour certains produits exposés (exp: les paquets de POP CORN).</t>
  </si>
  <si>
    <t>Présence de deux flacons dont les durées des vies étaient dépassées.
BETADINE  04/2019
Dakin 12/2018</t>
  </si>
  <si>
    <t>Renforcer le contrôle des durées des vies</t>
  </si>
  <si>
    <t>La procédure n'était pas imprimée</t>
  </si>
  <si>
    <t>Imprimer et classer la procédure.</t>
  </si>
  <si>
    <t>Une cornière était démontée au niveau du cadre de la porte de la CF(+).
La résine du sol des deux CF(+) était décollée.</t>
  </si>
  <si>
    <t xml:space="preserve">La peinture de certaines étagères au niveau des meubles froids d'exposition des produits laitiers était écaillée. </t>
  </si>
  <si>
    <t>L'étanchéité de la porte de réception était manquante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</si>
</sst>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left" vertical="top"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0.26666666666666666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2661232"/>
        <c:axId val="142661792"/>
      </c:barChart>
      <c:catAx>
        <c:axId val="14266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2661792"/>
        <c:crosses val="autoZero"/>
        <c:auto val="1"/>
        <c:lblAlgn val="ctr"/>
        <c:lblOffset val="100"/>
        <c:noMultiLvlLbl val="0"/>
      </c:catAx>
      <c:valAx>
        <c:axId val="142661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266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664080"/>
        <c:axId val="204664640"/>
      </c:barChart>
      <c:catAx>
        <c:axId val="20466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664640"/>
        <c:crosses val="autoZero"/>
        <c:auto val="1"/>
        <c:lblAlgn val="ctr"/>
        <c:lblOffset val="100"/>
        <c:noMultiLvlLbl val="0"/>
      </c:catAx>
      <c:valAx>
        <c:axId val="204664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66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0.56818181818181823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667440"/>
        <c:axId val="204944320"/>
      </c:barChart>
      <c:catAx>
        <c:axId val="20466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944320"/>
        <c:crosses val="autoZero"/>
        <c:auto val="1"/>
        <c:lblAlgn val="ctr"/>
        <c:lblOffset val="100"/>
        <c:noMultiLvlLbl val="0"/>
      </c:catAx>
      <c:valAx>
        <c:axId val="204944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66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0.5641025641025641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947120"/>
        <c:axId val="204947680"/>
      </c:barChart>
      <c:catAx>
        <c:axId val="204947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947680"/>
        <c:crosses val="autoZero"/>
        <c:auto val="1"/>
        <c:lblAlgn val="ctr"/>
        <c:lblOffset val="100"/>
        <c:noMultiLvlLbl val="0"/>
      </c:catAx>
      <c:valAx>
        <c:axId val="204947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947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950480"/>
        <c:axId val="204951040"/>
      </c:barChart>
      <c:catAx>
        <c:axId val="20495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951040"/>
        <c:crosses val="autoZero"/>
        <c:auto val="1"/>
        <c:lblAlgn val="ctr"/>
        <c:lblOffset val="100"/>
        <c:noMultiLvlLbl val="0"/>
      </c:catAx>
      <c:valAx>
        <c:axId val="204951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95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0.7142857142857143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178512"/>
        <c:axId val="205179072"/>
      </c:barChart>
      <c:catAx>
        <c:axId val="20517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179072"/>
        <c:crosses val="autoZero"/>
        <c:auto val="1"/>
        <c:lblAlgn val="ctr"/>
        <c:lblOffset val="100"/>
        <c:noMultiLvlLbl val="0"/>
      </c:catAx>
      <c:valAx>
        <c:axId val="205179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178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0.87777777777777777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181872"/>
        <c:axId val="205182432"/>
      </c:barChart>
      <c:catAx>
        <c:axId val="2051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182432"/>
        <c:crosses val="autoZero"/>
        <c:auto val="1"/>
        <c:lblAlgn val="ctr"/>
        <c:lblOffset val="100"/>
        <c:noMultiLvlLbl val="0"/>
      </c:catAx>
      <c:valAx>
        <c:axId val="205182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181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0.58196721311475408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78928"/>
        <c:axId val="205779488"/>
      </c:barChart>
      <c:catAx>
        <c:axId val="205778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79488"/>
        <c:crosses val="autoZero"/>
        <c:auto val="1"/>
        <c:lblAlgn val="ctr"/>
        <c:lblOffset val="100"/>
        <c:noMultiLvlLbl val="0"/>
      </c:catAx>
      <c:valAx>
        <c:axId val="205779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78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0.72987249544626587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5782288"/>
        <c:axId val="205782848"/>
        <c:extLst xmlns:c16r2="http://schemas.microsoft.com/office/drawing/2015/06/chart"/>
      </c:barChart>
      <c:catAx>
        <c:axId val="2057822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82848"/>
        <c:crosses val="autoZero"/>
        <c:auto val="1"/>
        <c:lblAlgn val="ctr"/>
        <c:lblOffset val="100"/>
        <c:noMultiLvlLbl val="0"/>
      </c:catAx>
      <c:valAx>
        <c:axId val="20578284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8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0.32400000000000001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5785648"/>
        <c:axId val="205680656"/>
        <c:extLst xmlns:c16r2="http://schemas.microsoft.com/office/drawing/2015/06/chart"/>
      </c:barChart>
      <c:catAx>
        <c:axId val="20578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680656"/>
        <c:crosses val="autoZero"/>
        <c:auto val="1"/>
        <c:lblAlgn val="ctr"/>
        <c:lblOffset val="100"/>
        <c:noMultiLvlLbl val="0"/>
      </c:catAx>
      <c:valAx>
        <c:axId val="205680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85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876496"/>
        <c:axId val="203877056"/>
      </c:barChart>
      <c:catAx>
        <c:axId val="20387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877056"/>
        <c:crosses val="autoZero"/>
        <c:auto val="1"/>
        <c:lblAlgn val="ctr"/>
        <c:lblOffset val="100"/>
        <c:noMultiLvlLbl val="0"/>
      </c:catAx>
      <c:valAx>
        <c:axId val="20387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87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0.73529411764705888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879856"/>
        <c:axId val="203880416"/>
      </c:barChart>
      <c:catAx>
        <c:axId val="20387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880416"/>
        <c:crosses val="autoZero"/>
        <c:auto val="1"/>
        <c:lblAlgn val="ctr"/>
        <c:lblOffset val="100"/>
        <c:noMultiLvlLbl val="0"/>
      </c:catAx>
      <c:valAx>
        <c:axId val="203880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879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883216"/>
        <c:axId val="204107568"/>
      </c:barChart>
      <c:catAx>
        <c:axId val="20388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107568"/>
        <c:crosses val="autoZero"/>
        <c:auto val="1"/>
        <c:lblAlgn val="ctr"/>
        <c:lblOffset val="100"/>
        <c:noMultiLvlLbl val="0"/>
      </c:catAx>
      <c:valAx>
        <c:axId val="204107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88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110368"/>
        <c:axId val="204110928"/>
      </c:barChart>
      <c:catAx>
        <c:axId val="20411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110928"/>
        <c:crosses val="autoZero"/>
        <c:auto val="1"/>
        <c:lblAlgn val="ctr"/>
        <c:lblOffset val="100"/>
        <c:noMultiLvlLbl val="0"/>
      </c:catAx>
      <c:valAx>
        <c:axId val="204110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11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113728"/>
        <c:axId val="204114288"/>
      </c:barChart>
      <c:catAx>
        <c:axId val="20411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114288"/>
        <c:crosses val="autoZero"/>
        <c:auto val="1"/>
        <c:lblAlgn val="ctr"/>
        <c:lblOffset val="100"/>
        <c:noMultiLvlLbl val="0"/>
      </c:catAx>
      <c:valAx>
        <c:axId val="204114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113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379328"/>
        <c:axId val="204379888"/>
      </c:barChart>
      <c:catAx>
        <c:axId val="20437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379888"/>
        <c:crosses val="autoZero"/>
        <c:auto val="1"/>
        <c:lblAlgn val="ctr"/>
        <c:lblOffset val="100"/>
        <c:noMultiLvlLbl val="0"/>
      </c:catAx>
      <c:valAx>
        <c:axId val="20437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379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382688"/>
        <c:axId val="204383248"/>
      </c:barChart>
      <c:catAx>
        <c:axId val="20438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383248"/>
        <c:crosses val="autoZero"/>
        <c:auto val="1"/>
        <c:lblAlgn val="ctr"/>
        <c:lblOffset val="100"/>
        <c:noMultiLvlLbl val="0"/>
      </c:catAx>
      <c:valAx>
        <c:axId val="204383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382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660720"/>
        <c:axId val="204661280"/>
      </c:barChart>
      <c:catAx>
        <c:axId val="20466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661280"/>
        <c:crosses val="autoZero"/>
        <c:auto val="1"/>
        <c:lblAlgn val="ctr"/>
        <c:lblOffset val="100"/>
        <c:noMultiLvlLbl val="0"/>
      </c:catAx>
      <c:valAx>
        <c:axId val="204661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660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8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5" t="s">
        <v>474</v>
      </c>
      <c r="B18" s="345"/>
      <c r="C18" s="345"/>
      <c r="D18" s="346" t="s">
        <v>475</v>
      </c>
      <c r="E18" s="346"/>
      <c r="F18" s="346"/>
      <c r="G18" s="346"/>
      <c r="H18" s="346"/>
      <c r="I18" s="346"/>
      <c r="J18" s="346"/>
      <c r="K18" s="346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7" t="s">
        <v>277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1" t="s">
        <v>279</v>
      </c>
      <c r="C23" s="341"/>
      <c r="D23" s="31"/>
      <c r="E23" s="31"/>
      <c r="F23" s="31"/>
      <c r="G23" s="31"/>
      <c r="H23" s="31"/>
      <c r="I23" s="31"/>
      <c r="J23" t="str">
        <f>D18</f>
        <v>OUED ELIL</v>
      </c>
    </row>
    <row r="24" spans="1:11" ht="33" customHeight="1" x14ac:dyDescent="0.25">
      <c r="A24" s="277" t="s">
        <v>280</v>
      </c>
      <c r="B24" s="340">
        <f>AVERAGE('A1 Exploitation'!D730,'A1 Technique'!D199)</f>
        <v>0.72987249544626587</v>
      </c>
      <c r="C24" s="340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0" t="e">
        <f>AVERAGE('A2 Exploitation'!D730,'A2 Technique'!D199)</f>
        <v>#DIV/0!</v>
      </c>
      <c r="C25" s="340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0" t="e">
        <f>AVERAGE('A3 Exploitation'!D730,'A3 Technique'!D199)</f>
        <v>#DIV/0!</v>
      </c>
      <c r="C26" s="340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0" t="e">
        <f>AVERAGE('A4 Exploitation'!D730,'A4 Technique'!D199)</f>
        <v>#DIV/0!</v>
      </c>
      <c r="C27" s="340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0"/>
      <c r="C28" s="340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0"/>
      <c r="C29" s="340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1" t="s">
        <v>286</v>
      </c>
      <c r="C33" s="341"/>
      <c r="D33" s="31"/>
      <c r="E33" s="31"/>
      <c r="F33" s="31"/>
      <c r="G33" s="31"/>
      <c r="H33" s="31"/>
      <c r="I33" s="31"/>
      <c r="J33" t="str">
        <f>D18</f>
        <v>OUED ELIL</v>
      </c>
    </row>
    <row r="34" spans="1:10" ht="33" customHeight="1" x14ac:dyDescent="0.25">
      <c r="A34" s="277" t="s">
        <v>280</v>
      </c>
      <c r="B34" s="340">
        <f>'A1 Exploitation'!D730</f>
        <v>0.58196721311475408</v>
      </c>
      <c r="C34" s="340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0" t="e">
        <f>'A2 Exploitation'!D730</f>
        <v>#DIV/0!</v>
      </c>
      <c r="C35" s="340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0" t="e">
        <f>'A3 Exploitation'!D730</f>
        <v>#DIV/0!</v>
      </c>
      <c r="C36" s="340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0" t="e">
        <f>'A4 Exploitation'!D730</f>
        <v>#DIV/0!</v>
      </c>
      <c r="C37" s="340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0"/>
      <c r="C38" s="340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0"/>
      <c r="C39" s="340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4" t="s">
        <v>287</v>
      </c>
      <c r="C42" s="344"/>
      <c r="D42" s="31"/>
      <c r="E42" s="31"/>
      <c r="F42" s="31"/>
      <c r="G42" s="31"/>
      <c r="H42" s="31"/>
      <c r="I42" s="31"/>
      <c r="J42" t="str">
        <f>D18</f>
        <v>OUED ELIL</v>
      </c>
    </row>
    <row r="43" spans="1:10" ht="33" customHeight="1" x14ac:dyDescent="0.25">
      <c r="A43" s="277" t="s">
        <v>280</v>
      </c>
      <c r="B43" s="340">
        <f>AVERAGE('A1 Exploitation'!D728, 'A1 Technique'!D197)</f>
        <v>0.32400000000000001</v>
      </c>
      <c r="C43" s="340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0" t="e">
        <f>AVERAGE('A2 Exploitation'!D728, 'A2 Technique'!D197)</f>
        <v>#DIV/0!</v>
      </c>
      <c r="C44" s="340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0" t="e">
        <f>AVERAGE('A3 Exploitation'!D728, 'A3 Technique'!D197)</f>
        <v>#DIV/0!</v>
      </c>
      <c r="C45" s="340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0" t="e">
        <f>AVERAGE('A4 Exploitation'!D728, 'A4 Technique'!D197)</f>
        <v>#DIV/0!</v>
      </c>
      <c r="C46" s="340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0"/>
      <c r="C47" s="340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0"/>
      <c r="C48" s="340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1" t="s">
        <v>288</v>
      </c>
      <c r="C51" s="341"/>
      <c r="D51" s="31"/>
      <c r="E51" s="31"/>
      <c r="F51" s="31"/>
      <c r="G51" s="31"/>
      <c r="H51" s="31"/>
      <c r="I51" s="31"/>
      <c r="J51" t="str">
        <f>D18</f>
        <v>OUED ELIL</v>
      </c>
    </row>
    <row r="52" spans="1:10" ht="33" customHeight="1" x14ac:dyDescent="0.25">
      <c r="A52" s="277" t="s">
        <v>280</v>
      </c>
      <c r="B52" s="343">
        <f>'A1 Exploitation'!D48</f>
        <v>0.26666666666666666</v>
      </c>
      <c r="C52" s="343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3" t="e">
        <f>'A2 Exploitation'!D48</f>
        <v>#DIV/0!</v>
      </c>
      <c r="C53" s="343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3" t="e">
        <f>'A3 Exploitation'!D48</f>
        <v>#DIV/0!</v>
      </c>
      <c r="C54" s="343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3" t="e">
        <f>'A4 Exploitation'!D48</f>
        <v>#DIV/0!</v>
      </c>
      <c r="C55" s="343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3"/>
      <c r="C56" s="343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3"/>
      <c r="C57" s="343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1" t="s">
        <v>289</v>
      </c>
      <c r="C60" s="341"/>
      <c r="D60" s="31"/>
      <c r="E60" s="31"/>
      <c r="F60" s="31"/>
      <c r="G60" s="31"/>
      <c r="H60" s="31"/>
      <c r="I60" s="31"/>
      <c r="J60" t="str">
        <f>D18</f>
        <v>OUED ELIL</v>
      </c>
    </row>
    <row r="61" spans="1:10" ht="33" customHeight="1" x14ac:dyDescent="0.25">
      <c r="A61" s="277" t="s">
        <v>280</v>
      </c>
      <c r="B61" s="340" t="e">
        <f>'A1 Exploitation'!D131</f>
        <v>#DIV/0!</v>
      </c>
      <c r="C61" s="340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0" t="e">
        <f>'A2 Exploitation'!D131</f>
        <v>#DIV/0!</v>
      </c>
      <c r="C62" s="340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0" t="e">
        <f>'A3 Exploitation'!D131</f>
        <v>#DIV/0!</v>
      </c>
      <c r="C63" s="340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0" t="e">
        <f>'A4 Exploitation'!D131</f>
        <v>#DIV/0!</v>
      </c>
      <c r="C64" s="340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0"/>
      <c r="C65" s="340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0"/>
      <c r="C66" s="340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1" t="s">
        <v>464</v>
      </c>
      <c r="C69" s="341"/>
      <c r="D69" s="31"/>
      <c r="E69" s="31"/>
      <c r="F69" s="31"/>
      <c r="G69" s="31"/>
      <c r="H69" s="31"/>
      <c r="I69" s="31"/>
      <c r="J69" t="str">
        <f>D18</f>
        <v>OUED ELIL</v>
      </c>
    </row>
    <row r="70" spans="1:10" ht="33" customHeight="1" x14ac:dyDescent="0.25">
      <c r="A70" s="277" t="s">
        <v>280</v>
      </c>
      <c r="B70" s="340">
        <f>'A1 Exploitation'!D187</f>
        <v>0.73529411764705888</v>
      </c>
      <c r="C70" s="340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0" t="e">
        <f>'A2 Exploitation'!D187</f>
        <v>#DIV/0!</v>
      </c>
      <c r="C71" s="340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0" t="e">
        <f>'A3 Exploitation'!D187</f>
        <v>#DIV/0!</v>
      </c>
      <c r="C72" s="340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0" t="e">
        <f>'A4 Exploitation'!D187</f>
        <v>#DIV/0!</v>
      </c>
      <c r="C73" s="340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0"/>
      <c r="C74" s="340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0"/>
      <c r="C75" s="340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1" t="s">
        <v>465</v>
      </c>
      <c r="C78" s="341"/>
      <c r="D78" s="31"/>
      <c r="E78" s="31"/>
      <c r="F78" s="31"/>
      <c r="G78" s="31"/>
      <c r="H78" s="31"/>
      <c r="I78" s="31"/>
      <c r="J78" t="str">
        <f>D18</f>
        <v>OUED ELIL</v>
      </c>
    </row>
    <row r="79" spans="1:10" ht="33" customHeight="1" x14ac:dyDescent="0.25">
      <c r="A79" s="277" t="s">
        <v>280</v>
      </c>
      <c r="B79" s="340" t="e">
        <f>'A1 Exploitation'!D249</f>
        <v>#DIV/0!</v>
      </c>
      <c r="C79" s="340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0" t="e">
        <f>'A2 Exploitation'!D249</f>
        <v>#DIV/0!</v>
      </c>
      <c r="C80" s="340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0" t="e">
        <f>'A3 Exploitation'!D249</f>
        <v>#DIV/0!</v>
      </c>
      <c r="C81" s="340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0" t="e">
        <f>'A4 Exploitation'!D249</f>
        <v>#DIV/0!</v>
      </c>
      <c r="C82" s="340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0"/>
      <c r="C83" s="340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0"/>
      <c r="C84" s="340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1" t="s">
        <v>466</v>
      </c>
      <c r="C87" s="341"/>
      <c r="D87" s="31"/>
      <c r="E87" s="31"/>
      <c r="F87" s="31"/>
      <c r="G87" s="31"/>
      <c r="H87" s="31"/>
      <c r="I87" s="31"/>
      <c r="J87" t="str">
        <f>D18</f>
        <v>OUED ELIL</v>
      </c>
    </row>
    <row r="88" spans="1:10" ht="33" customHeight="1" x14ac:dyDescent="0.25">
      <c r="A88" s="277" t="s">
        <v>280</v>
      </c>
      <c r="B88" s="340" t="e">
        <f>'A1 Exploitation'!D304</f>
        <v>#DIV/0!</v>
      </c>
      <c r="C88" s="340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0" t="e">
        <f>'A2 Exploitation'!D304</f>
        <v>#DIV/0!</v>
      </c>
      <c r="C89" s="340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0" t="e">
        <f>'A3 Exploitation'!D304</f>
        <v>#DIV/0!</v>
      </c>
      <c r="C90" s="340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0" t="e">
        <f>'A4 Exploitation'!D304</f>
        <v>#DIV/0!</v>
      </c>
      <c r="C91" s="340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0"/>
      <c r="C92" s="340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0"/>
      <c r="C93" s="340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1" t="s">
        <v>467</v>
      </c>
      <c r="C96" s="341"/>
      <c r="D96" s="31"/>
      <c r="E96" s="31"/>
      <c r="F96" s="31"/>
      <c r="G96" s="31"/>
      <c r="H96" s="31"/>
      <c r="I96" s="31"/>
      <c r="J96" t="str">
        <f>D18</f>
        <v>OUED ELIL</v>
      </c>
    </row>
    <row r="97" spans="1:10" ht="33" customHeight="1" x14ac:dyDescent="0.25">
      <c r="A97" s="277" t="s">
        <v>280</v>
      </c>
      <c r="B97" s="340" t="e">
        <f>'A1 Exploitation'!D371</f>
        <v>#DIV/0!</v>
      </c>
      <c r="C97" s="340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0" t="e">
        <f>'A2 Exploitation'!D371</f>
        <v>#DIV/0!</v>
      </c>
      <c r="C98" s="340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0" t="e">
        <f>'A3 Exploitation'!D371</f>
        <v>#DIV/0!</v>
      </c>
      <c r="C99" s="340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0" t="e">
        <f>'A4 Exploitation'!D371</f>
        <v>#DIV/0!</v>
      </c>
      <c r="C100" s="340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0"/>
      <c r="C101" s="340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0"/>
      <c r="C102" s="340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1" t="s">
        <v>468</v>
      </c>
      <c r="C105" s="341"/>
      <c r="D105" s="31"/>
      <c r="E105" s="31"/>
      <c r="F105" s="31"/>
      <c r="G105" s="31"/>
      <c r="H105" s="31"/>
      <c r="I105" s="31"/>
      <c r="J105" t="str">
        <f>D18</f>
        <v>OUED ELIL</v>
      </c>
    </row>
    <row r="106" spans="1:10" ht="33" customHeight="1" x14ac:dyDescent="0.25">
      <c r="A106" s="277" t="s">
        <v>280</v>
      </c>
      <c r="B106" s="340" t="e">
        <f>'A1 Exploitation'!D429</f>
        <v>#DIV/0!</v>
      </c>
      <c r="C106" s="340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0" t="e">
        <f>'A2 Exploitation'!D429</f>
        <v>#DIV/0!</v>
      </c>
      <c r="C107" s="340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0" t="e">
        <f>'A3 Exploitation'!D429</f>
        <v>#DIV/0!</v>
      </c>
      <c r="C108" s="340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0" t="e">
        <f>'A4 Exploitation'!D429</f>
        <v>#DIV/0!</v>
      </c>
      <c r="C109" s="340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0"/>
      <c r="C110" s="340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0"/>
      <c r="C111" s="340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1" t="s">
        <v>469</v>
      </c>
      <c r="C114" s="341"/>
      <c r="D114" s="31"/>
      <c r="E114" s="31"/>
      <c r="F114" s="31"/>
      <c r="G114" s="31"/>
      <c r="H114" s="31"/>
      <c r="I114" s="31"/>
      <c r="J114" t="str">
        <f>D18</f>
        <v>OUED ELIL</v>
      </c>
    </row>
    <row r="115" spans="1:10" ht="33" customHeight="1" x14ac:dyDescent="0.25">
      <c r="A115" s="277" t="s">
        <v>280</v>
      </c>
      <c r="B115" s="340">
        <f>'A1 Exploitation'!D476</f>
        <v>0.5</v>
      </c>
      <c r="C115" s="340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0" t="e">
        <f>'A2 Exploitation'!D476</f>
        <v>#DIV/0!</v>
      </c>
      <c r="C116" s="340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0" t="e">
        <f>'A3 Exploitation'!D476</f>
        <v>#DIV/0!</v>
      </c>
      <c r="C117" s="340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0" t="e">
        <f>'A4 Exploitation'!D476</f>
        <v>#DIV/0!</v>
      </c>
      <c r="C118" s="340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0"/>
      <c r="C119" s="340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0"/>
      <c r="C120" s="340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1" t="s">
        <v>470</v>
      </c>
      <c r="C123" s="341"/>
      <c r="D123" s="31"/>
      <c r="E123" s="31"/>
      <c r="F123" s="31"/>
      <c r="G123" s="31"/>
      <c r="H123" s="31"/>
      <c r="I123" s="31"/>
      <c r="J123" t="str">
        <f>D18</f>
        <v>OUED ELIL</v>
      </c>
    </row>
    <row r="124" spans="1:10" ht="33" customHeight="1" x14ac:dyDescent="0.25">
      <c r="A124" s="277" t="s">
        <v>280</v>
      </c>
      <c r="B124" s="340" t="e">
        <f>'A1 Exploitation'!D527</f>
        <v>#DIV/0!</v>
      </c>
      <c r="C124" s="340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0" t="e">
        <f>'A2 Exploitation'!D527</f>
        <v>#DIV/0!</v>
      </c>
      <c r="C125" s="340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0" t="e">
        <f>'A3 Exploitation'!D527</f>
        <v>#DIV/0!</v>
      </c>
      <c r="C126" s="340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0" t="e">
        <f>'A4 Exploitation'!D527</f>
        <v>#DIV/0!</v>
      </c>
      <c r="C127" s="340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0"/>
      <c r="C128" s="340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0"/>
      <c r="C129" s="340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1" t="s">
        <v>471</v>
      </c>
      <c r="C132" s="341"/>
      <c r="D132" s="31"/>
      <c r="E132" s="31"/>
      <c r="F132" s="31"/>
      <c r="G132" s="31"/>
      <c r="H132" s="31"/>
      <c r="I132" s="31"/>
      <c r="J132" t="str">
        <f>D18</f>
        <v>OUED ELIL</v>
      </c>
    </row>
    <row r="133" spans="1:10" ht="33" customHeight="1" x14ac:dyDescent="0.25">
      <c r="A133" s="277" t="s">
        <v>280</v>
      </c>
      <c r="B133" s="340" t="e">
        <f>'A1 Exploitation'!D570</f>
        <v>#DIV/0!</v>
      </c>
      <c r="C133" s="340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0" t="e">
        <f>'A2 Exploitation'!D570</f>
        <v>#DIV/0!</v>
      </c>
      <c r="C134" s="340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0" t="e">
        <f>'A3 Exploitation'!D570</f>
        <v>#DIV/0!</v>
      </c>
      <c r="C135" s="340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0" t="e">
        <f>'A4 Exploitation'!D570</f>
        <v>#DIV/0!</v>
      </c>
      <c r="C136" s="340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0"/>
      <c r="C137" s="340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0"/>
      <c r="C138" s="340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1" t="s">
        <v>290</v>
      </c>
      <c r="C141" s="341"/>
      <c r="D141" s="31"/>
      <c r="E141" s="31"/>
      <c r="F141" s="31"/>
      <c r="G141" s="31"/>
      <c r="H141" s="31"/>
      <c r="I141" s="31"/>
      <c r="J141" t="str">
        <f>D18</f>
        <v>OUED ELIL</v>
      </c>
    </row>
    <row r="142" spans="1:10" ht="33" customHeight="1" x14ac:dyDescent="0.25">
      <c r="A142" s="277" t="s">
        <v>280</v>
      </c>
      <c r="B142" s="340">
        <f>'A1 Exploitation'!D610</f>
        <v>0.56818181818181823</v>
      </c>
      <c r="C142" s="340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0" t="e">
        <f>'A2 Exploitation'!D610</f>
        <v>#DIV/0!</v>
      </c>
      <c r="C143" s="340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0" t="e">
        <f>'A3 Exploitation'!D610</f>
        <v>#DIV/0!</v>
      </c>
      <c r="C144" s="340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0" t="e">
        <f>'A4 Exploitation'!D610</f>
        <v>#DIV/0!</v>
      </c>
      <c r="C145" s="340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0"/>
      <c r="C146" s="340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0"/>
      <c r="C147" s="340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1" t="s">
        <v>291</v>
      </c>
      <c r="C150" s="341"/>
      <c r="D150" s="31"/>
      <c r="E150" s="31"/>
      <c r="F150" s="31"/>
      <c r="G150" s="31"/>
      <c r="H150" s="31"/>
      <c r="I150" s="31"/>
      <c r="J150" t="str">
        <f>D18</f>
        <v>OUED ELIL</v>
      </c>
    </row>
    <row r="151" spans="1:10" ht="33" customHeight="1" x14ac:dyDescent="0.25">
      <c r="A151" s="277" t="s">
        <v>280</v>
      </c>
      <c r="B151" s="340">
        <f>'A1 Exploitation'!D673</f>
        <v>0.5641025641025641</v>
      </c>
      <c r="C151" s="340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0" t="e">
        <f>'A2 Exploitation'!D673</f>
        <v>#DIV/0!</v>
      </c>
      <c r="C152" s="340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0" t="e">
        <f>'A3 Exploitation'!D673</f>
        <v>#DIV/0!</v>
      </c>
      <c r="C153" s="340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0" t="e">
        <f>'A4 Exploitation'!D673</f>
        <v>#DIV/0!</v>
      </c>
      <c r="C154" s="340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0"/>
      <c r="C155" s="340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0"/>
      <c r="C156" s="340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2"/>
      <c r="C159" s="342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1" t="s">
        <v>472</v>
      </c>
      <c r="C160" s="341"/>
      <c r="D160" s="31"/>
      <c r="E160" s="31"/>
      <c r="F160" s="31"/>
      <c r="G160" s="31"/>
      <c r="H160" s="31"/>
      <c r="I160" s="31"/>
      <c r="J160" t="str">
        <f>D18</f>
        <v>OUED ELIL</v>
      </c>
    </row>
    <row r="161" spans="1:10" ht="33" customHeight="1" x14ac:dyDescent="0.25">
      <c r="A161" s="277" t="s">
        <v>280</v>
      </c>
      <c r="B161" s="340">
        <f>'A1 Exploitation'!D702</f>
        <v>0.83333333333333337</v>
      </c>
      <c r="C161" s="340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0" t="e">
        <f>'A2 Exploitation'!D702</f>
        <v>#DIV/0!</v>
      </c>
      <c r="C162" s="340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0" t="e">
        <f>'A3 Exploitation'!D702</f>
        <v>#DIV/0!</v>
      </c>
      <c r="C163" s="340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0" t="e">
        <f>'A4 Exploitation'!D702</f>
        <v>#DIV/0!</v>
      </c>
      <c r="C164" s="340"/>
    </row>
    <row r="165" spans="1:10" ht="33" customHeight="1" x14ac:dyDescent="0.25">
      <c r="A165" s="276" t="s">
        <v>284</v>
      </c>
      <c r="B165" s="340"/>
      <c r="C165" s="340"/>
    </row>
    <row r="166" spans="1:10" ht="18" x14ac:dyDescent="0.25">
      <c r="A166" s="276" t="s">
        <v>285</v>
      </c>
      <c r="B166" s="340"/>
      <c r="C166" s="340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1" t="s">
        <v>473</v>
      </c>
      <c r="C169" s="341"/>
      <c r="J169" t="str">
        <f>D18</f>
        <v>OUED ELIL</v>
      </c>
    </row>
    <row r="170" spans="1:10" ht="33" customHeight="1" x14ac:dyDescent="0.25">
      <c r="A170" s="277" t="s">
        <v>280</v>
      </c>
      <c r="B170" s="340">
        <f>'A1 Exploitation'!D726</f>
        <v>0.7142857142857143</v>
      </c>
      <c r="C170" s="340"/>
    </row>
    <row r="171" spans="1:10" ht="33" customHeight="1" x14ac:dyDescent="0.25">
      <c r="A171" s="276" t="s">
        <v>281</v>
      </c>
      <c r="B171" s="340" t="e">
        <f>'A2 Exploitation'!D726</f>
        <v>#DIV/0!</v>
      </c>
      <c r="C171" s="340"/>
    </row>
    <row r="172" spans="1:10" ht="33" customHeight="1" x14ac:dyDescent="0.25">
      <c r="A172" s="277" t="s">
        <v>282</v>
      </c>
      <c r="B172" s="340" t="e">
        <f>'A3 Exploitation'!D726</f>
        <v>#DIV/0!</v>
      </c>
      <c r="C172" s="340"/>
    </row>
    <row r="173" spans="1:10" ht="33" customHeight="1" x14ac:dyDescent="0.25">
      <c r="A173" s="277" t="s">
        <v>283</v>
      </c>
      <c r="B173" s="340" t="e">
        <f>'A4 Exploitation'!D726</f>
        <v>#DIV/0!</v>
      </c>
      <c r="C173" s="340"/>
    </row>
    <row r="174" spans="1:10" ht="33" customHeight="1" x14ac:dyDescent="0.25">
      <c r="A174" s="276" t="s">
        <v>284</v>
      </c>
      <c r="B174" s="340"/>
      <c r="C174" s="340"/>
    </row>
    <row r="175" spans="1:10" ht="18" x14ac:dyDescent="0.25">
      <c r="A175" s="276" t="s">
        <v>285</v>
      </c>
      <c r="B175" s="340"/>
      <c r="C175" s="340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1" t="s">
        <v>292</v>
      </c>
      <c r="C178" s="341"/>
      <c r="J178" t="str">
        <f>D18</f>
        <v>OUED ELIL</v>
      </c>
    </row>
    <row r="179" spans="1:10" ht="33" customHeight="1" x14ac:dyDescent="0.25">
      <c r="A179" s="277" t="s">
        <v>280</v>
      </c>
      <c r="B179" s="340">
        <f>'A1 Technique'!D199</f>
        <v>0.87777777777777777</v>
      </c>
      <c r="C179" s="340"/>
    </row>
    <row r="180" spans="1:10" ht="33" customHeight="1" x14ac:dyDescent="0.25">
      <c r="A180" s="276" t="s">
        <v>281</v>
      </c>
      <c r="B180" s="340" t="e">
        <f>'A2 Technique'!D199</f>
        <v>#DIV/0!</v>
      </c>
      <c r="C180" s="340"/>
    </row>
    <row r="181" spans="1:10" ht="33" customHeight="1" x14ac:dyDescent="0.25">
      <c r="A181" s="277" t="s">
        <v>282</v>
      </c>
      <c r="B181" s="340" t="e">
        <f>'A3 Technique'!D199</f>
        <v>#DIV/0!</v>
      </c>
      <c r="C181" s="340"/>
    </row>
    <row r="182" spans="1:10" ht="33" customHeight="1" x14ac:dyDescent="0.25">
      <c r="A182" s="277" t="s">
        <v>283</v>
      </c>
      <c r="B182" s="340" t="e">
        <f>'A4 Technique'!D199</f>
        <v>#DIV/0!</v>
      </c>
      <c r="C182" s="340"/>
    </row>
    <row r="183" spans="1:10" ht="33" customHeight="1" x14ac:dyDescent="0.25">
      <c r="A183" s="276" t="s">
        <v>284</v>
      </c>
      <c r="B183" s="340"/>
      <c r="C183" s="340"/>
    </row>
    <row r="184" spans="1:10" ht="18" x14ac:dyDescent="0.25">
      <c r="A184" s="276" t="s">
        <v>285</v>
      </c>
      <c r="B184" s="340"/>
      <c r="C184" s="34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50" zoomScaleNormal="100" zoomScaleSheetLayoutView="50" workbookViewId="0">
      <selection activeCell="D23" sqref="D2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OUED ELIL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476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 t="s">
        <v>529</v>
      </c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>
        <v>43609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0.58196721311475408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43609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63" x14ac:dyDescent="0.4">
      <c r="A31" s="88" t="s">
        <v>322</v>
      </c>
      <c r="B31" s="89">
        <v>1</v>
      </c>
      <c r="C31" s="89"/>
      <c r="D31" s="90" t="s">
        <v>531</v>
      </c>
      <c r="E31" s="90" t="s">
        <v>477</v>
      </c>
      <c r="F31" s="90"/>
      <c r="G31" s="83"/>
    </row>
    <row r="32" spans="1:8" ht="63" x14ac:dyDescent="0.4">
      <c r="A32" s="88" t="s">
        <v>130</v>
      </c>
      <c r="B32" s="89">
        <v>0</v>
      </c>
      <c r="C32" s="89"/>
      <c r="D32" s="96" t="s">
        <v>478</v>
      </c>
      <c r="E32" s="90" t="s">
        <v>479</v>
      </c>
      <c r="F32" s="90"/>
      <c r="G32" s="83"/>
    </row>
    <row r="33" spans="1:7" ht="105" x14ac:dyDescent="0.4">
      <c r="A33" s="88" t="s">
        <v>47</v>
      </c>
      <c r="B33" s="89">
        <v>0</v>
      </c>
      <c r="C33" s="89"/>
      <c r="D33" s="96" t="s">
        <v>480</v>
      </c>
      <c r="E33" s="90" t="s">
        <v>481</v>
      </c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68" x14ac:dyDescent="0.4">
      <c r="A35" s="97" t="s">
        <v>400</v>
      </c>
      <c r="B35" s="89">
        <v>0</v>
      </c>
      <c r="C35" s="98">
        <f>IF(B35=0, -5, "0")</f>
        <v>-5</v>
      </c>
      <c r="D35" s="117" t="s">
        <v>482</v>
      </c>
      <c r="E35" s="90" t="s">
        <v>483</v>
      </c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0</v>
      </c>
      <c r="C39" s="89"/>
      <c r="D39" s="90" t="s">
        <v>484</v>
      </c>
      <c r="E39" s="90" t="s">
        <v>485</v>
      </c>
      <c r="F39" s="90"/>
      <c r="G39" s="83"/>
    </row>
    <row r="40" spans="1:7" ht="75" customHeight="1" x14ac:dyDescent="0.4">
      <c r="A40" s="88" t="s">
        <v>302</v>
      </c>
      <c r="B40" s="89">
        <v>0</v>
      </c>
      <c r="C40" s="89"/>
      <c r="D40" s="90" t="s">
        <v>486</v>
      </c>
      <c r="E40" s="90" t="s">
        <v>487</v>
      </c>
      <c r="F40" s="90"/>
      <c r="G40" s="83"/>
    </row>
    <row r="41" spans="1:7" ht="108" customHeight="1" x14ac:dyDescent="0.4">
      <c r="A41" s="88" t="s">
        <v>312</v>
      </c>
      <c r="B41" s="89">
        <v>0</v>
      </c>
      <c r="C41" s="89"/>
      <c r="D41" s="117" t="s">
        <v>488</v>
      </c>
      <c r="E41" s="117" t="s">
        <v>489</v>
      </c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0</v>
      </c>
      <c r="C43" s="89"/>
      <c r="D43" s="271">
        <v>0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8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0.26666666666666666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43609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>
        <v>2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>
        <v>2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42" x14ac:dyDescent="0.4">
      <c r="A162" s="88" t="s">
        <v>402</v>
      </c>
      <c r="B162" s="211">
        <v>1</v>
      </c>
      <c r="C162" s="141"/>
      <c r="D162" s="92" t="s">
        <v>494</v>
      </c>
      <c r="E162" s="92" t="s">
        <v>495</v>
      </c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>
        <v>2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>
        <v>2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>
        <v>2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>
        <v>2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>
        <v>2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>
        <v>2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>
        <v>2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>
        <v>2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42" x14ac:dyDescent="0.4">
      <c r="A178" s="88" t="s">
        <v>347</v>
      </c>
      <c r="B178" s="89">
        <v>0</v>
      </c>
      <c r="C178" s="88"/>
      <c r="D178" s="90" t="s">
        <v>484</v>
      </c>
      <c r="E178" s="90" t="s">
        <v>485</v>
      </c>
      <c r="F178" s="90"/>
      <c r="G178" s="83"/>
    </row>
    <row r="179" spans="1:7" ht="105" x14ac:dyDescent="0.4">
      <c r="A179" s="92" t="s">
        <v>368</v>
      </c>
      <c r="B179" s="89">
        <v>1</v>
      </c>
      <c r="C179" s="92"/>
      <c r="D179" s="92" t="s">
        <v>490</v>
      </c>
      <c r="E179" s="92" t="s">
        <v>491</v>
      </c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126" x14ac:dyDescent="0.4">
      <c r="A181" s="92" t="s">
        <v>332</v>
      </c>
      <c r="B181" s="89">
        <v>1</v>
      </c>
      <c r="C181" s="92"/>
      <c r="D181" s="92" t="s">
        <v>492</v>
      </c>
      <c r="E181" s="92" t="s">
        <v>493</v>
      </c>
      <c r="F181" s="178"/>
      <c r="G181" s="83"/>
    </row>
    <row r="182" spans="1:7" ht="63" x14ac:dyDescent="0.4">
      <c r="A182" s="92" t="s">
        <v>392</v>
      </c>
      <c r="B182" s="89">
        <v>0</v>
      </c>
      <c r="C182" s="92"/>
      <c r="D182" s="90" t="s">
        <v>486</v>
      </c>
      <c r="E182" s="90" t="s">
        <v>487</v>
      </c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>
        <v>2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>
        <v>0</v>
      </c>
      <c r="C185" s="88"/>
      <c r="D185" s="271">
        <v>0</v>
      </c>
      <c r="E185" s="88"/>
      <c r="F185" s="178"/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25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>
        <f>D186/(COUNT(B140:C145,B148:C164,B167:C175,B178:C185)*2)</f>
        <v>0.73529411764705888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43609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43609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43609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43609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43609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42" x14ac:dyDescent="0.4">
      <c r="A465" s="88" t="s">
        <v>328</v>
      </c>
      <c r="B465" s="89">
        <v>0</v>
      </c>
      <c r="C465" s="151"/>
      <c r="D465" s="90" t="s">
        <v>484</v>
      </c>
      <c r="E465" s="90" t="s">
        <v>485</v>
      </c>
      <c r="F465" s="90"/>
      <c r="G465" s="83"/>
    </row>
    <row r="466" spans="1:7" ht="63" x14ac:dyDescent="0.4">
      <c r="A466" s="92" t="s">
        <v>302</v>
      </c>
      <c r="B466" s="89">
        <v>0</v>
      </c>
      <c r="C466" s="151"/>
      <c r="D466" s="117" t="s">
        <v>486</v>
      </c>
      <c r="E466" s="90" t="s">
        <v>487</v>
      </c>
      <c r="F466" s="90"/>
      <c r="G466" s="83"/>
    </row>
    <row r="467" spans="1:7" ht="105" x14ac:dyDescent="0.4">
      <c r="A467" s="128" t="s">
        <v>376</v>
      </c>
      <c r="B467" s="89">
        <v>0</v>
      </c>
      <c r="C467" s="99"/>
      <c r="D467" s="120" t="s">
        <v>496</v>
      </c>
      <c r="E467" s="90" t="s">
        <v>497</v>
      </c>
      <c r="F467" s="90"/>
      <c r="G467" s="83"/>
    </row>
    <row r="468" spans="1:7" ht="105" x14ac:dyDescent="0.4">
      <c r="A468" s="128" t="s">
        <v>317</v>
      </c>
      <c r="B468" s="89">
        <v>0</v>
      </c>
      <c r="C468" s="89"/>
      <c r="D468" s="90" t="s">
        <v>498</v>
      </c>
      <c r="E468" s="90" t="s">
        <v>499</v>
      </c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0</v>
      </c>
      <c r="C471" s="89"/>
      <c r="D471" s="271">
        <v>0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10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10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0.5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43609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43609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43609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18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532</v>
      </c>
      <c r="E592" s="90" t="s">
        <v>500</v>
      </c>
      <c r="F592" s="90"/>
      <c r="G592" s="83"/>
    </row>
    <row r="593" spans="1:7" ht="73.5" customHeight="1" x14ac:dyDescent="0.45">
      <c r="A593" s="155" t="s">
        <v>7</v>
      </c>
      <c r="B593" s="89">
        <v>1</v>
      </c>
      <c r="C593" s="99">
        <f>IF(B593=0, -10, IF(B593=1, -5, "0"))</f>
        <v>-5</v>
      </c>
      <c r="D593" s="117" t="s">
        <v>501</v>
      </c>
      <c r="E593" s="90" t="s">
        <v>502</v>
      </c>
      <c r="F593" s="90"/>
      <c r="G593" s="83"/>
    </row>
    <row r="594" spans="1:7" ht="72" customHeight="1" x14ac:dyDescent="0.4">
      <c r="A594" s="88" t="s">
        <v>113</v>
      </c>
      <c r="B594" s="89">
        <v>1</v>
      </c>
      <c r="C594" s="89"/>
      <c r="D594" s="117" t="s">
        <v>533</v>
      </c>
      <c r="E594" s="90" t="s">
        <v>503</v>
      </c>
      <c r="F594" s="90"/>
      <c r="G594" s="83"/>
    </row>
    <row r="595" spans="1:7" ht="84" x14ac:dyDescent="0.4">
      <c r="A595" s="88" t="s">
        <v>186</v>
      </c>
      <c r="B595" s="89">
        <v>0</v>
      </c>
      <c r="C595" s="89"/>
      <c r="D595" s="205" t="s">
        <v>504</v>
      </c>
      <c r="E595" s="205" t="s">
        <v>505</v>
      </c>
      <c r="F595" s="90"/>
      <c r="G595" s="83"/>
    </row>
    <row r="596" spans="1:7" ht="84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527</v>
      </c>
      <c r="E596" s="181" t="s">
        <v>506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>
        <v>0</v>
      </c>
      <c r="C599" s="181"/>
      <c r="D599" s="90" t="s">
        <v>484</v>
      </c>
      <c r="E599" s="90" t="s">
        <v>485</v>
      </c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0</v>
      </c>
      <c r="C601" s="89"/>
      <c r="D601" s="117" t="s">
        <v>486</v>
      </c>
      <c r="E601" s="90" t="s">
        <v>487</v>
      </c>
      <c r="F601" s="90"/>
      <c r="G601" s="83"/>
    </row>
    <row r="602" spans="1:7" ht="105" x14ac:dyDescent="0.4">
      <c r="A602" s="106" t="s">
        <v>376</v>
      </c>
      <c r="B602" s="89">
        <v>1</v>
      </c>
      <c r="C602" s="89"/>
      <c r="D602" s="337" t="s">
        <v>490</v>
      </c>
      <c r="E602" s="338" t="s">
        <v>491</v>
      </c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0.25</v>
      </c>
      <c r="E605" s="91"/>
      <c r="F605" s="90"/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7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D606/(COUNT(B592:C597,B599:C605)*2)</f>
        <v>0.26923076923076922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25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D609/(COUNT(B579:C587,B592:C605)*2)</f>
        <v>0.56818181818181823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43609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63" x14ac:dyDescent="0.4">
      <c r="A618" s="108" t="s">
        <v>89</v>
      </c>
      <c r="B618" s="89">
        <v>1</v>
      </c>
      <c r="C618" s="89"/>
      <c r="D618" s="90" t="s">
        <v>507</v>
      </c>
      <c r="E618" s="90" t="s">
        <v>500</v>
      </c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84" x14ac:dyDescent="0.4">
      <c r="A624" s="106" t="s">
        <v>203</v>
      </c>
      <c r="B624" s="89">
        <v>0</v>
      </c>
      <c r="C624" s="89"/>
      <c r="D624" s="88" t="s">
        <v>508</v>
      </c>
      <c r="E624" s="90" t="s">
        <v>509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15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0.83333333333333337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194.25" customHeight="1" x14ac:dyDescent="0.45">
      <c r="A632" s="155" t="s">
        <v>50</v>
      </c>
      <c r="B632" s="89">
        <v>0</v>
      </c>
      <c r="C632" s="99">
        <f>IF(B632=0, -10, IF(B632=1, -5, "0"))</f>
        <v>-10</v>
      </c>
      <c r="D632" s="130" t="s">
        <v>528</v>
      </c>
      <c r="E632" s="90" t="s">
        <v>502</v>
      </c>
      <c r="F632" s="90"/>
      <c r="G632" s="83"/>
    </row>
    <row r="633" spans="1:7" ht="63" x14ac:dyDescent="0.4">
      <c r="A633" s="88" t="s">
        <v>186</v>
      </c>
      <c r="B633" s="89">
        <v>1</v>
      </c>
      <c r="C633" s="89"/>
      <c r="D633" s="130" t="s">
        <v>510</v>
      </c>
      <c r="E633" s="90" t="s">
        <v>511</v>
      </c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3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0.16666666666666666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42" x14ac:dyDescent="0.4">
      <c r="A662" s="92" t="s">
        <v>328</v>
      </c>
      <c r="B662" s="89">
        <v>0</v>
      </c>
      <c r="C662" s="205"/>
      <c r="D662" s="90" t="s">
        <v>484</v>
      </c>
      <c r="E662" s="90" t="s">
        <v>485</v>
      </c>
      <c r="F662" s="90"/>
      <c r="G662" s="79"/>
    </row>
    <row r="663" spans="1:7" ht="63" x14ac:dyDescent="0.4">
      <c r="A663" s="88" t="s">
        <v>302</v>
      </c>
      <c r="B663" s="89">
        <v>0</v>
      </c>
      <c r="C663" s="89"/>
      <c r="D663" s="117" t="s">
        <v>486</v>
      </c>
      <c r="E663" s="90" t="s">
        <v>487</v>
      </c>
      <c r="F663" s="90"/>
      <c r="G663" s="79"/>
    </row>
    <row r="664" spans="1:7" ht="84.75" customHeight="1" x14ac:dyDescent="0.4">
      <c r="A664" s="106" t="s">
        <v>376</v>
      </c>
      <c r="B664" s="89">
        <v>0</v>
      </c>
      <c r="C664" s="89"/>
      <c r="D664" s="339" t="s">
        <v>512</v>
      </c>
      <c r="E664" s="90" t="s">
        <v>491</v>
      </c>
      <c r="F664" s="90"/>
      <c r="G664" s="83"/>
    </row>
    <row r="665" spans="1:7" ht="105" x14ac:dyDescent="0.4">
      <c r="A665" s="266" t="s">
        <v>317</v>
      </c>
      <c r="B665" s="89">
        <v>0</v>
      </c>
      <c r="C665" s="99">
        <f>IF(B665=0, -5, "0")</f>
        <v>-5</v>
      </c>
      <c r="D665" s="337" t="s">
        <v>513</v>
      </c>
      <c r="E665" s="338" t="s">
        <v>514</v>
      </c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0.28599999999999998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12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0.42857142857142855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44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0.5641025641025641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43609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84" x14ac:dyDescent="0.4">
      <c r="A684" s="109" t="s">
        <v>93</v>
      </c>
      <c r="B684" s="89">
        <v>0</v>
      </c>
      <c r="C684" s="89"/>
      <c r="D684" s="90" t="s">
        <v>534</v>
      </c>
      <c r="E684" s="90" t="s">
        <v>535</v>
      </c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42" x14ac:dyDescent="0.4">
      <c r="A697" s="177" t="s">
        <v>318</v>
      </c>
      <c r="B697" s="89">
        <v>1</v>
      </c>
      <c r="C697" s="99"/>
      <c r="D697" s="88" t="s">
        <v>536</v>
      </c>
      <c r="E697" s="90" t="s">
        <v>537</v>
      </c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1</v>
      </c>
      <c r="C700" s="89"/>
      <c r="D700" s="271">
        <v>0.5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0.83333333333333337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43609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63" x14ac:dyDescent="0.4">
      <c r="A714" s="182" t="s">
        <v>321</v>
      </c>
      <c r="B714" s="185">
        <v>0</v>
      </c>
      <c r="C714" s="185"/>
      <c r="D714" s="109" t="s">
        <v>515</v>
      </c>
      <c r="E714" s="109" t="s">
        <v>516</v>
      </c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6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>
        <f>D715/(COUNT(B710:C714)*2)</f>
        <v>0.75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0</v>
      </c>
      <c r="C721" s="89"/>
      <c r="D721" s="271">
        <v>0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4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0.66666666666666663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10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0.7142857142857143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0.14799999999999999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142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0.58196721311475408</v>
      </c>
      <c r="E730" s="3"/>
      <c r="F730" s="3"/>
    </row>
  </sheetData>
  <sheetProtection algorithmName="SHA-512" hashValue="5ZDxpQFEMUn2jelLcLRYb1bA3y8dsRlkTyDLEuax0nqK78UshLRlEUaeKd4iIF+l+5tJN9zxQsQOg/5gtlzlbw==" saltValue="UQueJLBmldmp4kUn0pq+Mw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61"/>
      <c r="E1" s="461"/>
      <c r="F1" s="461"/>
      <c r="G1" s="461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5">
      <c r="A7" s="463" t="str">
        <f>'Page de garde'!D18</f>
        <v>OUED ELIL</v>
      </c>
      <c r="B7" s="463"/>
      <c r="C7" s="463"/>
      <c r="D7" s="463"/>
      <c r="E7" s="463"/>
      <c r="F7" s="463"/>
      <c r="G7" s="66"/>
    </row>
    <row r="8" spans="1:7" s="2" customFormat="1" ht="24.75" x14ac:dyDescent="0.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.75" x14ac:dyDescent="0.5">
      <c r="A9" s="330" t="s">
        <v>41</v>
      </c>
      <c r="B9" s="465" t="str">
        <f>'A1 Exploitation'!B10:F10</f>
        <v>Employée du PLS et Caissière centrale</v>
      </c>
      <c r="C9" s="465"/>
      <c r="D9" s="465"/>
      <c r="E9" s="465"/>
      <c r="F9" s="465"/>
      <c r="G9" s="66"/>
    </row>
    <row r="10" spans="1:7" s="2" customFormat="1" ht="24.75" x14ac:dyDescent="0.5">
      <c r="A10" s="329" t="s">
        <v>40</v>
      </c>
      <c r="B10" s="460">
        <f>'A1 Exploitation'!B11:F11</f>
        <v>43609</v>
      </c>
      <c r="C10" s="460"/>
      <c r="D10" s="460"/>
      <c r="E10" s="460"/>
      <c r="F10" s="460"/>
      <c r="G10" s="66"/>
    </row>
    <row r="11" spans="1:7" s="2" customFormat="1" ht="24.75" x14ac:dyDescent="0.5">
      <c r="A11" s="329" t="s">
        <v>250</v>
      </c>
      <c r="B11" s="457">
        <f>D199</f>
        <v>0.87777777777777777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540</v>
      </c>
      <c r="E17" s="43" t="s">
        <v>518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49.5" x14ac:dyDescent="0.3">
      <c r="A19" s="4" t="s">
        <v>68</v>
      </c>
      <c r="B19" s="42">
        <v>1</v>
      </c>
      <c r="C19" s="42"/>
      <c r="D19" s="43" t="s">
        <v>517</v>
      </c>
      <c r="E19" s="43" t="s">
        <v>519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8</v>
      </c>
    </row>
    <row r="23" spans="1:7" x14ac:dyDescent="0.3">
      <c r="A23" s="441" t="s">
        <v>251</v>
      </c>
      <c r="B23" s="442"/>
      <c r="C23" s="443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6</v>
      </c>
    </row>
    <row r="34" spans="1:6" x14ac:dyDescent="0.3">
      <c r="A34" s="441" t="s">
        <v>251</v>
      </c>
      <c r="B34" s="442"/>
      <c r="C34" s="443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ht="33" x14ac:dyDescent="0.3">
      <c r="A46" s="4" t="s">
        <v>226</v>
      </c>
      <c r="B46" s="42">
        <v>1</v>
      </c>
      <c r="C46" s="42"/>
      <c r="D46" s="43" t="s">
        <v>520</v>
      </c>
      <c r="E46" s="42" t="s">
        <v>519</v>
      </c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9</v>
      </c>
    </row>
    <row r="53" spans="1:6" x14ac:dyDescent="0.3">
      <c r="A53" s="441" t="s">
        <v>251</v>
      </c>
      <c r="B53" s="442"/>
      <c r="C53" s="443"/>
      <c r="D53" s="332">
        <f>D52/(COUNT(B46:C51)*2)</f>
        <v>0.9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66.75" x14ac:dyDescent="0.35">
      <c r="A56" s="15" t="s">
        <v>148</v>
      </c>
      <c r="B56" s="42">
        <v>1</v>
      </c>
      <c r="C56" s="4" t="str">
        <f>IF(B56=0, -5, "0")</f>
        <v>0</v>
      </c>
      <c r="D56" s="43" t="s">
        <v>538</v>
      </c>
      <c r="E56" s="42" t="s">
        <v>519</v>
      </c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1</v>
      </c>
      <c r="C58" s="42"/>
      <c r="D58" s="43" t="s">
        <v>539</v>
      </c>
      <c r="E58" s="43" t="s">
        <v>521</v>
      </c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12</v>
      </c>
    </row>
    <row r="64" spans="1:6" x14ac:dyDescent="0.3">
      <c r="A64" s="441" t="s">
        <v>251</v>
      </c>
      <c r="B64" s="442"/>
      <c r="C64" s="443"/>
      <c r="D64" s="332">
        <f>D63/(COUNT(B56:C62)*2)</f>
        <v>0.8571428571428571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>
        <v>2</v>
      </c>
      <c r="C67" s="49"/>
      <c r="D67" s="43"/>
      <c r="E67" s="50"/>
      <c r="F67" s="42"/>
    </row>
    <row r="68" spans="1:6" ht="19.5" x14ac:dyDescent="0.4">
      <c r="A68" s="4" t="s">
        <v>228</v>
      </c>
      <c r="B68" s="48">
        <v>2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37.5" customHeight="1" x14ac:dyDescent="0.35">
      <c r="A77" s="18" t="s">
        <v>241</v>
      </c>
      <c r="B77" s="48">
        <v>1</v>
      </c>
      <c r="C77" s="4" t="str">
        <f>IF(B77=0, -5, "0")</f>
        <v>0</v>
      </c>
      <c r="D77" s="43" t="s">
        <v>530</v>
      </c>
      <c r="E77" s="43" t="s">
        <v>519</v>
      </c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5</v>
      </c>
    </row>
    <row r="85" spans="1:6" x14ac:dyDescent="0.3">
      <c r="A85" s="441" t="s">
        <v>251</v>
      </c>
      <c r="B85" s="442"/>
      <c r="C85" s="443"/>
      <c r="D85" s="332">
        <f>D84/(COUNT(B67:C83)*2)</f>
        <v>0.83333333333333337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50.25" x14ac:dyDescent="0.35">
      <c r="A156" s="14" t="s">
        <v>263</v>
      </c>
      <c r="B156" s="42">
        <v>1</v>
      </c>
      <c r="C156" s="4" t="str">
        <f>IF(B156=0, -5, "0")</f>
        <v>0</v>
      </c>
      <c r="D156" s="43" t="s">
        <v>522</v>
      </c>
      <c r="E156" s="42" t="s">
        <v>519</v>
      </c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15</v>
      </c>
    </row>
    <row r="162" spans="1:6" x14ac:dyDescent="0.3">
      <c r="A162" s="441" t="s">
        <v>251</v>
      </c>
      <c r="B162" s="442"/>
      <c r="C162" s="443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6</v>
      </c>
    </row>
    <row r="170" spans="1:6" x14ac:dyDescent="0.3">
      <c r="A170" s="441" t="s">
        <v>251</v>
      </c>
      <c r="B170" s="442"/>
      <c r="C170" s="44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8</v>
      </c>
    </row>
    <row r="178" spans="1:7" x14ac:dyDescent="0.3">
      <c r="A178" s="441" t="s">
        <v>251</v>
      </c>
      <c r="B178" s="442"/>
      <c r="C178" s="443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ht="49.5" x14ac:dyDescent="0.3">
      <c r="A181" s="16" t="s">
        <v>270</v>
      </c>
      <c r="B181" s="42">
        <v>0</v>
      </c>
      <c r="C181" s="42"/>
      <c r="D181" s="43" t="s">
        <v>523</v>
      </c>
      <c r="E181" s="43" t="s">
        <v>524</v>
      </c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8</v>
      </c>
    </row>
    <row r="187" spans="1:7" x14ac:dyDescent="0.3">
      <c r="A187" s="441" t="s">
        <v>251</v>
      </c>
      <c r="B187" s="442"/>
      <c r="C187" s="443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ht="33" x14ac:dyDescent="0.3">
      <c r="A190" s="16" t="s">
        <v>308</v>
      </c>
      <c r="B190" s="42">
        <v>0</v>
      </c>
      <c r="C190" s="42"/>
      <c r="D190" s="43" t="s">
        <v>525</v>
      </c>
      <c r="E190" s="43" t="s">
        <v>526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2</v>
      </c>
    </row>
    <row r="195" spans="1:6" x14ac:dyDescent="0.3">
      <c r="A195" s="441" t="s">
        <v>251</v>
      </c>
      <c r="B195" s="442"/>
      <c r="C195" s="443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v>0.5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79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0.87777777777777777</v>
      </c>
    </row>
  </sheetData>
  <sheetProtection algorithmName="SHA-512" hashValue="DYi2yxseRlZFFMTr3pGQuaM3wl/6dig/5kFDy2py4jeAJdzcEm6i9WH2+mQPrUGx++uiGkoBdPYD104VQ0SHMA==" saltValue="ZLvwkjPLWsq5EBzv4BDfO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OUED ELIL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22" sqref="D22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61"/>
      <c r="E1" s="461"/>
      <c r="F1" s="461"/>
      <c r="G1" s="461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5">
      <c r="A7" s="463" t="str">
        <f>'Page de garde'!D18</f>
        <v>OUED ELIL</v>
      </c>
      <c r="B7" s="463"/>
      <c r="C7" s="463"/>
      <c r="D7" s="463"/>
      <c r="E7" s="463"/>
      <c r="F7" s="463"/>
      <c r="G7" s="66"/>
    </row>
    <row r="8" spans="1:7" s="2" customFormat="1" ht="24.75" x14ac:dyDescent="0.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.75" x14ac:dyDescent="0.5">
      <c r="A9" s="330" t="s">
        <v>41</v>
      </c>
      <c r="B9" s="465" t="str">
        <f>'A1 Exploitation'!B10:F10</f>
        <v>Employée du PLS et Caissière centrale</v>
      </c>
      <c r="C9" s="465"/>
      <c r="D9" s="465"/>
      <c r="E9" s="465"/>
      <c r="F9" s="465"/>
      <c r="G9" s="66"/>
    </row>
    <row r="10" spans="1:7" s="2" customFormat="1" ht="24.75" x14ac:dyDescent="0.5">
      <c r="A10" s="329" t="s">
        <v>40</v>
      </c>
      <c r="B10" s="460">
        <f>'A1 Exploitation'!B11:F11</f>
        <v>43609</v>
      </c>
      <c r="C10" s="460"/>
      <c r="D10" s="460"/>
      <c r="E10" s="460"/>
      <c r="F10" s="460"/>
      <c r="G10" s="66"/>
    </row>
    <row r="11" spans="1:7" s="2" customFormat="1" ht="24.75" x14ac:dyDescent="0.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OUED ELIL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61"/>
      <c r="E1" s="461"/>
      <c r="F1" s="461"/>
      <c r="G1" s="461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5">
      <c r="A7" s="463" t="str">
        <f>'Page de garde'!D18</f>
        <v>OUED ELIL</v>
      </c>
      <c r="B7" s="463"/>
      <c r="C7" s="463"/>
      <c r="D7" s="463"/>
      <c r="E7" s="463"/>
      <c r="F7" s="463"/>
      <c r="G7" s="66"/>
    </row>
    <row r="8" spans="1:7" s="2" customFormat="1" ht="24.75" x14ac:dyDescent="0.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.75" x14ac:dyDescent="0.5">
      <c r="A9" s="330" t="s">
        <v>41</v>
      </c>
      <c r="B9" s="465" t="str">
        <f>'A1 Exploitation'!B10:F10</f>
        <v>Employée du PLS et Caissière centrale</v>
      </c>
      <c r="C9" s="465"/>
      <c r="D9" s="465"/>
      <c r="E9" s="465"/>
      <c r="F9" s="465"/>
      <c r="G9" s="66"/>
    </row>
    <row r="10" spans="1:7" s="2" customFormat="1" ht="24.75" x14ac:dyDescent="0.5">
      <c r="A10" s="329" t="s">
        <v>40</v>
      </c>
      <c r="B10" s="460">
        <f>'A1 Exploitation'!B11:F11</f>
        <v>43609</v>
      </c>
      <c r="C10" s="460"/>
      <c r="D10" s="460"/>
      <c r="E10" s="460"/>
      <c r="F10" s="460"/>
      <c r="G10" s="66"/>
    </row>
    <row r="11" spans="1:7" s="2" customFormat="1" ht="24.75" x14ac:dyDescent="0.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OUED ELIL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61"/>
      <c r="E1" s="461"/>
      <c r="F1" s="461"/>
      <c r="G1" s="461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5">
      <c r="A7" s="463" t="str">
        <f>'Page de garde'!D18</f>
        <v>OUED ELIL</v>
      </c>
      <c r="B7" s="463"/>
      <c r="C7" s="463"/>
      <c r="D7" s="463"/>
      <c r="E7" s="463"/>
      <c r="F7" s="463"/>
      <c r="G7" s="66"/>
    </row>
    <row r="8" spans="1:7" s="2" customFormat="1" ht="24.75" x14ac:dyDescent="0.5">
      <c r="A8" s="329" t="s">
        <v>39</v>
      </c>
      <c r="B8" s="464" t="str">
        <f>'A1 Exploitation'!B9:F9</f>
        <v>M Souheil DRAOUI</v>
      </c>
      <c r="C8" s="464"/>
      <c r="D8" s="464"/>
      <c r="E8" s="464"/>
      <c r="F8" s="464"/>
      <c r="G8" s="66"/>
    </row>
    <row r="9" spans="1:7" s="2" customFormat="1" ht="24.75" x14ac:dyDescent="0.5">
      <c r="A9" s="330" t="s">
        <v>41</v>
      </c>
      <c r="B9" s="465" t="str">
        <f>'A1 Exploitation'!B10:F10</f>
        <v>Employée du PLS et Caissière centrale</v>
      </c>
      <c r="C9" s="465"/>
      <c r="D9" s="465"/>
      <c r="E9" s="465"/>
      <c r="F9" s="465"/>
      <c r="G9" s="66"/>
    </row>
    <row r="10" spans="1:7" s="2" customFormat="1" ht="24.75" x14ac:dyDescent="0.5">
      <c r="A10" s="329" t="s">
        <v>40</v>
      </c>
      <c r="B10" s="460">
        <f>'A1 Exploitation'!B11:F11</f>
        <v>43609</v>
      </c>
      <c r="C10" s="460"/>
      <c r="D10" s="460"/>
      <c r="E10" s="460"/>
      <c r="F10" s="460"/>
      <c r="G10" s="66"/>
    </row>
    <row r="11" spans="1:7" s="2" customFormat="1" ht="24.75" x14ac:dyDescent="0.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2019-05-31T09:21:25Z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