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oued ellil\2018\4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37" l="1"/>
  <c r="B8" i="37"/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D543" i="43" s="1"/>
  <c r="B543" i="43" s="1"/>
  <c r="E543" i="43"/>
  <c r="C542" i="43"/>
  <c r="A537" i="43"/>
  <c r="F532" i="43"/>
  <c r="D532" i="43" s="1"/>
  <c r="E532" i="43"/>
  <c r="B532" i="43"/>
  <c r="C530" i="43"/>
  <c r="D533" i="43" s="1"/>
  <c r="D534" i="43" s="1"/>
  <c r="B162" i="29" s="1"/>
  <c r="C528" i="43"/>
  <c r="A517" i="43"/>
  <c r="F512" i="43"/>
  <c r="E512" i="43"/>
  <c r="D512" i="43"/>
  <c r="B512" i="43" s="1"/>
  <c r="D513" i="43" s="1"/>
  <c r="D514" i="43" s="1"/>
  <c r="B152" i="29" s="1"/>
  <c r="A506" i="43"/>
  <c r="D500" i="43"/>
  <c r="F498" i="43"/>
  <c r="E498" i="43"/>
  <c r="D498" i="43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D386" i="43" s="1"/>
  <c r="B386" i="43" s="1"/>
  <c r="E386" i="43"/>
  <c r="C381" i="43"/>
  <c r="C378" i="43"/>
  <c r="C371" i="43"/>
  <c r="C369" i="43"/>
  <c r="C368" i="43"/>
  <c r="A361" i="43"/>
  <c r="F353" i="43"/>
  <c r="E353" i="43"/>
  <c r="D353" i="43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/>
  <c r="C194" i="43"/>
  <c r="C190" i="43"/>
  <c r="C186" i="43"/>
  <c r="C184" i="43"/>
  <c r="D201" i="43" s="1"/>
  <c r="D202" i="43" s="1"/>
  <c r="C182" i="43"/>
  <c r="C181" i="43"/>
  <c r="D172" i="43"/>
  <c r="C170" i="43"/>
  <c r="A161" i="43"/>
  <c r="F153" i="43"/>
  <c r="E153" i="43"/>
  <c r="D153" i="43" s="1"/>
  <c r="B153" i="43"/>
  <c r="C147" i="43"/>
  <c r="D154" i="43" s="1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D133" i="37" s="1"/>
  <c r="D134" i="37" s="1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9" i="37"/>
  <c r="D547" i="36"/>
  <c r="B43" i="29" s="1"/>
  <c r="B543" i="36"/>
  <c r="C542" i="36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C425" i="36"/>
  <c r="C422" i="36"/>
  <c r="C415" i="36"/>
  <c r="C411" i="36"/>
  <c r="C405" i="36"/>
  <c r="C402" i="36"/>
  <c r="A394" i="36"/>
  <c r="B386" i="36"/>
  <c r="C381" i="36"/>
  <c r="C378" i="36"/>
  <c r="D387" i="36" s="1"/>
  <c r="C371" i="36"/>
  <c r="C369" i="36"/>
  <c r="C368" i="36"/>
  <c r="A361" i="36"/>
  <c r="B353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B99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61" i="37" l="1"/>
  <c r="D162" i="37" s="1"/>
  <c r="D149" i="37"/>
  <c r="D150" i="37" s="1"/>
  <c r="D63" i="37"/>
  <c r="D64" i="37" s="1"/>
  <c r="D544" i="36"/>
  <c r="D533" i="36"/>
  <c r="D534" i="36" s="1"/>
  <c r="B161" i="29" s="1"/>
  <c r="D477" i="36"/>
  <c r="D480" i="36" s="1"/>
  <c r="D481" i="36" s="1"/>
  <c r="B133" i="29" s="1"/>
  <c r="D440" i="36"/>
  <c r="D406" i="36"/>
  <c r="D407" i="36" s="1"/>
  <c r="D426" i="36"/>
  <c r="D427" i="36" s="1"/>
  <c r="D373" i="36"/>
  <c r="D374" i="36" s="1"/>
  <c r="D390" i="36"/>
  <c r="D391" i="36" s="1"/>
  <c r="B115" i="29" s="1"/>
  <c r="D354" i="36"/>
  <c r="D355" i="36" s="1"/>
  <c r="D314" i="36"/>
  <c r="D317" i="36" s="1"/>
  <c r="D318" i="36" s="1"/>
  <c r="B97" i="29" s="1"/>
  <c r="D100" i="36"/>
  <c r="D101" i="36" s="1"/>
  <c r="D201" i="36"/>
  <c r="D202" i="36" s="1"/>
  <c r="D154" i="36"/>
  <c r="D155" i="36" s="1"/>
  <c r="D84" i="36"/>
  <c r="D85" i="36" s="1"/>
  <c r="D42" i="36"/>
  <c r="D43" i="36" s="1"/>
  <c r="D544" i="43"/>
  <c r="D45" i="31"/>
  <c r="D46" i="31" s="1"/>
  <c r="B55" i="29" s="1"/>
  <c r="D43" i="31"/>
  <c r="D441" i="36"/>
  <c r="D195" i="35"/>
  <c r="D155" i="43"/>
  <c r="D157" i="43"/>
  <c r="D158" i="43" s="1"/>
  <c r="B71" i="29" s="1"/>
  <c r="D265" i="33"/>
  <c r="D266" i="33" s="1"/>
  <c r="B90" i="29" s="1"/>
  <c r="D263" i="33"/>
  <c r="D155" i="31"/>
  <c r="D157" i="31"/>
  <c r="D158" i="31" s="1"/>
  <c r="B73" i="29" s="1"/>
  <c r="D547" i="43"/>
  <c r="B44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388" i="36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478" i="36" l="1"/>
  <c r="D443" i="36"/>
  <c r="D444" i="36" s="1"/>
  <c r="B124" i="29" s="1"/>
  <c r="D357" i="36"/>
  <c r="D358" i="36" s="1"/>
  <c r="B106" i="29" s="1"/>
  <c r="D315" i="36"/>
  <c r="D102" i="36"/>
  <c r="D103" i="36" s="1"/>
  <c r="B61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<sst xmlns="http://schemas.openxmlformats.org/spreadsheetml/2006/main" count="3722" uniqueCount="441">
  <si>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</si>
  <si>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</si>
  <si>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</si>
  <si>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</si>
  <si>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</si>
  <si>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</si>
  <si>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</si>
  <si>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</si>
  <si>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</si>
  <si>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</si>
  <si>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</si>
  <si>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</si>
  <si>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</si>
  <si>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</si>
  <si>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</si>
  <si>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</si>
  <si>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</si>
  <si>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</si>
  <si>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</si>
  <si>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</si>
  <si>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</si>
  <si>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</si>
  <si>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</si>
  <si>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</si>
  <si>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</si>
  <si>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</si>
  <si>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</si>
  <si>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</si>
  <si>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</si>
  <si>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</si>
  <si>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</si>
  <si>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</si>
  <si>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</si>
  <si>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</si>
  <si>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</si>
  <si>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</si>
  <si>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</si>
  <si>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</si>
  <si>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</si>
  <si>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</si>
  <si>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</si>
  <si>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</si>
  <si>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</si>
  <si>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</si>
  <si>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</si>
  <si>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</si>
  <si>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</si>
  <si>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</si>
  <si>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</si>
  <si>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</si>
  <si>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</si>
  <si>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</si>
  <si>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</si>
  <si>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</si>
  <si>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</si>
  <si>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</si>
  <si>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</si>
  <si>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</si>
  <si>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</si>
  <si>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</si>
  <si>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</si>
  <si>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</si>
  <si>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</si>
  <si>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</si>
  <si>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</si>
  <si>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</si>
  <si>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</si>
  <si>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</si>
  <si>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</si>
  <si>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</si>
  <si>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</si>
  <si>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</si>
  <si>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</si>
  <si>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</si>
  <si>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</si>
  <si>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</si>
  <si>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</si>
  <si>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</si>
  <si>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</si>
  <si>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</si>
  <si>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</si>
  <si>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</si>
  <si>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</si>
  <si>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</si>
  <si>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</si>
  <si>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</si>
  <si>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</si>
  <si>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</si>
  <si>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</si>
  <si>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</si>
  <si>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</si>
  <si>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</si>
  <si>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</si>
  <si>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</si>
  <si>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</si>
  <si>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</si>
  <si>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</si>
  <si>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</si>
  <si>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</si>
  <si>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</si>
  <si>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</si>
  <si>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</si>
  <si>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</si>
  <si>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</si>
  <si>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</si>
  <si>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</si>
  <si>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</si>
  <si>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</si>
  <si>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</si>
  <si>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</si>
  <si>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</si>
  <si>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</si>
  <si>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</si>
  <si>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</si>
  <si>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</si>
  <si>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</si>
  <si>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</si>
  <si>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</si>
  <si>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</si>
  <si>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</si>
  <si>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</si>
  <si>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</si>
  <si>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</si>
  <si>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</si>
  <si>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</si>
  <si>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</si>
  <si>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</si>
  <si>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</si>
  <si>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</si>
  <si>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</si>
  <si>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</si>
  <si>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</si>
  <si>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</si>
  <si>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</si>
  <si>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</si>
  <si>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</si>
  <si>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</si>
  <si>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</si>
  <si>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</si>
  <si>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</si>
  <si>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</si>
  <si>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</si>
  <si>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</si>
  <si>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</si>
  <si>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</si>
  <si>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</si>
  <si>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</si>
  <si>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</si>
  <si>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</si>
  <si>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</si>
  <si>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</si>
  <si>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</si>
  <si>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</si>
  <si>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</si>
  <si>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</si>
  <si>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</si>
  <si>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</si>
  <si>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</si>
  <si>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</si>
  <si>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</si>
  <si>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</si>
  <si>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</si>
  <si>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</si>
  <si>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</si>
  <si>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</si>
  <si>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</si>
  <si>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</si>
  <si>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</si>
  <si>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</si>
  <si>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</si>
  <si>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</si>
  <si>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</si>
  <si>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</si>
  <si>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</si>
  <si>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</si>
  <si>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</si>
  <si>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</si>
  <si>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</si>
  <si>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</si>
  <si>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</si>
  <si>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</si>
  <si>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</si>
  <si>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</si>
  <si>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</si>
  <si>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</si>
  <si>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</si>
  <si>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</si>
  <si>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</si>
  <si>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</si>
  <si>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</si>
  <si>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</si>
  <si>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</si>
  <si>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</si>
  <si>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</si>
  <si>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</si>
  <si>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</si>
  <si>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</si>
  <si>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</si>
  <si>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</si>
  <si>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</si>
  <si>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</si>
  <si>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</si>
  <si>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</si>
  <si>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</si>
  <si>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</si>
  <si>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</si>
  <si>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</si>
  <si>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</si>
  <si>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</si>
  <si>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</si>
  <si>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</si>
  <si>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</si>
  <si>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</si>
  <si>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</si>
  <si>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</si>
  <si>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</si>
  <si>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</si>
  <si>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</si>
  <si>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</si>
  <si>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</si>
  <si>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</si>
  <si>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</si>
  <si>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</si>
  <si>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</si>
  <si>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</si>
  <si>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</si>
  <si>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</si>
  <si>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</si>
  <si>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</si>
  <si>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</si>
  <si>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</si>
  <si>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</si>
  <si>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</si>
  <si>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</si>
  <si>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</si>
  <si>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</si>
  <si>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</si>
  <si>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</si>
  <si>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</si>
  <si>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</si>
  <si>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</si>
  <si>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</si>
  <si>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</si>
  <si>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</si>
  <si>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</si>
  <si>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</si>
  <si>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</si>
  <si>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</si>
  <si>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</si>
  <si>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</si>
  <si>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</si>
  <si>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</si>
  <si>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</si>
  <si>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</si>
  <si>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</si>
  <si>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</si>
  <si>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</si>
  <si>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</si>
  <si>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</si>
  <si>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</si>
  <si>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</si>
  <si>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</si>
  <si>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</si>
  <si>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</si>
  <si>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</si>
  <si>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</si>
  <si>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</si>
  <si>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</si>
  <si>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</si>
  <si>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</si>
  <si>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</si>
  <si>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</si>
  <si>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</si>
  <si>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</si>
  <si>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</si>
  <si>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</si>
  <si>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</si>
  <si>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</si>
  <si>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</si>
  <si>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</si>
  <si>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</si>
  <si>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</si>
  <si>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</si>
  <si>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</si>
  <si>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</si>
  <si>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</si>
  <si>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</si>
  <si>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</si>
  <si>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</si>
  <si>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</si>
  <si>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</si>
  <si>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</si>
  <si>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</si>
  <si>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</si>
  <si>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</si>
  <si>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</si>
  <si>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</si>
  <si>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</si>
  <si>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</si>
  <si>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</si>
  <si>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</si>
  <si>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</si>
  <si>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</si>
  <si>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</si>
  <si>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</si>
  <si>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</si>
  <si>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</si>
  <si>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</si>
  <si>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</si>
  <si>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</si>
  <si>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</si>
  <si>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</si>
  <si>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</si>
  <si>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</si>
  <si>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</si>
  <si>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</si>
  <si>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</si>
  <si>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</si>
  <si>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</si>
  <si>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</si>
  <si>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</si>
  <si>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</si>
  <si>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</si>
  <si>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</si>
  <si>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</si>
  <si>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</si>
  <si>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</si>
  <si>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</si>
  <si>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</si>
  <si>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</si>
  <si>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</si>
  <si>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</si>
  <si>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</si>
  <si>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</si>
  <si>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</si>
  <si>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</si>
  <si>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</si>
  <si>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</si>
  <si>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</si>
  <si>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</si>
  <si>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</si>
  <si>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</si>
  <si>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</si>
  <si>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</si>
  <si>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</si>
  <si>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</si>
  <si>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</si>
  <si>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</si>
  <si>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</si>
  <si>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</si>
  <si>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</si>
  <si>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</si>
  <si>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</si>
  <si>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</si>
  <si>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</si>
  <si>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</si>
  <si>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</si>
  <si>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</si>
  <si>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</si>
  <si>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</si>
  <si>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</si>
  <si>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</si>
  <si>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</si>
  <si>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</si>
  <si>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</si>
  <si>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</si>
  <si>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</si>
  <si>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</si>
  <si>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</si>
  <si>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</si>
  <si>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</si>
  <si>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</si>
  <si>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</si>
  <si>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</si>
  <si>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</si>
  <si>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</si>
  <si>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</si>
  <si>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</si>
  <si>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</si>
  <si>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</si>
  <si>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</si>
  <si>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</si>
  <si>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</si>
  <si>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</si>
  <si>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</si>
  <si>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</si>
  <si>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</si>
  <si>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</si>
  <si>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</si>
  <si>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</si>
  <si>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</si>
  <si>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</si>
  <si>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</si>
  <si>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</si>
  <si>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</si>
  <si>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</si>
  <si>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</si>
  <si>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</si>
  <si>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</si>
  <si>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</si>
  <si>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</si>
  <si>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</si>
  <si>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</si>
  <si>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</si>
  <si>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</si>
  <si>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</si>
  <si>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</si>
  <si>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</si>
  <si>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OUED ELLIL</t>
  </si>
  <si>
    <t>M Dhia MECHLAOUI</t>
  </si>
  <si>
    <t>Le directeur magasin M Lotfi KINZIZI</t>
  </si>
  <si>
    <t>Il n'y avait pas de gâteaux exposés.</t>
  </si>
  <si>
    <t xml:space="preserve">La date de retrait pour une portion de potiron n’était pas respectée, renforcer le tri des produits exposés. (voir photo).
</t>
  </si>
  <si>
    <t>Présence de souillures au niveau du meuble froid, un nettoyage est nécessaire à ce niveau.</t>
  </si>
  <si>
    <t xml:space="preserve">La mention des ingrédients (chocolat) et (sésame) était manquante pour les produits:
*Biscuit chocolat Essaada
*Biscuit Diari Essaada
Aviser le fournisseur sur ces non-conformités. (voir les photos).
</t>
  </si>
  <si>
    <t>Renforcer le rangement dans la réserve.</t>
  </si>
  <si>
    <t>Renforcer le rangement des produits exposés au niveau du meuble froid des yaourts.</t>
  </si>
  <si>
    <t>Le rangement des vestiaires n'était pas satisfaisant, accorder plus d'attention au rangement.</t>
  </si>
  <si>
    <t>Fournir ces éléments.</t>
  </si>
  <si>
    <t>Respecter les dates de retrait pour les produits exposés.</t>
  </si>
  <si>
    <t>Absence du plan préventif anti-nuisibles.</t>
  </si>
  <si>
    <t>Absence d'un local poubelles.</t>
  </si>
  <si>
    <t>Manque d'étanchéité de la porte de réception.</t>
  </si>
  <si>
    <t xml:space="preserve">Le sol était ébréché à plusieurs niveaux.
</t>
  </si>
  <si>
    <t>Hygrométrie=42%, conforme.</t>
  </si>
  <si>
    <t>La résine était décollée.</t>
  </si>
  <si>
    <t>Procéder à la réparation du revêtement.</t>
  </si>
  <si>
    <t>Température affichée: 3°C
Température mesurée: 2°C
Meuble négatif:
Température affichée: -17C
Température mesurée: -16°C</t>
  </si>
  <si>
    <t>Le luminaire de la chambre froide n'était pas fonctionnel.</t>
  </si>
  <si>
    <t>Egoutage de l'évaporateur de la chambre froide.</t>
  </si>
  <si>
    <t>Plusieurs appâts n’étaient pas fixés au sol.</t>
  </si>
  <si>
    <t>Absence d'un local poubelle.</t>
  </si>
  <si>
    <t>Le système à pédale de la poubelle du rayon fruits et légumes était rompu.</t>
  </si>
  <si>
    <t>Réparer la poubelle ou fournir une nouvelle.</t>
  </si>
  <si>
    <t>Le distributeur du savon liquide était endommagé au niveau des sanitaires des femmes
Réparer ou remplacer le distributeur.</t>
  </si>
  <si>
    <t>Les fixateurs des piques prix étaient souillés.</t>
  </si>
  <si>
    <t xml:space="preserve">Présence d'une cadavre d’insecte dans le meuble surgelé des glaces, renforcer le nettoyage à ce niveau. 
</t>
  </si>
  <si>
    <t>Absence de papier essuie-mains et du savon liquide au niveau des sanitaires des hommes et des femmes.</t>
  </si>
  <si>
    <t>Absence de papier essuie-mains.</t>
  </si>
  <si>
    <t>Les visites médicales n'étaient pas encore réalisées, elles sont prévues pour le mois de mai.</t>
  </si>
  <si>
    <t>Le réceptionniste ne portait pas la tenue de travail ni le badge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</si>
</sst>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14" fillId="2" borderId="1" xfId="1" applyFont="1" applyFill="1" applyBorder="1" applyAlignment="1" applyProtection="1">
      <alignment horizontal="left" vertical="center" wrapText="1"/>
      <protection locked="0"/>
    </xf>
    <xf numFmtId="0" fontId="14" fillId="0" borderId="1" xfId="0" applyFont="1" applyBorder="1" applyAlignment="1" applyProtection="1">
      <alignment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  <xf numFmtId="165" fontId="9" fillId="12" borderId="5" xfId="0" applyNumberFormat="1" applyFont="1" applyFill="1" applyBorder="1" applyAlignment="1" applyProtection="1">
      <alignment horizont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58784976"/>
        <c:axId val="-1558783888"/>
      </c:barChart>
      <c:catAx>
        <c:axId val="-155878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58783888"/>
        <c:crosses val="autoZero"/>
        <c:auto val="1"/>
        <c:lblAlgn val="ctr"/>
        <c:lblOffset val="100"/>
        <c:noMultiLvlLbl val="0"/>
      </c:catAx>
      <c:valAx>
        <c:axId val="-15587838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5878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57420560"/>
        <c:axId val="-1457427632"/>
      </c:barChart>
      <c:catAx>
        <c:axId val="-145742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57427632"/>
        <c:crosses val="autoZero"/>
        <c:auto val="1"/>
        <c:lblAlgn val="ctr"/>
        <c:lblOffset val="100"/>
        <c:noMultiLvlLbl val="0"/>
      </c:catAx>
      <c:valAx>
        <c:axId val="-1457427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57420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57427088"/>
        <c:axId val="-1457426000"/>
      </c:barChart>
      <c:catAx>
        <c:axId val="-1457427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57426000"/>
        <c:crosses val="autoZero"/>
        <c:auto val="1"/>
        <c:lblAlgn val="ctr"/>
        <c:lblOffset val="100"/>
        <c:noMultiLvlLbl val="0"/>
      </c:catAx>
      <c:valAx>
        <c:axId val="-1457426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57427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57430352"/>
        <c:axId val="-1457424912"/>
      </c:barChart>
      <c:catAx>
        <c:axId val="-1457430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57424912"/>
        <c:crosses val="autoZero"/>
        <c:auto val="1"/>
        <c:lblAlgn val="ctr"/>
        <c:lblOffset val="100"/>
        <c:noMultiLvlLbl val="0"/>
      </c:catAx>
      <c:valAx>
        <c:axId val="-1457424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57430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57434704"/>
        <c:axId val="-1457433072"/>
      </c:barChart>
      <c:catAx>
        <c:axId val="-1457434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57433072"/>
        <c:crosses val="autoZero"/>
        <c:auto val="1"/>
        <c:lblAlgn val="ctr"/>
        <c:lblOffset val="100"/>
        <c:noMultiLvlLbl val="0"/>
      </c:catAx>
      <c:valAx>
        <c:axId val="-1457433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57434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55972704"/>
        <c:axId val="-1455967264"/>
      </c:barChart>
      <c:catAx>
        <c:axId val="-145597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55967264"/>
        <c:crosses val="autoZero"/>
        <c:auto val="1"/>
        <c:lblAlgn val="ctr"/>
        <c:lblOffset val="100"/>
        <c:noMultiLvlLbl val="0"/>
      </c:catAx>
      <c:valAx>
        <c:axId val="-1455967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5597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0.82352941176470584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55977056"/>
        <c:axId val="-1455972160"/>
      </c:barChart>
      <c:catAx>
        <c:axId val="-145597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55972160"/>
        <c:crosses val="autoZero"/>
        <c:auto val="1"/>
        <c:lblAlgn val="ctr"/>
        <c:lblOffset val="100"/>
        <c:noMultiLvlLbl val="0"/>
      </c:catAx>
      <c:valAx>
        <c:axId val="-145597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5597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0.94360902255639101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55971072"/>
        <c:axId val="-1455979232"/>
      </c:barChart>
      <c:catAx>
        <c:axId val="-145597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55979232"/>
        <c:crosses val="autoZero"/>
        <c:auto val="1"/>
        <c:lblAlgn val="ctr"/>
        <c:lblOffset val="100"/>
        <c:noMultiLvlLbl val="0"/>
      </c:catAx>
      <c:valAx>
        <c:axId val="-1455979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5597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0.88356921716054848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455977600"/>
        <c:axId val="-1455979776"/>
        <c:extLst xmlns:c16r2="http://schemas.microsoft.com/office/drawing/2015/06/chart"/>
      </c:barChart>
      <c:catAx>
        <c:axId val="-14559776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55979776"/>
        <c:crosses val="autoZero"/>
        <c:auto val="1"/>
        <c:lblAlgn val="ctr"/>
        <c:lblOffset val="100"/>
        <c:noMultiLvlLbl val="0"/>
      </c:catAx>
      <c:valAx>
        <c:axId val="-145597977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55977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455976512"/>
        <c:axId val="-1455975968"/>
        <c:extLst xmlns:c16r2="http://schemas.microsoft.com/office/drawing/2015/06/chart"/>
      </c:barChart>
      <c:catAx>
        <c:axId val="-145597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55975968"/>
        <c:crosses val="autoZero"/>
        <c:auto val="1"/>
        <c:lblAlgn val="ctr"/>
        <c:lblOffset val="100"/>
        <c:noMultiLvlLbl val="0"/>
      </c:catAx>
      <c:valAx>
        <c:axId val="-1455975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55976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58784432"/>
        <c:axId val="-1558793136"/>
      </c:barChart>
      <c:catAx>
        <c:axId val="-155878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58793136"/>
        <c:crosses val="autoZero"/>
        <c:auto val="1"/>
        <c:lblAlgn val="ctr"/>
        <c:lblOffset val="100"/>
        <c:noMultiLvlLbl val="0"/>
      </c:catAx>
      <c:valAx>
        <c:axId val="-155879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5878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58789328"/>
        <c:axId val="-1558787696"/>
      </c:barChart>
      <c:catAx>
        <c:axId val="-155878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58787696"/>
        <c:crosses val="autoZero"/>
        <c:auto val="1"/>
        <c:lblAlgn val="ctr"/>
        <c:lblOffset val="100"/>
        <c:noMultiLvlLbl val="0"/>
      </c:catAx>
      <c:valAx>
        <c:axId val="-155878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58789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58782800"/>
        <c:axId val="-1558782256"/>
      </c:barChart>
      <c:catAx>
        <c:axId val="-155878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58782256"/>
        <c:crosses val="autoZero"/>
        <c:auto val="1"/>
        <c:lblAlgn val="ctr"/>
        <c:lblOffset val="100"/>
        <c:noMultiLvlLbl val="0"/>
      </c:catAx>
      <c:valAx>
        <c:axId val="-15587822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5878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58780624"/>
        <c:axId val="-1558790960"/>
      </c:barChart>
      <c:catAx>
        <c:axId val="-1558780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58790960"/>
        <c:crosses val="autoZero"/>
        <c:auto val="1"/>
        <c:lblAlgn val="ctr"/>
        <c:lblOffset val="100"/>
        <c:noMultiLvlLbl val="0"/>
      </c:catAx>
      <c:valAx>
        <c:axId val="-1558790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58780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58788240"/>
        <c:axId val="-1688586336"/>
      </c:barChart>
      <c:catAx>
        <c:axId val="-155878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88586336"/>
        <c:crosses val="autoZero"/>
        <c:auto val="1"/>
        <c:lblAlgn val="ctr"/>
        <c:lblOffset val="100"/>
        <c:noMultiLvlLbl val="0"/>
      </c:catAx>
      <c:valAx>
        <c:axId val="-1688586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5878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57422192"/>
        <c:axId val="-1457428176"/>
      </c:barChart>
      <c:catAx>
        <c:axId val="-145742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57428176"/>
        <c:crosses val="autoZero"/>
        <c:auto val="1"/>
        <c:lblAlgn val="ctr"/>
        <c:lblOffset val="100"/>
        <c:noMultiLvlLbl val="0"/>
      </c:catAx>
      <c:valAx>
        <c:axId val="-1457428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57422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57430896"/>
        <c:axId val="-1457421648"/>
      </c:barChart>
      <c:catAx>
        <c:axId val="-145743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57421648"/>
        <c:crosses val="autoZero"/>
        <c:auto val="1"/>
        <c:lblAlgn val="ctr"/>
        <c:lblOffset val="100"/>
        <c:noMultiLvlLbl val="0"/>
      </c:catAx>
      <c:valAx>
        <c:axId val="-1457421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57430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0.94827586206896552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457431984"/>
        <c:axId val="-1457428720"/>
      </c:barChart>
      <c:catAx>
        <c:axId val="-145743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457428720"/>
        <c:crosses val="autoZero"/>
        <c:auto val="1"/>
        <c:lblAlgn val="ctr"/>
        <c:lblOffset val="100"/>
        <c:noMultiLvlLbl val="0"/>
      </c:catAx>
      <c:valAx>
        <c:axId val="-1457428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457431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9" t="s">
        <v>407</v>
      </c>
      <c r="B18" s="319"/>
      <c r="C18" s="319"/>
      <c r="D18" s="320" t="s">
        <v>408</v>
      </c>
      <c r="E18" s="320"/>
      <c r="F18" s="320"/>
      <c r="G18" s="320"/>
      <c r="H18" s="320"/>
      <c r="I18" s="320"/>
      <c r="J18" s="320"/>
      <c r="K18" s="320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21" t="s">
        <v>324</v>
      </c>
      <c r="B21" s="321"/>
      <c r="C21" s="321"/>
      <c r="D21" s="321"/>
      <c r="E21" s="321"/>
      <c r="F21" s="321"/>
      <c r="G21" s="321"/>
      <c r="H21" s="321"/>
      <c r="I21" s="321"/>
      <c r="J21" s="321"/>
      <c r="K21" s="321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5" t="s">
        <v>326</v>
      </c>
      <c r="C23" s="315"/>
      <c r="D23" s="61"/>
      <c r="E23" s="61"/>
      <c r="F23" s="61"/>
      <c r="G23" s="61"/>
      <c r="H23" s="61"/>
      <c r="I23" s="61"/>
      <c r="J23" s="60" t="str">
        <f>D18</f>
        <v>OUED ELLIL</v>
      </c>
    </row>
    <row r="24" spans="1:11" ht="33" customHeight="1" x14ac:dyDescent="0.25">
      <c r="A24" s="242" t="s">
        <v>327</v>
      </c>
      <c r="B24" s="314">
        <f>AVERAGE('A1 Exploitation'!D549,'A1 Technique'!D199)</f>
        <v>0.88356921716054848</v>
      </c>
      <c r="C24" s="314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4">
        <f>AVERAGE('A2 Exploitation'!D549,'A2 Technique'!D199)</f>
        <v>0</v>
      </c>
      <c r="C25" s="314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4">
        <f>AVERAGE('A3 Exploitation'!D549,'A3 Technique'!D199)</f>
        <v>0</v>
      </c>
      <c r="C26" s="314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4">
        <f>AVERAGE('A4 Exploitation'!D549,'A4 Technique'!D199)</f>
        <v>0</v>
      </c>
      <c r="C27" s="314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4"/>
      <c r="C28" s="314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4"/>
      <c r="C29" s="314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5" t="s">
        <v>333</v>
      </c>
      <c r="C33" s="315"/>
      <c r="D33" s="61"/>
      <c r="E33" s="61"/>
      <c r="F33" s="61"/>
      <c r="G33" s="61"/>
      <c r="H33" s="61"/>
      <c r="I33" s="61"/>
      <c r="J33" s="60" t="str">
        <f>D18</f>
        <v>OUED ELLIL</v>
      </c>
    </row>
    <row r="34" spans="1:10" ht="33" customHeight="1" x14ac:dyDescent="0.25">
      <c r="A34" s="242" t="s">
        <v>327</v>
      </c>
      <c r="B34" s="314">
        <f>'A1 Exploitation'!D549</f>
        <v>0.94360902255639101</v>
      </c>
      <c r="C34" s="314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4">
        <f>'A2 Exploitation'!D549</f>
        <v>0</v>
      </c>
      <c r="C35" s="314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4">
        <f>'A3 Exploitation'!D549</f>
        <v>0</v>
      </c>
      <c r="C36" s="314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4">
        <f>'A4 Exploitation'!D549</f>
        <v>0</v>
      </c>
      <c r="C37" s="314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4"/>
      <c r="C38" s="314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4"/>
      <c r="C39" s="314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8" t="s">
        <v>334</v>
      </c>
      <c r="C42" s="318"/>
      <c r="D42" s="61"/>
      <c r="E42" s="61"/>
      <c r="F42" s="61"/>
      <c r="G42" s="61"/>
      <c r="H42" s="61"/>
      <c r="I42" s="61"/>
      <c r="J42" s="60" t="str">
        <f>D18</f>
        <v>OUED ELLIL</v>
      </c>
    </row>
    <row r="43" spans="1:10" ht="33" customHeight="1" x14ac:dyDescent="0.25">
      <c r="A43" s="242" t="s">
        <v>327</v>
      </c>
      <c r="B43" s="314">
        <f>AVERAGE('A1 Exploitation'!D547, 'A1 Technique'!D197)</f>
        <v>0.875</v>
      </c>
      <c r="C43" s="314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4" t="e">
        <f>AVERAGE('A2 Exploitation'!D547, 'A2 Technique'!D197)</f>
        <v>#DIV/0!</v>
      </c>
      <c r="C44" s="314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4" t="e">
        <f>AVERAGE('A3 Exploitation'!D547, 'A3 Technique'!D197)</f>
        <v>#DIV/0!</v>
      </c>
      <c r="C45" s="314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4" t="e">
        <f>AVERAGE('A4 Exploitation'!D547, 'A4 Technique'!D197)</f>
        <v>#DIV/0!</v>
      </c>
      <c r="C46" s="314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4"/>
      <c r="C47" s="314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4"/>
      <c r="C48" s="314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5" t="s">
        <v>335</v>
      </c>
      <c r="C51" s="315"/>
      <c r="D51" s="61"/>
      <c r="E51" s="61"/>
      <c r="F51" s="61"/>
      <c r="G51" s="61"/>
      <c r="H51" s="61"/>
      <c r="I51" s="61"/>
      <c r="J51" s="60" t="str">
        <f>D18</f>
        <v>OUED ELLIL</v>
      </c>
    </row>
    <row r="52" spans="1:10" ht="33" customHeight="1" x14ac:dyDescent="0.25">
      <c r="A52" s="242" t="s">
        <v>327</v>
      </c>
      <c r="B52" s="317">
        <f>'A1 Exploitation'!D46</f>
        <v>0.96666666666666667</v>
      </c>
      <c r="C52" s="317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7">
        <f>'A2 Exploitation'!D46</f>
        <v>0</v>
      </c>
      <c r="C53" s="317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7">
        <f>'A3 Exploitation'!D46</f>
        <v>0</v>
      </c>
      <c r="C54" s="317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7">
        <f>'A4 Exploitation'!D46</f>
        <v>0</v>
      </c>
      <c r="C55" s="317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7"/>
      <c r="C56" s="317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7"/>
      <c r="C57" s="317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5" t="s">
        <v>336</v>
      </c>
      <c r="C60" s="315"/>
      <c r="D60" s="61"/>
      <c r="E60" s="61"/>
      <c r="F60" s="61"/>
      <c r="G60" s="61"/>
      <c r="H60" s="61"/>
      <c r="I60" s="61"/>
      <c r="J60" s="60" t="str">
        <f>D18</f>
        <v>OUED ELLIL</v>
      </c>
    </row>
    <row r="61" spans="1:10" ht="33" customHeight="1" x14ac:dyDescent="0.25">
      <c r="A61" s="242" t="s">
        <v>327</v>
      </c>
      <c r="B61" s="314">
        <f>'A1 Exploitation'!D103</f>
        <v>0.96</v>
      </c>
      <c r="C61" s="314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4">
        <f>'A2 Exploitation'!D103</f>
        <v>0</v>
      </c>
      <c r="C62" s="314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4">
        <f>'A3 Exploitation'!D103</f>
        <v>0</v>
      </c>
      <c r="C63" s="314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4">
        <f>'A4 Exploitation'!D103</f>
        <v>0</v>
      </c>
      <c r="C64" s="314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4" t="e">
        <f>#REF!</f>
        <v>#REF!</v>
      </c>
      <c r="C65" s="314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4" t="e">
        <f>#REF!</f>
        <v>#REF!</v>
      </c>
      <c r="C66" s="314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5" t="s">
        <v>337</v>
      </c>
      <c r="C69" s="315"/>
      <c r="D69" s="61"/>
      <c r="E69" s="61"/>
      <c r="F69" s="61"/>
      <c r="G69" s="61"/>
      <c r="H69" s="61"/>
      <c r="I69" s="61"/>
      <c r="J69" s="60" t="str">
        <f>D18</f>
        <v>OUED ELLIL</v>
      </c>
    </row>
    <row r="70" spans="1:10" ht="33" customHeight="1" x14ac:dyDescent="0.25">
      <c r="A70" s="242" t="s">
        <v>327</v>
      </c>
      <c r="B70" s="314" t="e">
        <f>'A1 Exploitation'!D158</f>
        <v>#DIV/0!</v>
      </c>
      <c r="C70" s="314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4">
        <f>'A2 Exploitation'!D158</f>
        <v>0</v>
      </c>
      <c r="C71" s="314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4">
        <f>'A3 Exploitation'!D158</f>
        <v>0</v>
      </c>
      <c r="C72" s="314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4">
        <f>'A4 Exploitation'!D158</f>
        <v>0</v>
      </c>
      <c r="C73" s="314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4"/>
      <c r="C74" s="314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4"/>
      <c r="C75" s="314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5" t="s">
        <v>338</v>
      </c>
      <c r="C78" s="315"/>
      <c r="D78" s="61"/>
      <c r="E78" s="61"/>
      <c r="F78" s="61"/>
      <c r="G78" s="61"/>
      <c r="H78" s="61"/>
      <c r="I78" s="61"/>
      <c r="J78" s="60" t="str">
        <f>D18</f>
        <v>OUED ELLIL</v>
      </c>
    </row>
    <row r="79" spans="1:10" ht="33" customHeight="1" x14ac:dyDescent="0.25">
      <c r="A79" s="242" t="s">
        <v>327</v>
      </c>
      <c r="B79" s="314" t="e">
        <f>'A1 Exploitation'!D205</f>
        <v>#DIV/0!</v>
      </c>
      <c r="C79" s="314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4">
        <f>'A2 Exploitation'!D205</f>
        <v>0</v>
      </c>
      <c r="C80" s="314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4">
        <f>'A3 Exploitation'!D205</f>
        <v>0</v>
      </c>
      <c r="C81" s="314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4">
        <f>'A4 Exploitation'!D205</f>
        <v>0</v>
      </c>
      <c r="C82" s="314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4"/>
      <c r="C83" s="314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4"/>
      <c r="C84" s="314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5" t="s">
        <v>339</v>
      </c>
      <c r="C87" s="315"/>
      <c r="D87" s="61"/>
      <c r="E87" s="61"/>
      <c r="F87" s="61"/>
      <c r="G87" s="61"/>
      <c r="H87" s="61"/>
      <c r="I87" s="61"/>
      <c r="J87" s="60" t="str">
        <f>D18</f>
        <v>OUED ELLIL</v>
      </c>
    </row>
    <row r="88" spans="1:10" ht="33" customHeight="1" x14ac:dyDescent="0.25">
      <c r="A88" s="242" t="s">
        <v>327</v>
      </c>
      <c r="B88" s="314" t="e">
        <f>'A1 Exploitation'!D266</f>
        <v>#DIV/0!</v>
      </c>
      <c r="C88" s="314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4">
        <f>'A2 Exploitation'!D266</f>
        <v>0</v>
      </c>
      <c r="C89" s="314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4">
        <f>'A3 Exploitation'!D266</f>
        <v>0</v>
      </c>
      <c r="C90" s="314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4">
        <f>'A4 Exploitation'!D266</f>
        <v>0</v>
      </c>
      <c r="C91" s="314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4"/>
      <c r="C92" s="314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4"/>
      <c r="C93" s="314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5" t="s">
        <v>340</v>
      </c>
      <c r="C96" s="315"/>
      <c r="D96" s="61"/>
      <c r="E96" s="61"/>
      <c r="F96" s="61"/>
      <c r="G96" s="61"/>
      <c r="H96" s="61"/>
      <c r="I96" s="61"/>
      <c r="J96" s="60" t="str">
        <f>D18</f>
        <v>OUED ELLIL</v>
      </c>
    </row>
    <row r="97" spans="1:10" ht="33" customHeight="1" x14ac:dyDescent="0.25">
      <c r="A97" s="242" t="s">
        <v>327</v>
      </c>
      <c r="B97" s="314" t="e">
        <f>'A1 Exploitation'!D318</f>
        <v>#DIV/0!</v>
      </c>
      <c r="C97" s="314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4">
        <f>'A2 Exploitation'!D318</f>
        <v>0</v>
      </c>
      <c r="C98" s="314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4">
        <f>'A3 Exploitation'!D318</f>
        <v>0</v>
      </c>
      <c r="C99" s="314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4">
        <f>'A4 Exploitation'!D318</f>
        <v>0</v>
      </c>
      <c r="C100" s="314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4"/>
      <c r="C101" s="314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4"/>
      <c r="C102" s="314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5" t="s">
        <v>341</v>
      </c>
      <c r="C105" s="315"/>
      <c r="D105" s="61"/>
      <c r="E105" s="61"/>
      <c r="F105" s="61"/>
      <c r="G105" s="61"/>
      <c r="H105" s="61"/>
      <c r="I105" s="61"/>
      <c r="J105" s="60" t="str">
        <f>D18</f>
        <v>OUED ELLIL</v>
      </c>
    </row>
    <row r="106" spans="1:10" ht="33" customHeight="1" x14ac:dyDescent="0.25">
      <c r="A106" s="242" t="s">
        <v>327</v>
      </c>
      <c r="B106" s="314">
        <f>'A1 Exploitation'!D358</f>
        <v>0.9375</v>
      </c>
      <c r="C106" s="314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4">
        <f>'A2 Exploitation'!D358</f>
        <v>0</v>
      </c>
      <c r="C107" s="314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4">
        <f>'A3 Exploitation'!D358</f>
        <v>0</v>
      </c>
      <c r="C108" s="314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4">
        <f>'A4 Exploitation'!D358</f>
        <v>0</v>
      </c>
      <c r="C109" s="314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4"/>
      <c r="C110" s="314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4"/>
      <c r="C111" s="314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5" t="s">
        <v>342</v>
      </c>
      <c r="C114" s="315"/>
      <c r="D114" s="61"/>
      <c r="E114" s="61"/>
      <c r="F114" s="61"/>
      <c r="G114" s="61"/>
      <c r="H114" s="61"/>
      <c r="I114" s="61"/>
      <c r="J114" s="60" t="str">
        <f>D18</f>
        <v>OUED ELLIL</v>
      </c>
    </row>
    <row r="115" spans="1:10" ht="33" customHeight="1" x14ac:dyDescent="0.25">
      <c r="A115" s="242" t="s">
        <v>327</v>
      </c>
      <c r="B115" s="314">
        <f>'A1 Exploitation'!D391</f>
        <v>0.97058823529411764</v>
      </c>
      <c r="C115" s="314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4">
        <f>'A2 Exploitation'!D391</f>
        <v>0</v>
      </c>
      <c r="C116" s="314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4">
        <f>'A3 Exploitation'!D391</f>
        <v>0</v>
      </c>
      <c r="C117" s="314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4">
        <f>'A4 Exploitation'!D391</f>
        <v>0</v>
      </c>
      <c r="C118" s="314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4"/>
      <c r="C119" s="314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4"/>
      <c r="C120" s="314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5" t="s">
        <v>343</v>
      </c>
      <c r="C123" s="315"/>
      <c r="D123" s="61"/>
      <c r="E123" s="61"/>
      <c r="F123" s="61"/>
      <c r="G123" s="61"/>
      <c r="H123" s="61"/>
      <c r="I123" s="61"/>
      <c r="J123" s="60" t="str">
        <f>D18</f>
        <v>OUED ELLIL</v>
      </c>
    </row>
    <row r="124" spans="1:10" ht="33" customHeight="1" x14ac:dyDescent="0.25">
      <c r="A124" s="242" t="s">
        <v>327</v>
      </c>
      <c r="B124" s="314">
        <f>'A1 Exploitation'!D444</f>
        <v>0.94827586206896552</v>
      </c>
      <c r="C124" s="314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4">
        <f>'A2 Exploitation'!D444</f>
        <v>0</v>
      </c>
      <c r="C125" s="314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4">
        <f>'A3 Exploitation'!D444</f>
        <v>0</v>
      </c>
      <c r="C126" s="314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4">
        <f>'A4 Exploitation'!D444</f>
        <v>0</v>
      </c>
      <c r="C127" s="314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4"/>
      <c r="C128" s="314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4"/>
      <c r="C129" s="314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5" t="s">
        <v>344</v>
      </c>
      <c r="C132" s="315"/>
      <c r="D132" s="61"/>
      <c r="E132" s="61"/>
      <c r="F132" s="61"/>
      <c r="G132" s="61"/>
      <c r="H132" s="61"/>
      <c r="I132" s="61"/>
      <c r="J132" s="60" t="str">
        <f>D18</f>
        <v>OUED ELLIL</v>
      </c>
    </row>
    <row r="133" spans="1:10" ht="33" customHeight="1" x14ac:dyDescent="0.25">
      <c r="A133" s="242" t="s">
        <v>327</v>
      </c>
      <c r="B133" s="314" t="e">
        <f>'A1 Exploitation'!D481</f>
        <v>#DIV/0!</v>
      </c>
      <c r="C133" s="314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4">
        <f>'A2 Exploitation'!D481</f>
        <v>0</v>
      </c>
      <c r="C134" s="314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4">
        <f>'A3 Exploitation'!D481</f>
        <v>0</v>
      </c>
      <c r="C135" s="314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4">
        <f>'A4 Exploitation'!D481</f>
        <v>0</v>
      </c>
      <c r="C136" s="314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4"/>
      <c r="C137" s="314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4"/>
      <c r="C138" s="314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5" t="s">
        <v>345</v>
      </c>
      <c r="C141" s="315"/>
      <c r="D141" s="61"/>
      <c r="E141" s="61"/>
      <c r="F141" s="61"/>
      <c r="G141" s="61"/>
      <c r="H141" s="61"/>
      <c r="I141" s="61"/>
      <c r="J141" s="60" t="str">
        <f>D18</f>
        <v>OUED ELLIL</v>
      </c>
    </row>
    <row r="142" spans="1:10" ht="33" customHeight="1" x14ac:dyDescent="0.25">
      <c r="A142" s="242" t="s">
        <v>327</v>
      </c>
      <c r="B142" s="314">
        <f>'A1 Exploitation'!D503</f>
        <v>0.8125</v>
      </c>
      <c r="C142" s="314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4">
        <f>'A2 Exploitation'!D503</f>
        <v>0</v>
      </c>
      <c r="C143" s="314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4">
        <f>'A3 Exploitation'!D503</f>
        <v>0</v>
      </c>
      <c r="C144" s="314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4">
        <f>'A4 Exploitation'!D503</f>
        <v>0</v>
      </c>
      <c r="C145" s="314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4"/>
      <c r="C146" s="314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4"/>
      <c r="C147" s="314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5" t="s">
        <v>346</v>
      </c>
      <c r="C150" s="315"/>
      <c r="D150" s="61"/>
      <c r="E150" s="61"/>
      <c r="F150" s="61"/>
      <c r="G150" s="61"/>
      <c r="H150" s="61"/>
      <c r="I150" s="61"/>
      <c r="J150" s="60" t="str">
        <f>D18</f>
        <v>OUED ELLIL</v>
      </c>
    </row>
    <row r="151" spans="1:10" ht="33" customHeight="1" x14ac:dyDescent="0.25">
      <c r="A151" s="242" t="s">
        <v>327</v>
      </c>
      <c r="B151" s="314">
        <f>'A1 Exploitation'!D514</f>
        <v>0.875</v>
      </c>
      <c r="C151" s="314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4">
        <f>'A2 Exploitation'!D514</f>
        <v>0</v>
      </c>
      <c r="C152" s="314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4">
        <f>'A3 Exploitation'!D514</f>
        <v>0</v>
      </c>
      <c r="C153" s="314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4">
        <f>'A4 Exploitation'!D514</f>
        <v>0</v>
      </c>
      <c r="C154" s="314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4"/>
      <c r="C155" s="314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4"/>
      <c r="C156" s="314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16"/>
      <c r="C159" s="316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5" t="s">
        <v>347</v>
      </c>
      <c r="C160" s="315"/>
      <c r="D160" s="61"/>
      <c r="E160" s="61"/>
      <c r="F160" s="61"/>
      <c r="G160" s="61"/>
      <c r="H160" s="61"/>
      <c r="I160" s="61"/>
      <c r="J160" s="60" t="str">
        <f>D18</f>
        <v>OUED ELLIL</v>
      </c>
    </row>
    <row r="161" spans="1:10" ht="33" customHeight="1" x14ac:dyDescent="0.25">
      <c r="A161" s="242" t="s">
        <v>327</v>
      </c>
      <c r="B161" s="314">
        <f>'A1 Exploitation'!D534</f>
        <v>0.9285714285714286</v>
      </c>
      <c r="C161" s="314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4">
        <f>'A2 Exploitation'!D534</f>
        <v>0</v>
      </c>
      <c r="C162" s="314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4">
        <f>'A3 Exploitation'!D534</f>
        <v>0</v>
      </c>
      <c r="C163" s="314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4">
        <f>'A4 Exploitation'!D534</f>
        <v>0</v>
      </c>
      <c r="C164" s="314"/>
    </row>
    <row r="165" spans="1:10" ht="33" customHeight="1" x14ac:dyDescent="0.25">
      <c r="A165" s="241" t="s">
        <v>331</v>
      </c>
      <c r="B165" s="314"/>
      <c r="C165" s="314"/>
    </row>
    <row r="166" spans="1:10" ht="18" x14ac:dyDescent="0.25">
      <c r="A166" s="241" t="s">
        <v>332</v>
      </c>
      <c r="B166" s="314"/>
      <c r="C166" s="314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5" t="s">
        <v>348</v>
      </c>
      <c r="C169" s="315"/>
      <c r="J169" s="60" t="str">
        <f>D18</f>
        <v>OUED ELLIL</v>
      </c>
    </row>
    <row r="170" spans="1:10" ht="33" customHeight="1" x14ac:dyDescent="0.25">
      <c r="A170" s="242" t="s">
        <v>327</v>
      </c>
      <c r="B170" s="314">
        <f>'A1 Exploitation'!D545</f>
        <v>1</v>
      </c>
      <c r="C170" s="314"/>
    </row>
    <row r="171" spans="1:10" ht="33" customHeight="1" x14ac:dyDescent="0.25">
      <c r="A171" s="241" t="s">
        <v>328</v>
      </c>
      <c r="B171" s="314">
        <f>'A2 Exploitation'!D545</f>
        <v>0</v>
      </c>
      <c r="C171" s="314"/>
    </row>
    <row r="172" spans="1:10" ht="33" customHeight="1" x14ac:dyDescent="0.25">
      <c r="A172" s="242" t="s">
        <v>329</v>
      </c>
      <c r="B172" s="314">
        <f>'A3 Exploitation'!D545</f>
        <v>0</v>
      </c>
      <c r="C172" s="314"/>
    </row>
    <row r="173" spans="1:10" ht="33" customHeight="1" x14ac:dyDescent="0.25">
      <c r="A173" s="242" t="s">
        <v>330</v>
      </c>
      <c r="B173" s="314">
        <f>'A4 Exploitation'!D545</f>
        <v>0</v>
      </c>
      <c r="C173" s="314"/>
    </row>
    <row r="174" spans="1:10" ht="33" customHeight="1" x14ac:dyDescent="0.25">
      <c r="A174" s="241" t="s">
        <v>331</v>
      </c>
      <c r="B174" s="314"/>
      <c r="C174" s="314"/>
    </row>
    <row r="175" spans="1:10" ht="18" x14ac:dyDescent="0.25">
      <c r="A175" s="241" t="s">
        <v>332</v>
      </c>
      <c r="B175" s="314"/>
      <c r="C175" s="314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5" t="s">
        <v>349</v>
      </c>
      <c r="C178" s="315"/>
      <c r="J178" s="60" t="str">
        <f>D18</f>
        <v>OUED ELLIL</v>
      </c>
    </row>
    <row r="179" spans="1:10" ht="33" customHeight="1" x14ac:dyDescent="0.25">
      <c r="A179" s="242" t="s">
        <v>327</v>
      </c>
      <c r="B179" s="314">
        <f>'A1 Technique'!D199</f>
        <v>0.82352941176470584</v>
      </c>
      <c r="C179" s="314"/>
    </row>
    <row r="180" spans="1:10" ht="33" customHeight="1" x14ac:dyDescent="0.25">
      <c r="A180" s="241" t="s">
        <v>328</v>
      </c>
      <c r="B180" s="314">
        <f>'A2 Technique'!D199</f>
        <v>0</v>
      </c>
      <c r="C180" s="314"/>
    </row>
    <row r="181" spans="1:10" ht="33" customHeight="1" x14ac:dyDescent="0.25">
      <c r="A181" s="242" t="s">
        <v>329</v>
      </c>
      <c r="B181" s="314">
        <f>'A3 Technique'!D199</f>
        <v>0</v>
      </c>
      <c r="C181" s="314"/>
    </row>
    <row r="182" spans="1:10" ht="33" customHeight="1" x14ac:dyDescent="0.25">
      <c r="A182" s="242" t="s">
        <v>330</v>
      </c>
      <c r="B182" s="314">
        <f>'A4 Technique'!D199</f>
        <v>0</v>
      </c>
      <c r="C182" s="314"/>
    </row>
    <row r="183" spans="1:10" ht="33" customHeight="1" x14ac:dyDescent="0.25">
      <c r="A183" s="241" t="s">
        <v>331</v>
      </c>
      <c r="B183" s="314"/>
      <c r="C183" s="314"/>
    </row>
    <row r="184" spans="1:10" ht="18" x14ac:dyDescent="0.25">
      <c r="A184" s="241" t="s">
        <v>332</v>
      </c>
      <c r="B184" s="314"/>
      <c r="C184" s="31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OUED ELLIL</v>
      </c>
      <c r="B8" s="343"/>
      <c r="C8" s="343"/>
      <c r="D8" s="343"/>
      <c r="E8" s="343"/>
      <c r="F8" s="343"/>
      <c r="G8" s="104"/>
    </row>
    <row r="9" spans="1:7" ht="24" x14ac:dyDescent="0.45">
      <c r="A9" s="245" t="s">
        <v>42</v>
      </c>
      <c r="B9" s="344" t="s">
        <v>409</v>
      </c>
      <c r="C9" s="344"/>
      <c r="D9" s="344"/>
      <c r="E9" s="344"/>
      <c r="F9" s="344"/>
      <c r="G9" s="104"/>
    </row>
    <row r="10" spans="1:7" ht="24" x14ac:dyDescent="0.45">
      <c r="A10" s="246" t="s">
        <v>44</v>
      </c>
      <c r="B10" s="345" t="s">
        <v>410</v>
      </c>
      <c r="C10" s="345"/>
      <c r="D10" s="345"/>
      <c r="E10" s="345"/>
      <c r="F10" s="345"/>
      <c r="G10" s="104"/>
    </row>
    <row r="11" spans="1:7" ht="24" x14ac:dyDescent="0.45">
      <c r="A11" s="245" t="s">
        <v>43</v>
      </c>
      <c r="B11" s="340">
        <v>43214</v>
      </c>
      <c r="C11" s="340"/>
      <c r="D11" s="340"/>
      <c r="E11" s="340"/>
      <c r="F11" s="340"/>
      <c r="G11" s="104"/>
    </row>
    <row r="12" spans="1:7" ht="24" x14ac:dyDescent="0.45">
      <c r="A12" s="245" t="s">
        <v>239</v>
      </c>
      <c r="B12" s="338">
        <f>D549</f>
        <v>0.94360902255639101</v>
      </c>
      <c r="C12" s="338"/>
      <c r="D12" s="338"/>
      <c r="E12" s="338"/>
      <c r="F12" s="338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43214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ht="33" x14ac:dyDescent="0.3">
      <c r="A37" s="4" t="s">
        <v>181</v>
      </c>
      <c r="B37" s="109">
        <v>1</v>
      </c>
      <c r="C37" s="109"/>
      <c r="D37" s="74" t="s">
        <v>440</v>
      </c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23</v>
      </c>
    </row>
    <row r="43" spans="1:7" x14ac:dyDescent="0.3">
      <c r="A43" s="248" t="s">
        <v>35</v>
      </c>
      <c r="B43" s="249"/>
      <c r="C43" s="250"/>
      <c r="D43" s="251">
        <f>D42/(COUNT(B29:C37,B39:C41)*2)</f>
        <v>0.95833333333333337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29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0.96666666666666667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43214</v>
      </c>
      <c r="B49" s="103"/>
      <c r="C49" s="111"/>
      <c r="D49" s="103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2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2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2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2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10</v>
      </c>
    </row>
    <row r="62" spans="1:7" x14ac:dyDescent="0.3">
      <c r="A62" s="248" t="s">
        <v>35</v>
      </c>
      <c r="B62" s="249"/>
      <c r="C62" s="250"/>
      <c r="D62" s="251">
        <f>D61/(COUNT(B53:C60)*2)</f>
        <v>1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>
        <v>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2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1</v>
      </c>
      <c r="C78" s="122"/>
      <c r="D78" s="177" t="s">
        <v>438</v>
      </c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17</v>
      </c>
    </row>
    <row r="85" spans="1:7" x14ac:dyDescent="0.3">
      <c r="A85" s="248" t="s">
        <v>35</v>
      </c>
      <c r="B85" s="249"/>
      <c r="C85" s="250"/>
      <c r="D85" s="251">
        <f>D84/(COUNT(B65:C83)*2)</f>
        <v>0.94444444444444442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>
        <v>2</v>
      </c>
      <c r="C89" s="112" t="str">
        <f>IF(B89=0, -10, IF(B89=1, -5, "0"))</f>
        <v>0</v>
      </c>
      <c r="D89" s="108" t="s">
        <v>411</v>
      </c>
      <c r="E89" s="73"/>
      <c r="F89" s="158"/>
    </row>
    <row r="90" spans="1:7" ht="16.5" customHeight="1" x14ac:dyDescent="0.3">
      <c r="A90" s="7" t="s">
        <v>222</v>
      </c>
      <c r="B90" s="109">
        <v>2</v>
      </c>
      <c r="C90" s="109"/>
      <c r="D90" s="108"/>
      <c r="E90" s="73"/>
      <c r="F90" s="158"/>
    </row>
    <row r="91" spans="1:7" x14ac:dyDescent="0.3">
      <c r="A91" s="209" t="s">
        <v>374</v>
      </c>
      <c r="B91" s="109">
        <v>2</v>
      </c>
      <c r="C91" s="112" t="str">
        <f>IF(B91=0, -10, "0")</f>
        <v>0</v>
      </c>
      <c r="D91" s="174"/>
      <c r="E91" s="85"/>
      <c r="F91" s="158"/>
      <c r="G91" s="106"/>
    </row>
    <row r="92" spans="1:7" ht="115.5" x14ac:dyDescent="0.3">
      <c r="A92" s="53" t="s">
        <v>383</v>
      </c>
      <c r="B92" s="109">
        <v>1</v>
      </c>
      <c r="C92" s="172"/>
      <c r="D92" s="119" t="s">
        <v>414</v>
      </c>
      <c r="E92" s="85"/>
      <c r="F92" s="158"/>
    </row>
    <row r="93" spans="1:7" x14ac:dyDescent="0.3">
      <c r="A93" s="4" t="s">
        <v>358</v>
      </c>
      <c r="B93" s="109">
        <v>2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>
        <f>IF(D99=1, 2, IF(AND(D99&lt;1,D99&gt;0), 1, "0"))</f>
        <v>2</v>
      </c>
      <c r="C99" s="167"/>
      <c r="D99" s="199">
        <v>1</v>
      </c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21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0.95454545454545459</v>
      </c>
    </row>
    <row r="102" spans="1:7" ht="18" x14ac:dyDescent="0.35">
      <c r="A102" s="268" t="s">
        <v>61</v>
      </c>
      <c r="B102" s="269"/>
      <c r="C102" s="270"/>
      <c r="D102" s="271">
        <f>SUM(D84,D100,D61)</f>
        <v>48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0.96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43214</v>
      </c>
      <c r="B106" s="103"/>
      <c r="C106" s="111"/>
      <c r="D106" s="103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43214</v>
      </c>
      <c r="B161" s="103"/>
      <c r="C161" s="111"/>
      <c r="D161" s="106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43214</v>
      </c>
      <c r="B208" s="103"/>
      <c r="C208" s="111"/>
      <c r="D208" s="103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43214</v>
      </c>
      <c r="B269" s="103"/>
      <c r="C269" s="111"/>
      <c r="D269" s="103"/>
      <c r="F269" s="160"/>
      <c r="G269" s="168"/>
    </row>
    <row r="270" spans="1:7" s="13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43214</v>
      </c>
      <c r="B321" s="103"/>
      <c r="C321" s="111"/>
      <c r="D321" s="106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ht="33" x14ac:dyDescent="0.3">
      <c r="A338" s="53" t="s">
        <v>320</v>
      </c>
      <c r="B338" s="109">
        <v>1</v>
      </c>
      <c r="C338" s="109"/>
      <c r="D338" s="74" t="s">
        <v>413</v>
      </c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66" x14ac:dyDescent="0.3">
      <c r="A343" s="4" t="s">
        <v>226</v>
      </c>
      <c r="B343" s="109">
        <v>0</v>
      </c>
      <c r="C343" s="109"/>
      <c r="D343" s="108" t="s">
        <v>412</v>
      </c>
      <c r="E343" s="74" t="s">
        <v>419</v>
      </c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29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0.90625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45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0.9375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43214</v>
      </c>
      <c r="B361" s="103"/>
      <c r="C361" s="111"/>
      <c r="D361" s="103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1</v>
      </c>
      <c r="C365" s="109"/>
      <c r="D365" s="92" t="s">
        <v>415</v>
      </c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15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0.9375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18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1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33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0.97058823529411764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43214</v>
      </c>
      <c r="B394" s="103"/>
      <c r="C394" s="111"/>
      <c r="D394" s="106"/>
      <c r="G394" s="106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1</v>
      </c>
      <c r="C410" s="109"/>
      <c r="D410" s="92" t="s">
        <v>435</v>
      </c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ht="18.75" customHeight="1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36" customHeight="1" x14ac:dyDescent="0.3">
      <c r="A414" s="7" t="s">
        <v>104</v>
      </c>
      <c r="B414" s="109">
        <v>1</v>
      </c>
      <c r="C414" s="109"/>
      <c r="D414" s="188" t="s">
        <v>416</v>
      </c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ht="66" x14ac:dyDescent="0.3">
      <c r="A430" s="7" t="s">
        <v>267</v>
      </c>
      <c r="B430" s="109">
        <v>1</v>
      </c>
      <c r="C430" s="109"/>
      <c r="D430" s="108" t="s">
        <v>436</v>
      </c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17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0.94444444444444442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55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0.94827586206896552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43214</v>
      </c>
      <c r="B447" s="103"/>
      <c r="C447" s="111"/>
      <c r="D447" s="103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43214</v>
      </c>
      <c r="B484" s="103"/>
      <c r="C484" s="111"/>
      <c r="D484" s="103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49.5" x14ac:dyDescent="0.3">
      <c r="A488" s="4" t="s">
        <v>263</v>
      </c>
      <c r="B488" s="109">
        <v>1</v>
      </c>
      <c r="C488" s="109"/>
      <c r="D488" s="74" t="s">
        <v>417</v>
      </c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49.5" x14ac:dyDescent="0.3">
      <c r="A492" s="49" t="s">
        <v>399</v>
      </c>
      <c r="B492" s="109">
        <v>0</v>
      </c>
      <c r="C492" s="110"/>
      <c r="D492" s="95" t="s">
        <v>437</v>
      </c>
      <c r="E492" s="85" t="s">
        <v>418</v>
      </c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7</v>
      </c>
    </row>
    <row r="494" spans="1:7" x14ac:dyDescent="0.3">
      <c r="A494" s="248" t="s">
        <v>35</v>
      </c>
      <c r="B494" s="249"/>
      <c r="C494" s="250"/>
      <c r="D494" s="251">
        <f>D493/(COUNT(B488:C492)*2)</f>
        <v>0.7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13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0.8125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43214</v>
      </c>
      <c r="B506" s="103"/>
      <c r="C506" s="111"/>
      <c r="D506" s="103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x14ac:dyDescent="0.3">
      <c r="A508" s="322"/>
      <c r="B508" s="247" t="s">
        <v>34</v>
      </c>
      <c r="C508" s="247" t="s">
        <v>33</v>
      </c>
      <c r="D508" s="323"/>
      <c r="E508" s="324"/>
      <c r="F508" s="324"/>
    </row>
    <row r="509" spans="1:7" x14ac:dyDescent="0.3">
      <c r="A509" s="5" t="s">
        <v>15</v>
      </c>
      <c r="B509" s="109">
        <v>1</v>
      </c>
      <c r="C509" s="109"/>
      <c r="D509" s="74" t="s">
        <v>420</v>
      </c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7</v>
      </c>
    </row>
    <row r="514" spans="1:7" x14ac:dyDescent="0.3">
      <c r="A514" s="248" t="s">
        <v>35</v>
      </c>
      <c r="B514" s="249"/>
      <c r="C514" s="250"/>
      <c r="D514" s="251">
        <f>D513/(COUNT(B509:C512)*2)</f>
        <v>0.875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43214</v>
      </c>
      <c r="B517" s="103"/>
      <c r="C517" s="111"/>
      <c r="D517" s="103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x14ac:dyDescent="0.3">
      <c r="A519" s="322"/>
      <c r="B519" s="247" t="s">
        <v>34</v>
      </c>
      <c r="C519" s="247" t="s">
        <v>33</v>
      </c>
      <c r="D519" s="323"/>
      <c r="E519" s="324"/>
      <c r="F519" s="324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3" x14ac:dyDescent="0.3">
      <c r="A522" s="4" t="s">
        <v>47</v>
      </c>
      <c r="B522" s="109">
        <v>1</v>
      </c>
      <c r="C522" s="109"/>
      <c r="D522" s="74" t="s">
        <v>439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 t="s">
        <v>32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 t="s">
        <v>421</v>
      </c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13</v>
      </c>
    </row>
    <row r="534" spans="1:7" x14ac:dyDescent="0.3">
      <c r="A534" s="248" t="s">
        <v>35</v>
      </c>
      <c r="B534" s="249"/>
      <c r="C534" s="250"/>
      <c r="D534" s="251">
        <f>D533/(COUNT(B520:C532)*2)</f>
        <v>0.9285714285714286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43214</v>
      </c>
      <c r="B537" s="103"/>
      <c r="C537" s="111"/>
      <c r="D537" s="103"/>
      <c r="G537" s="106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x14ac:dyDescent="0.3">
      <c r="A539" s="322"/>
      <c r="B539" s="247" t="s">
        <v>34</v>
      </c>
      <c r="C539" s="247" t="s">
        <v>33</v>
      </c>
      <c r="D539" s="323"/>
      <c r="E539" s="324"/>
      <c r="F539" s="324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251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0.94360902255639101</v>
      </c>
    </row>
  </sheetData>
  <sheetProtection algorithmName="SHA-512" hashValue="PcHZvdf8Lq6KT1YUbK/lA8+r1Go2T35M/7YxO5E63HbnPxdNWKBcLLjnjftlbJf4p59WO9KO6ov8AcUUHfE/Nw==" saltValue="DbUDEO4HHgls04Njy6Lepg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540:B542 B95:B98 B149:B153 B165:B171 B143:B147 B196:B200 B212:B221 B226:B243 B176:B194 B257:B261 B273:B284 B248:B255 B309:B313 B337:B348 B289:B307 B365:B372 B377:B382 B350:B352 B398:B405 B410:B416 B325:B332 B430:B434 B384:B385 B421:B425 B451:B456 B436:B438 B488:B492 B461:B470 B496:B497 B509:B511 B472:B476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543 B532 B512 B498 B353 B386 B439"/>
  </dataValidations>
  <pageMargins left="0.7" right="0.7" top="0.75" bottom="0.75" header="0.3" footer="0.3"/>
  <pageSetup paperSize="9" scale="40" orientation="portrait" r:id="rId1"/>
  <rowBreaks count="6" manualBreakCount="6">
    <brk id="85" max="6" man="1"/>
    <brk id="174" max="6" man="1"/>
    <brk id="267" max="6" man="1"/>
    <brk id="360" max="6" man="1"/>
    <brk id="445" max="6" man="1"/>
    <brk id="53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04"/>
    </row>
    <row r="7" spans="1:7" s="11" customFormat="1" ht="21.75" customHeight="1" x14ac:dyDescent="0.45">
      <c r="A7" s="343" t="str">
        <f>'A1 Exploitation'!A8:F8</f>
        <v>OUED ELLIL</v>
      </c>
      <c r="B7" s="343"/>
      <c r="C7" s="343"/>
      <c r="D7" s="343"/>
      <c r="E7" s="343"/>
      <c r="F7" s="343"/>
      <c r="G7" s="104"/>
    </row>
    <row r="8" spans="1:7" s="11" customFormat="1" ht="24" x14ac:dyDescent="0.45">
      <c r="A8" s="245" t="s">
        <v>42</v>
      </c>
      <c r="B8" s="363" t="str">
        <f>'A1 Exploitation'!B9:F9</f>
        <v>M Dhia MECHLAOUI</v>
      </c>
      <c r="C8" s="363"/>
      <c r="D8" s="363"/>
      <c r="E8" s="363"/>
      <c r="F8" s="363"/>
      <c r="G8" s="104"/>
    </row>
    <row r="9" spans="1:7" s="11" customFormat="1" ht="24" x14ac:dyDescent="0.45">
      <c r="A9" s="246" t="s">
        <v>44</v>
      </c>
      <c r="B9" s="364" t="str">
        <f>'A1 Exploitation'!B10:F10</f>
        <v>Le directeur magasin M Lotfi KINZIZI</v>
      </c>
      <c r="C9" s="364"/>
      <c r="D9" s="364"/>
      <c r="E9" s="364"/>
      <c r="F9" s="364"/>
      <c r="G9" s="104"/>
    </row>
    <row r="10" spans="1:7" s="11" customFormat="1" ht="24" x14ac:dyDescent="0.45">
      <c r="A10" s="245" t="s">
        <v>43</v>
      </c>
      <c r="B10" s="361">
        <f>'A1 Exploitation'!B11:F11</f>
        <v>43214</v>
      </c>
      <c r="C10" s="361"/>
      <c r="D10" s="361"/>
      <c r="E10" s="361"/>
      <c r="F10" s="361"/>
      <c r="G10" s="104"/>
    </row>
    <row r="11" spans="1:7" s="11" customFormat="1" ht="24" x14ac:dyDescent="0.45">
      <c r="A11" s="245" t="s">
        <v>294</v>
      </c>
      <c r="B11" s="360">
        <f>D199</f>
        <v>0.82352941176470584</v>
      </c>
      <c r="C11" s="360"/>
      <c r="D11" s="360"/>
      <c r="E11" s="360"/>
      <c r="F11" s="360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422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49.5" x14ac:dyDescent="0.3">
      <c r="A19" s="14" t="s">
        <v>81</v>
      </c>
      <c r="B19" s="73">
        <v>1</v>
      </c>
      <c r="C19" s="73"/>
      <c r="D19" s="74" t="s">
        <v>423</v>
      </c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8</v>
      </c>
    </row>
    <row r="23" spans="1:7" x14ac:dyDescent="0.3">
      <c r="A23" s="348" t="s">
        <v>295</v>
      </c>
      <c r="B23" s="349"/>
      <c r="C23" s="350"/>
      <c r="D23" s="288">
        <f>D22/(COUNT(B17:C21)*2)</f>
        <v>0.8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 t="s">
        <v>32</v>
      </c>
      <c r="C27" s="73"/>
      <c r="D27" s="74"/>
      <c r="E27" s="73"/>
      <c r="F27" s="73"/>
    </row>
    <row r="28" spans="1:7" x14ac:dyDescent="0.3">
      <c r="A28" s="31" t="s">
        <v>369</v>
      </c>
      <c r="B28" s="73" t="s">
        <v>32</v>
      </c>
      <c r="C28" s="73"/>
      <c r="D28" s="74"/>
      <c r="E28" s="73"/>
      <c r="F28" s="73"/>
    </row>
    <row r="29" spans="1:7" x14ac:dyDescent="0.3">
      <c r="A29" s="14" t="s">
        <v>280</v>
      </c>
      <c r="B29" s="73" t="s">
        <v>32</v>
      </c>
      <c r="C29" s="73"/>
      <c r="D29" s="74"/>
      <c r="E29" s="73"/>
      <c r="F29" s="73"/>
    </row>
    <row r="30" spans="1:7" x14ac:dyDescent="0.3">
      <c r="A30" s="14" t="s">
        <v>288</v>
      </c>
      <c r="B30" s="73" t="s">
        <v>32</v>
      </c>
      <c r="C30" s="73"/>
      <c r="D30" s="77"/>
      <c r="E30" s="73"/>
      <c r="F30" s="73"/>
    </row>
    <row r="31" spans="1:7" x14ac:dyDescent="0.3">
      <c r="A31" s="14" t="s">
        <v>82</v>
      </c>
      <c r="B31" s="73" t="s">
        <v>32</v>
      </c>
      <c r="C31" s="73"/>
      <c r="D31" s="77"/>
      <c r="E31" s="73"/>
      <c r="F31" s="73"/>
    </row>
    <row r="32" spans="1:7" x14ac:dyDescent="0.3">
      <c r="A32" s="14" t="s">
        <v>293</v>
      </c>
      <c r="B32" s="73" t="s">
        <v>32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0</v>
      </c>
    </row>
    <row r="34" spans="1:7" x14ac:dyDescent="0.3">
      <c r="A34" s="348" t="s">
        <v>295</v>
      </c>
      <c r="B34" s="349"/>
      <c r="C34" s="350"/>
      <c r="D34" s="288" t="e">
        <f>D33/(COUNT(B26:C32)*2)</f>
        <v>#DIV/0!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424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12</v>
      </c>
    </row>
    <row r="53" spans="1:7" x14ac:dyDescent="0.3">
      <c r="A53" s="348" t="s">
        <v>295</v>
      </c>
      <c r="B53" s="349"/>
      <c r="C53" s="350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50.25" x14ac:dyDescent="0.35">
      <c r="A56" s="30" t="s">
        <v>176</v>
      </c>
      <c r="B56" s="73">
        <v>0</v>
      </c>
      <c r="C56" s="99">
        <f>IF(B56=0, -5, "0")</f>
        <v>-5</v>
      </c>
      <c r="D56" s="74" t="s">
        <v>425</v>
      </c>
      <c r="E56" s="74" t="s">
        <v>426</v>
      </c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ht="12" customHeight="1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89.25" customHeight="1" x14ac:dyDescent="0.35">
      <c r="A60" s="30" t="s">
        <v>221</v>
      </c>
      <c r="B60" s="73">
        <v>2</v>
      </c>
      <c r="C60" s="99" t="str">
        <f>IF(B60=0, -5, "0")</f>
        <v>0</v>
      </c>
      <c r="D60" s="74" t="s">
        <v>427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7</v>
      </c>
    </row>
    <row r="64" spans="1:7" x14ac:dyDescent="0.3">
      <c r="A64" s="348" t="s">
        <v>295</v>
      </c>
      <c r="B64" s="349"/>
      <c r="C64" s="350"/>
      <c r="D64" s="288">
        <f>D63/(COUNT(B56:C62)*2)</f>
        <v>0.4375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>
        <v>2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2</v>
      </c>
      <c r="C68" s="80"/>
      <c r="D68" s="74"/>
      <c r="E68" s="81"/>
      <c r="F68" s="73"/>
    </row>
    <row r="69" spans="1:7" ht="39.75" customHeight="1" x14ac:dyDescent="0.4">
      <c r="A69" s="14" t="s">
        <v>293</v>
      </c>
      <c r="B69" s="79">
        <v>1</v>
      </c>
      <c r="C69" s="80"/>
      <c r="D69" s="312" t="s">
        <v>428</v>
      </c>
      <c r="E69" s="82"/>
      <c r="F69" s="73"/>
    </row>
    <row r="70" spans="1:7" ht="33" x14ac:dyDescent="0.4">
      <c r="A70" s="17" t="s">
        <v>247</v>
      </c>
      <c r="B70" s="79">
        <v>1</v>
      </c>
      <c r="C70" s="80"/>
      <c r="D70" s="312" t="s">
        <v>429</v>
      </c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>
        <v>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>
        <v>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2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18</v>
      </c>
    </row>
    <row r="85" spans="1:7" x14ac:dyDescent="0.3">
      <c r="A85" s="348" t="s">
        <v>295</v>
      </c>
      <c r="B85" s="349"/>
      <c r="C85" s="350"/>
      <c r="D85" s="288">
        <f>D84/(COUNT(B67:C83)*2)</f>
        <v>0.9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66.75" x14ac:dyDescent="0.35">
      <c r="A155" s="29" t="s">
        <v>306</v>
      </c>
      <c r="B155" s="73">
        <v>1</v>
      </c>
      <c r="C155" s="99" t="str">
        <f>IF(B155=0, -5, "0")</f>
        <v>0</v>
      </c>
      <c r="D155" s="74" t="s">
        <v>434</v>
      </c>
      <c r="E155" s="74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15</v>
      </c>
    </row>
    <row r="162" spans="1:7" x14ac:dyDescent="0.3">
      <c r="A162" s="348" t="s">
        <v>295</v>
      </c>
      <c r="B162" s="349"/>
      <c r="C162" s="350"/>
      <c r="D162" s="288">
        <f>D161/(COUNT(B153:C160)*2)</f>
        <v>0.9375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>
        <v>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6</v>
      </c>
    </row>
    <row r="170" spans="1:7" x14ac:dyDescent="0.3">
      <c r="A170" s="348" t="s">
        <v>295</v>
      </c>
      <c r="B170" s="349"/>
      <c r="C170" s="350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ht="33" x14ac:dyDescent="0.3">
      <c r="A173" s="17" t="s">
        <v>180</v>
      </c>
      <c r="B173" s="73">
        <v>1</v>
      </c>
      <c r="C173" s="73"/>
      <c r="D173" s="313" t="s">
        <v>430</v>
      </c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7</v>
      </c>
    </row>
    <row r="178" spans="1:7" x14ac:dyDescent="0.3">
      <c r="A178" s="348" t="s">
        <v>295</v>
      </c>
      <c r="B178" s="349"/>
      <c r="C178" s="350"/>
      <c r="D178" s="288">
        <f>D177/(COUNT(B173:C176)*2)</f>
        <v>0.875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31" t="s">
        <v>315</v>
      </c>
      <c r="B181" s="73">
        <v>1</v>
      </c>
      <c r="C181" s="73"/>
      <c r="D181" s="74" t="s">
        <v>431</v>
      </c>
      <c r="E181" s="74"/>
      <c r="F181" s="73"/>
    </row>
    <row r="182" spans="1:7" ht="49.5" x14ac:dyDescent="0.3">
      <c r="A182" s="39" t="s">
        <v>220</v>
      </c>
      <c r="B182" s="73">
        <v>0</v>
      </c>
      <c r="C182" s="73"/>
      <c r="D182" s="74" t="s">
        <v>432</v>
      </c>
      <c r="E182" s="102" t="s">
        <v>433</v>
      </c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7</v>
      </c>
    </row>
    <row r="187" spans="1:7" x14ac:dyDescent="0.3">
      <c r="A187" s="348" t="s">
        <v>295</v>
      </c>
      <c r="B187" s="349"/>
      <c r="C187" s="350"/>
      <c r="D187" s="288">
        <f>D186/(COUNT(B181:C185)*2)</f>
        <v>0.7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4</v>
      </c>
    </row>
    <row r="195" spans="1:6" x14ac:dyDescent="0.3">
      <c r="A195" s="348" t="s">
        <v>295</v>
      </c>
      <c r="B195" s="349"/>
      <c r="C195" s="350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0.75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84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0.82352941176470584</v>
      </c>
    </row>
  </sheetData>
  <sheetProtection algorithmName="SHA-512" hashValue="icdnbJhhHnvzIckO5CWIn4T+QnZuJa9SrE2TumbdEkpmNM4W1hPs3PESkjkOvCdoKP0oi9coutato1s6iAHNxQ==" saltValue="TnvVmhfKLofvx42Y393Ucw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2" orientation="portrait" r:id="rId1"/>
  <rowBreaks count="2" manualBreakCount="2">
    <brk id="86" max="5" man="1"/>
    <brk id="171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OUED ELLIL</v>
      </c>
      <c r="B8" s="343"/>
      <c r="C8" s="343"/>
      <c r="D8" s="343"/>
      <c r="E8" s="343"/>
      <c r="F8" s="343"/>
      <c r="G8" s="104"/>
    </row>
    <row r="9" spans="1:7" ht="24" x14ac:dyDescent="0.45">
      <c r="A9" s="245" t="s">
        <v>42</v>
      </c>
      <c r="B9" s="344"/>
      <c r="C9" s="344"/>
      <c r="D9" s="344"/>
      <c r="E9" s="344"/>
      <c r="F9" s="344"/>
      <c r="G9" s="104"/>
    </row>
    <row r="10" spans="1:7" ht="24" x14ac:dyDescent="0.45">
      <c r="A10" s="246" t="s">
        <v>44</v>
      </c>
      <c r="B10" s="345"/>
      <c r="C10" s="345"/>
      <c r="D10" s="345"/>
      <c r="E10" s="345"/>
      <c r="F10" s="345"/>
      <c r="G10" s="104"/>
    </row>
    <row r="11" spans="1:7" ht="24" x14ac:dyDescent="0.45">
      <c r="A11" s="245" t="s">
        <v>43</v>
      </c>
      <c r="B11" s="340"/>
      <c r="C11" s="340"/>
      <c r="D11" s="340"/>
      <c r="E11" s="340"/>
      <c r="F11" s="340"/>
      <c r="G11" s="104"/>
    </row>
    <row r="12" spans="1:7" ht="24" x14ac:dyDescent="0.45">
      <c r="A12" s="245" t="s">
        <v>239</v>
      </c>
      <c r="B12" s="338">
        <f>D549</f>
        <v>0</v>
      </c>
      <c r="C12" s="338"/>
      <c r="D12" s="338"/>
      <c r="E12" s="338"/>
      <c r="F12" s="338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x14ac:dyDescent="0.3">
      <c r="A508" s="322"/>
      <c r="B508" s="247" t="s">
        <v>34</v>
      </c>
      <c r="C508" s="247" t="s">
        <v>33</v>
      </c>
      <c r="D508" s="365"/>
      <c r="E508" s="324"/>
      <c r="F508" s="324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x14ac:dyDescent="0.3">
      <c r="A519" s="322"/>
      <c r="B519" s="247" t="s">
        <v>34</v>
      </c>
      <c r="C519" s="247" t="s">
        <v>33</v>
      </c>
      <c r="D519" s="365"/>
      <c r="E519" s="324"/>
      <c r="F519" s="324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x14ac:dyDescent="0.3">
      <c r="A539" s="322"/>
      <c r="B539" s="247" t="s">
        <v>34</v>
      </c>
      <c r="C539" s="247" t="s">
        <v>33</v>
      </c>
      <c r="D539" s="365"/>
      <c r="E539" s="324"/>
      <c r="F539" s="324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8" t="s">
        <v>50</v>
      </c>
      <c r="B6" s="368"/>
      <c r="C6" s="368"/>
      <c r="D6" s="368"/>
      <c r="E6" s="368"/>
      <c r="F6" s="368"/>
      <c r="G6" s="104"/>
    </row>
    <row r="7" spans="1:7" s="11" customFormat="1" ht="21.75" customHeight="1" x14ac:dyDescent="0.45">
      <c r="A7" s="369" t="str">
        <f>'A2 Exploitation'!A8:F8</f>
        <v>OUED ELLIL</v>
      </c>
      <c r="B7" s="369"/>
      <c r="C7" s="369"/>
      <c r="D7" s="369"/>
      <c r="E7" s="369"/>
      <c r="F7" s="369"/>
      <c r="G7" s="104"/>
    </row>
    <row r="8" spans="1:7" s="11" customFormat="1" ht="24" x14ac:dyDescent="0.45">
      <c r="A8" s="243" t="s">
        <v>42</v>
      </c>
      <c r="B8" s="370">
        <f>'A2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'A2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'A2 Exploitation'!B11:F11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66">
        <f>D199</f>
        <v>0</v>
      </c>
      <c r="C11" s="366"/>
      <c r="D11" s="366"/>
      <c r="E11" s="366"/>
      <c r="F11" s="366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0</v>
      </c>
    </row>
    <row r="23" spans="1:7" x14ac:dyDescent="0.3">
      <c r="A23" s="348" t="s">
        <v>295</v>
      </c>
      <c r="B23" s="349"/>
      <c r="C23" s="350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0</v>
      </c>
    </row>
    <row r="34" spans="1:7" x14ac:dyDescent="0.3">
      <c r="A34" s="348" t="s">
        <v>295</v>
      </c>
      <c r="B34" s="349"/>
      <c r="C34" s="350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0</v>
      </c>
    </row>
    <row r="53" spans="1:7" x14ac:dyDescent="0.3">
      <c r="A53" s="348" t="s">
        <v>295</v>
      </c>
      <c r="B53" s="349"/>
      <c r="C53" s="350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0</v>
      </c>
    </row>
    <row r="64" spans="1:7" x14ac:dyDescent="0.3">
      <c r="A64" s="348" t="s">
        <v>295</v>
      </c>
      <c r="B64" s="349"/>
      <c r="C64" s="350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0</v>
      </c>
    </row>
    <row r="162" spans="1:7" x14ac:dyDescent="0.3">
      <c r="A162" s="348" t="s">
        <v>295</v>
      </c>
      <c r="B162" s="349"/>
      <c r="C162" s="350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0</v>
      </c>
    </row>
    <row r="170" spans="1:7" x14ac:dyDescent="0.3">
      <c r="A170" s="348" t="s">
        <v>295</v>
      </c>
      <c r="B170" s="349"/>
      <c r="C170" s="350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0</v>
      </c>
    </row>
    <row r="178" spans="1:7" x14ac:dyDescent="0.3">
      <c r="A178" s="348" t="s">
        <v>295</v>
      </c>
      <c r="B178" s="349"/>
      <c r="C178" s="350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0</v>
      </c>
    </row>
    <row r="187" spans="1:7" x14ac:dyDescent="0.3">
      <c r="A187" s="348" t="s">
        <v>295</v>
      </c>
      <c r="B187" s="349"/>
      <c r="C187" s="350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0</v>
      </c>
    </row>
    <row r="195" spans="1:6" x14ac:dyDescent="0.3">
      <c r="A195" s="348" t="s">
        <v>295</v>
      </c>
      <c r="B195" s="349"/>
      <c r="C195" s="350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OUED ELLIL</v>
      </c>
      <c r="B8" s="343"/>
      <c r="C8" s="343"/>
      <c r="D8" s="343"/>
      <c r="E8" s="343"/>
      <c r="F8" s="343"/>
      <c r="G8" s="104"/>
    </row>
    <row r="9" spans="1:7" ht="24" x14ac:dyDescent="0.45">
      <c r="A9" s="243" t="s">
        <v>42</v>
      </c>
      <c r="B9" s="374"/>
      <c r="C9" s="374"/>
      <c r="D9" s="374"/>
      <c r="E9" s="374"/>
      <c r="F9" s="374"/>
      <c r="G9" s="104"/>
    </row>
    <row r="10" spans="1:7" ht="24" x14ac:dyDescent="0.45">
      <c r="A10" s="244" t="s">
        <v>44</v>
      </c>
      <c r="B10" s="375"/>
      <c r="C10" s="375"/>
      <c r="D10" s="375"/>
      <c r="E10" s="375"/>
      <c r="F10" s="375"/>
      <c r="G10" s="104"/>
    </row>
    <row r="11" spans="1:7" ht="24" x14ac:dyDescent="0.45">
      <c r="A11" s="243" t="s">
        <v>43</v>
      </c>
      <c r="B11" s="373"/>
      <c r="C11" s="373"/>
      <c r="D11" s="373"/>
      <c r="E11" s="373"/>
      <c r="F11" s="373"/>
      <c r="G11" s="104"/>
    </row>
    <row r="12" spans="1:7" ht="24" x14ac:dyDescent="0.45">
      <c r="A12" s="243" t="s">
        <v>239</v>
      </c>
      <c r="B12" s="372">
        <f>D549</f>
        <v>0</v>
      </c>
      <c r="C12" s="372"/>
      <c r="D12" s="372"/>
      <c r="E12" s="372"/>
      <c r="F12" s="372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x14ac:dyDescent="0.3">
      <c r="A508" s="322"/>
      <c r="B508" s="247" t="s">
        <v>34</v>
      </c>
      <c r="C508" s="247" t="s">
        <v>33</v>
      </c>
      <c r="D508" s="323"/>
      <c r="E508" s="324"/>
      <c r="F508" s="324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x14ac:dyDescent="0.3">
      <c r="A519" s="322"/>
      <c r="B519" s="247" t="s">
        <v>34</v>
      </c>
      <c r="C519" s="247" t="s">
        <v>33</v>
      </c>
      <c r="D519" s="323"/>
      <c r="E519" s="324"/>
      <c r="F519" s="324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x14ac:dyDescent="0.3">
      <c r="A539" s="322"/>
      <c r="B539" s="247" t="s">
        <v>34</v>
      </c>
      <c r="C539" s="247" t="s">
        <v>33</v>
      </c>
      <c r="D539" s="323"/>
      <c r="E539" s="324"/>
      <c r="F539" s="324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04"/>
    </row>
    <row r="7" spans="1:7" s="11" customFormat="1" ht="21.75" customHeight="1" x14ac:dyDescent="0.45">
      <c r="A7" s="343" t="str">
        <f>'A3 Exploitation'!A8:F8</f>
        <v>OUED ELLIL</v>
      </c>
      <c r="B7" s="343"/>
      <c r="C7" s="343"/>
      <c r="D7" s="343"/>
      <c r="E7" s="343"/>
      <c r="F7" s="343"/>
      <c r="G7" s="104"/>
    </row>
    <row r="8" spans="1:7" s="11" customFormat="1" ht="24" x14ac:dyDescent="0.45">
      <c r="A8" s="243" t="s">
        <v>42</v>
      </c>
      <c r="B8" s="370">
        <f>'A3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'A3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'A3 Exploitation'!B11:F11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66">
        <f>D199</f>
        <v>0</v>
      </c>
      <c r="C11" s="366"/>
      <c r="D11" s="366"/>
      <c r="E11" s="366"/>
      <c r="F11" s="366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0</v>
      </c>
    </row>
    <row r="23" spans="1:7" x14ac:dyDescent="0.3">
      <c r="A23" s="348" t="s">
        <v>295</v>
      </c>
      <c r="B23" s="349"/>
      <c r="C23" s="350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0</v>
      </c>
    </row>
    <row r="34" spans="1:7" x14ac:dyDescent="0.3">
      <c r="A34" s="348" t="s">
        <v>295</v>
      </c>
      <c r="B34" s="349"/>
      <c r="C34" s="350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0</v>
      </c>
    </row>
    <row r="53" spans="1:7" x14ac:dyDescent="0.3">
      <c r="A53" s="348" t="s">
        <v>295</v>
      </c>
      <c r="B53" s="349"/>
      <c r="C53" s="350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0</v>
      </c>
    </row>
    <row r="64" spans="1:7" x14ac:dyDescent="0.3">
      <c r="A64" s="348" t="s">
        <v>295</v>
      </c>
      <c r="B64" s="349"/>
      <c r="C64" s="350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0</v>
      </c>
    </row>
    <row r="162" spans="1:7" x14ac:dyDescent="0.3">
      <c r="A162" s="348" t="s">
        <v>295</v>
      </c>
      <c r="B162" s="349"/>
      <c r="C162" s="350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0</v>
      </c>
    </row>
    <row r="170" spans="1:7" x14ac:dyDescent="0.3">
      <c r="A170" s="348" t="s">
        <v>295</v>
      </c>
      <c r="B170" s="349"/>
      <c r="C170" s="350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0</v>
      </c>
    </row>
    <row r="178" spans="1:7" x14ac:dyDescent="0.3">
      <c r="A178" s="348" t="s">
        <v>295</v>
      </c>
      <c r="B178" s="349"/>
      <c r="C178" s="350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0</v>
      </c>
    </row>
    <row r="187" spans="1:7" x14ac:dyDescent="0.3">
      <c r="A187" s="348" t="s">
        <v>295</v>
      </c>
      <c r="B187" s="349"/>
      <c r="C187" s="350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0</v>
      </c>
    </row>
    <row r="195" spans="1:6" x14ac:dyDescent="0.3">
      <c r="A195" s="348" t="s">
        <v>295</v>
      </c>
      <c r="B195" s="349"/>
      <c r="C195" s="350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41"/>
      <c r="E1" s="341"/>
      <c r="F1" s="341"/>
      <c r="G1" s="341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42" t="s">
        <v>179</v>
      </c>
      <c r="B7" s="342"/>
      <c r="C7" s="342"/>
      <c r="D7" s="342"/>
      <c r="E7" s="342"/>
      <c r="F7" s="342"/>
      <c r="G7" s="104"/>
    </row>
    <row r="8" spans="1:7" ht="29.25" x14ac:dyDescent="0.45">
      <c r="A8" s="343" t="str">
        <f>'Page de garde'!D18</f>
        <v>OUED ELLIL</v>
      </c>
      <c r="B8" s="343"/>
      <c r="C8" s="343"/>
      <c r="D8" s="343"/>
      <c r="E8" s="343"/>
      <c r="F8" s="343"/>
      <c r="G8" s="104"/>
    </row>
    <row r="9" spans="1:7" ht="24" x14ac:dyDescent="0.45">
      <c r="A9" s="306" t="s">
        <v>42</v>
      </c>
      <c r="B9" s="377"/>
      <c r="C9" s="377"/>
      <c r="D9" s="377"/>
      <c r="E9" s="377"/>
      <c r="F9" s="377"/>
      <c r="G9" s="104"/>
    </row>
    <row r="10" spans="1:7" ht="24" x14ac:dyDescent="0.45">
      <c r="A10" s="307" t="s">
        <v>44</v>
      </c>
      <c r="B10" s="378"/>
      <c r="C10" s="378"/>
      <c r="D10" s="378"/>
      <c r="E10" s="378"/>
      <c r="F10" s="378"/>
      <c r="G10" s="104"/>
    </row>
    <row r="11" spans="1:7" ht="24" x14ac:dyDescent="0.45">
      <c r="A11" s="306" t="s">
        <v>43</v>
      </c>
      <c r="B11" s="376"/>
      <c r="C11" s="376"/>
      <c r="D11" s="376"/>
      <c r="E11" s="376"/>
      <c r="F11" s="376"/>
      <c r="G11" s="104"/>
    </row>
    <row r="12" spans="1:7" ht="24" x14ac:dyDescent="0.45">
      <c r="A12" s="306" t="s">
        <v>239</v>
      </c>
      <c r="B12" s="379">
        <f>D549</f>
        <v>0</v>
      </c>
      <c r="C12" s="379"/>
      <c r="D12" s="379"/>
      <c r="E12" s="379"/>
      <c r="F12" s="379"/>
      <c r="G12" s="104"/>
    </row>
    <row r="13" spans="1:7" ht="22.5" x14ac:dyDescent="0.45">
      <c r="D13" s="339"/>
      <c r="E13" s="339"/>
      <c r="F13" s="339"/>
      <c r="G13" s="33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2" t="s">
        <v>30</v>
      </c>
      <c r="B17" s="323" t="s">
        <v>31</v>
      </c>
      <c r="C17" s="323"/>
      <c r="D17" s="323" t="s">
        <v>46</v>
      </c>
      <c r="E17" s="324" t="s">
        <v>310</v>
      </c>
      <c r="F17" s="324" t="s">
        <v>357</v>
      </c>
    </row>
    <row r="18" spans="1:8" ht="16.5" customHeight="1" x14ac:dyDescent="0.3">
      <c r="A18" s="322"/>
      <c r="B18" s="247" t="s">
        <v>34</v>
      </c>
      <c r="C18" s="247" t="s">
        <v>33</v>
      </c>
      <c r="D18" s="323"/>
      <c r="E18" s="324"/>
      <c r="F18" s="324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2" t="s">
        <v>30</v>
      </c>
      <c r="B50" s="323" t="s">
        <v>31</v>
      </c>
      <c r="C50" s="323"/>
      <c r="D50" s="323" t="s">
        <v>46</v>
      </c>
      <c r="E50" s="324" t="s">
        <v>310</v>
      </c>
      <c r="F50" s="324" t="s">
        <v>359</v>
      </c>
      <c r="G50" s="106"/>
    </row>
    <row r="51" spans="1:7" ht="16.5" customHeight="1" x14ac:dyDescent="0.3">
      <c r="A51" s="322"/>
      <c r="B51" s="247" t="s">
        <v>34</v>
      </c>
      <c r="C51" s="247" t="s">
        <v>33</v>
      </c>
      <c r="D51" s="323"/>
      <c r="E51" s="324"/>
      <c r="F51" s="324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2" t="s">
        <v>30</v>
      </c>
      <c r="B107" s="323" t="s">
        <v>31</v>
      </c>
      <c r="C107" s="323"/>
      <c r="D107" s="323" t="s">
        <v>46</v>
      </c>
      <c r="E107" s="324" t="s">
        <v>310</v>
      </c>
      <c r="F107" s="324" t="s">
        <v>359</v>
      </c>
    </row>
    <row r="108" spans="1:7" ht="16.5" customHeight="1" x14ac:dyDescent="0.3">
      <c r="A108" s="322"/>
      <c r="B108" s="247" t="s">
        <v>34</v>
      </c>
      <c r="C108" s="247" t="s">
        <v>33</v>
      </c>
      <c r="D108" s="323"/>
      <c r="E108" s="324"/>
      <c r="F108" s="324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2" t="s">
        <v>30</v>
      </c>
      <c r="B162" s="323" t="s">
        <v>31</v>
      </c>
      <c r="C162" s="323"/>
      <c r="D162" s="323" t="s">
        <v>46</v>
      </c>
      <c r="E162" s="324" t="s">
        <v>310</v>
      </c>
      <c r="F162" s="324" t="s">
        <v>359</v>
      </c>
      <c r="G162" s="106"/>
    </row>
    <row r="163" spans="1:7" ht="16.5" customHeight="1" x14ac:dyDescent="0.3">
      <c r="A163" s="322"/>
      <c r="B163" s="247" t="s">
        <v>34</v>
      </c>
      <c r="C163" s="247" t="s">
        <v>33</v>
      </c>
      <c r="D163" s="323"/>
      <c r="E163" s="324"/>
      <c r="F163" s="324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28" t="s">
        <v>378</v>
      </c>
      <c r="B195" s="328"/>
      <c r="C195" s="328"/>
      <c r="D195" s="328"/>
      <c r="E195" s="328"/>
      <c r="F195" s="32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2" t="s">
        <v>30</v>
      </c>
      <c r="B209" s="323" t="s">
        <v>31</v>
      </c>
      <c r="C209" s="323"/>
      <c r="D209" s="323" t="s">
        <v>46</v>
      </c>
      <c r="E209" s="324" t="s">
        <v>310</v>
      </c>
      <c r="F209" s="324" t="s">
        <v>359</v>
      </c>
      <c r="G209" s="106"/>
    </row>
    <row r="210" spans="1:7" ht="16.5" customHeight="1" x14ac:dyDescent="0.3">
      <c r="A210" s="322"/>
      <c r="B210" s="247" t="s">
        <v>34</v>
      </c>
      <c r="C210" s="247" t="s">
        <v>33</v>
      </c>
      <c r="D210" s="323"/>
      <c r="E210" s="324"/>
      <c r="F210" s="324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28" t="s">
        <v>378</v>
      </c>
      <c r="B256" s="328"/>
      <c r="C256" s="328"/>
      <c r="D256" s="328"/>
      <c r="E256" s="328"/>
      <c r="F256" s="32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2" t="s">
        <v>30</v>
      </c>
      <c r="B270" s="323" t="s">
        <v>31</v>
      </c>
      <c r="C270" s="323"/>
      <c r="D270" s="323" t="s">
        <v>46</v>
      </c>
      <c r="E270" s="324" t="s">
        <v>310</v>
      </c>
      <c r="F270" s="324" t="s">
        <v>359</v>
      </c>
      <c r="G270" s="168"/>
    </row>
    <row r="271" spans="1:7" s="13" customFormat="1" ht="16.5" customHeight="1" x14ac:dyDescent="0.3">
      <c r="A271" s="322"/>
      <c r="B271" s="247" t="s">
        <v>34</v>
      </c>
      <c r="C271" s="247" t="s">
        <v>33</v>
      </c>
      <c r="D271" s="323"/>
      <c r="E271" s="324"/>
      <c r="F271" s="324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29" t="s">
        <v>395</v>
      </c>
      <c r="B308" s="330"/>
      <c r="C308" s="330"/>
      <c r="D308" s="330"/>
      <c r="E308" s="330"/>
      <c r="F308" s="33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2" t="s">
        <v>30</v>
      </c>
      <c r="B322" s="323" t="s">
        <v>31</v>
      </c>
      <c r="C322" s="323"/>
      <c r="D322" s="323" t="s">
        <v>46</v>
      </c>
      <c r="E322" s="324" t="s">
        <v>310</v>
      </c>
      <c r="F322" s="324" t="s">
        <v>359</v>
      </c>
      <c r="G322" s="106"/>
    </row>
    <row r="323" spans="1:7" ht="16.5" customHeight="1" x14ac:dyDescent="0.3">
      <c r="A323" s="322"/>
      <c r="B323" s="247" t="s">
        <v>34</v>
      </c>
      <c r="C323" s="247" t="s">
        <v>33</v>
      </c>
      <c r="D323" s="323"/>
      <c r="E323" s="324"/>
      <c r="F323" s="324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29" t="s">
        <v>378</v>
      </c>
      <c r="B349" s="330"/>
      <c r="C349" s="330"/>
      <c r="D349" s="330"/>
      <c r="E349" s="330"/>
      <c r="F349" s="33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2" t="s">
        <v>30</v>
      </c>
      <c r="B362" s="323" t="s">
        <v>31</v>
      </c>
      <c r="C362" s="323"/>
      <c r="D362" s="323" t="s">
        <v>46</v>
      </c>
      <c r="E362" s="324" t="s">
        <v>310</v>
      </c>
      <c r="F362" s="324" t="s">
        <v>359</v>
      </c>
      <c r="G362" s="106"/>
    </row>
    <row r="363" spans="1:7" ht="16.5" customHeight="1" x14ac:dyDescent="0.3">
      <c r="A363" s="322"/>
      <c r="B363" s="247" t="s">
        <v>34</v>
      </c>
      <c r="C363" s="247" t="s">
        <v>33</v>
      </c>
      <c r="D363" s="323"/>
      <c r="E363" s="324"/>
      <c r="F363" s="324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28" t="s">
        <v>378</v>
      </c>
      <c r="B383" s="328"/>
      <c r="C383" s="328"/>
      <c r="D383" s="328"/>
      <c r="E383" s="328"/>
      <c r="F383" s="32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2" t="s">
        <v>30</v>
      </c>
      <c r="B395" s="323" t="s">
        <v>31</v>
      </c>
      <c r="C395" s="323"/>
      <c r="D395" s="323" t="s">
        <v>46</v>
      </c>
      <c r="E395" s="324" t="s">
        <v>310</v>
      </c>
      <c r="F395" s="324" t="s">
        <v>359</v>
      </c>
      <c r="G395" s="106"/>
    </row>
    <row r="396" spans="1:7" ht="16.5" customHeight="1" x14ac:dyDescent="0.3">
      <c r="A396" s="322"/>
      <c r="B396" s="247" t="s">
        <v>34</v>
      </c>
      <c r="C396" s="247" t="s">
        <v>33</v>
      </c>
      <c r="D396" s="323"/>
      <c r="E396" s="324"/>
      <c r="F396" s="324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28" t="s">
        <v>378</v>
      </c>
      <c r="B435" s="328"/>
      <c r="C435" s="328"/>
      <c r="D435" s="328"/>
      <c r="E435" s="328"/>
      <c r="F435" s="32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2" t="s">
        <v>30</v>
      </c>
      <c r="B448" s="323" t="s">
        <v>31</v>
      </c>
      <c r="C448" s="323"/>
      <c r="D448" s="323" t="s">
        <v>46</v>
      </c>
      <c r="E448" s="324" t="s">
        <v>310</v>
      </c>
      <c r="F448" s="324" t="s">
        <v>359</v>
      </c>
      <c r="G448" s="106"/>
    </row>
    <row r="449" spans="1:6" ht="16.5" customHeight="1" x14ac:dyDescent="0.3">
      <c r="A449" s="322"/>
      <c r="B449" s="247" t="s">
        <v>34</v>
      </c>
      <c r="C449" s="247" t="s">
        <v>33</v>
      </c>
      <c r="D449" s="323"/>
      <c r="E449" s="324"/>
      <c r="F449" s="324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25" t="s">
        <v>378</v>
      </c>
      <c r="B471" s="326"/>
      <c r="C471" s="326"/>
      <c r="D471" s="326"/>
      <c r="E471" s="326"/>
      <c r="F471" s="326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27" t="s">
        <v>366</v>
      </c>
      <c r="B483" s="327"/>
      <c r="C483" s="327"/>
      <c r="D483" s="327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2" t="s">
        <v>30</v>
      </c>
      <c r="B485" s="323" t="s">
        <v>31</v>
      </c>
      <c r="C485" s="323"/>
      <c r="D485" s="323" t="s">
        <v>46</v>
      </c>
      <c r="E485" s="324" t="s">
        <v>310</v>
      </c>
      <c r="F485" s="324" t="s">
        <v>359</v>
      </c>
      <c r="G485" s="106"/>
    </row>
    <row r="486" spans="1:7" ht="16.5" customHeight="1" x14ac:dyDescent="0.3">
      <c r="A486" s="322"/>
      <c r="B486" s="247" t="s">
        <v>34</v>
      </c>
      <c r="C486" s="247" t="s">
        <v>33</v>
      </c>
      <c r="D486" s="323"/>
      <c r="E486" s="324"/>
      <c r="F486" s="324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2" t="s">
        <v>30</v>
      </c>
      <c r="B507" s="323" t="s">
        <v>31</v>
      </c>
      <c r="C507" s="323"/>
      <c r="D507" s="323" t="s">
        <v>46</v>
      </c>
      <c r="E507" s="324" t="s">
        <v>310</v>
      </c>
      <c r="F507" s="324" t="s">
        <v>359</v>
      </c>
      <c r="G507" s="106"/>
    </row>
    <row r="508" spans="1:7" ht="16.5" customHeight="1" x14ac:dyDescent="0.3">
      <c r="A508" s="322"/>
      <c r="B508" s="247" t="s">
        <v>34</v>
      </c>
      <c r="C508" s="247" t="s">
        <v>33</v>
      </c>
      <c r="D508" s="323"/>
      <c r="E508" s="324"/>
      <c r="F508" s="324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2" t="s">
        <v>30</v>
      </c>
      <c r="B518" s="323" t="s">
        <v>31</v>
      </c>
      <c r="C518" s="323"/>
      <c r="D518" s="323" t="s">
        <v>46</v>
      </c>
      <c r="E518" s="324" t="s">
        <v>310</v>
      </c>
      <c r="F518" s="324" t="s">
        <v>359</v>
      </c>
      <c r="G518" s="106"/>
    </row>
    <row r="519" spans="1:7" ht="16.5" customHeight="1" x14ac:dyDescent="0.3">
      <c r="A519" s="322"/>
      <c r="B519" s="247" t="s">
        <v>34</v>
      </c>
      <c r="C519" s="247" t="s">
        <v>33</v>
      </c>
      <c r="D519" s="323"/>
      <c r="E519" s="324"/>
      <c r="F519" s="324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2" t="s">
        <v>30</v>
      </c>
      <c r="B538" s="323" t="s">
        <v>31</v>
      </c>
      <c r="C538" s="323"/>
      <c r="D538" s="323" t="s">
        <v>46</v>
      </c>
      <c r="E538" s="324" t="s">
        <v>310</v>
      </c>
      <c r="F538" s="324" t="s">
        <v>359</v>
      </c>
      <c r="G538" s="106"/>
    </row>
    <row r="539" spans="1:7" ht="16.5" customHeight="1" x14ac:dyDescent="0.3">
      <c r="A539" s="322"/>
      <c r="B539" s="247" t="s">
        <v>34</v>
      </c>
      <c r="C539" s="247" t="s">
        <v>33</v>
      </c>
      <c r="D539" s="323"/>
      <c r="E539" s="324"/>
      <c r="F539" s="324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41"/>
      <c r="E1" s="341"/>
      <c r="F1" s="341"/>
      <c r="G1" s="341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62" t="s">
        <v>50</v>
      </c>
      <c r="B6" s="362"/>
      <c r="C6" s="362"/>
      <c r="D6" s="362"/>
      <c r="E6" s="362"/>
      <c r="F6" s="362"/>
      <c r="G6" s="104"/>
    </row>
    <row r="7" spans="1:7" s="11" customFormat="1" ht="21.75" customHeight="1" x14ac:dyDescent="0.45">
      <c r="A7" s="343" t="e">
        <f>#REF!</f>
        <v>#REF!</v>
      </c>
      <c r="B7" s="343"/>
      <c r="C7" s="343"/>
      <c r="D7" s="343"/>
      <c r="E7" s="343"/>
      <c r="F7" s="343"/>
      <c r="G7" s="104"/>
    </row>
    <row r="8" spans="1:7" s="11" customFormat="1" ht="24" x14ac:dyDescent="0.45">
      <c r="A8" s="243" t="s">
        <v>42</v>
      </c>
      <c r="B8" s="370">
        <f>'A4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'A4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'A4 Exploitation'!A8:F8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66">
        <f>D199</f>
        <v>0</v>
      </c>
      <c r="C11" s="366"/>
      <c r="D11" s="366"/>
      <c r="E11" s="366"/>
      <c r="F11" s="366"/>
      <c r="G11" s="104"/>
    </row>
    <row r="12" spans="1:7" s="11" customFormat="1" ht="22.5" x14ac:dyDescent="0.45">
      <c r="A12" s="10"/>
      <c r="D12" s="339"/>
      <c r="E12" s="339"/>
      <c r="F12" s="339"/>
      <c r="G12" s="339"/>
    </row>
    <row r="13" spans="1:7" s="11" customFormat="1" ht="11.25" customHeight="1" x14ac:dyDescent="0.3">
      <c r="A13" s="322" t="s">
        <v>30</v>
      </c>
      <c r="B13" s="323" t="s">
        <v>31</v>
      </c>
      <c r="C13" s="323"/>
      <c r="D13" s="323" t="s">
        <v>46</v>
      </c>
      <c r="E13" s="323" t="s">
        <v>190</v>
      </c>
      <c r="F13" s="323" t="s">
        <v>191</v>
      </c>
      <c r="G13" s="91"/>
    </row>
    <row r="14" spans="1:7" s="11" customFormat="1" ht="12.75" customHeight="1" x14ac:dyDescent="0.3">
      <c r="A14" s="322"/>
      <c r="B14" s="247" t="s">
        <v>34</v>
      </c>
      <c r="C14" s="247" t="s">
        <v>33</v>
      </c>
      <c r="D14" s="323"/>
      <c r="E14" s="323"/>
      <c r="F14" s="323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3"/>
      <c r="C22" s="354"/>
      <c r="D22" s="290">
        <f>SUM(B17:C21)</f>
        <v>0</v>
      </c>
    </row>
    <row r="23" spans="1:7" x14ac:dyDescent="0.3">
      <c r="A23" s="348" t="s">
        <v>295</v>
      </c>
      <c r="B23" s="349"/>
      <c r="C23" s="350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46" t="s">
        <v>4</v>
      </c>
      <c r="B25" s="347"/>
      <c r="C25" s="347"/>
      <c r="D25" s="347"/>
      <c r="E25" s="347"/>
      <c r="F25" s="347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48" t="s">
        <v>36</v>
      </c>
      <c r="B33" s="349"/>
      <c r="C33" s="350"/>
      <c r="D33" s="289">
        <f>SUM(B26:C32)</f>
        <v>0</v>
      </c>
    </row>
    <row r="34" spans="1:7" x14ac:dyDescent="0.3">
      <c r="A34" s="348" t="s">
        <v>295</v>
      </c>
      <c r="B34" s="349"/>
      <c r="C34" s="350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46" t="s">
        <v>219</v>
      </c>
      <c r="B36" s="347"/>
      <c r="C36" s="347"/>
      <c r="D36" s="347"/>
      <c r="E36" s="347"/>
      <c r="F36" s="347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48" t="s">
        <v>36</v>
      </c>
      <c r="B42" s="349"/>
      <c r="C42" s="350"/>
      <c r="D42" s="289">
        <f>SUM(B37:C41)</f>
        <v>0</v>
      </c>
      <c r="E42" s="12"/>
      <c r="F42" s="12"/>
      <c r="G42" s="105"/>
    </row>
    <row r="43" spans="1:7" s="19" customFormat="1" x14ac:dyDescent="0.3">
      <c r="A43" s="348" t="s">
        <v>295</v>
      </c>
      <c r="B43" s="349"/>
      <c r="C43" s="350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48" t="s">
        <v>36</v>
      </c>
      <c r="B52" s="349"/>
      <c r="C52" s="350"/>
      <c r="D52" s="289">
        <f>SUM(B46:C51)</f>
        <v>0</v>
      </c>
    </row>
    <row r="53" spans="1:7" x14ac:dyDescent="0.3">
      <c r="A53" s="348" t="s">
        <v>295</v>
      </c>
      <c r="B53" s="349"/>
      <c r="C53" s="350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46" t="s">
        <v>8</v>
      </c>
      <c r="B55" s="347"/>
      <c r="C55" s="347"/>
      <c r="D55" s="347"/>
      <c r="E55" s="347"/>
      <c r="F55" s="347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48" t="s">
        <v>36</v>
      </c>
      <c r="B63" s="349"/>
      <c r="C63" s="350"/>
      <c r="D63" s="289">
        <f>SUM(B56:C62)</f>
        <v>0</v>
      </c>
    </row>
    <row r="64" spans="1:7" x14ac:dyDescent="0.3">
      <c r="A64" s="348" t="s">
        <v>295</v>
      </c>
      <c r="B64" s="349"/>
      <c r="C64" s="350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46" t="s">
        <v>130</v>
      </c>
      <c r="B66" s="347"/>
      <c r="C66" s="347"/>
      <c r="D66" s="347"/>
      <c r="E66" s="347"/>
      <c r="F66" s="347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48" t="s">
        <v>36</v>
      </c>
      <c r="B84" s="349"/>
      <c r="C84" s="350"/>
      <c r="D84" s="289">
        <f>SUM(B67:C83)</f>
        <v>0</v>
      </c>
    </row>
    <row r="85" spans="1:7" x14ac:dyDescent="0.3">
      <c r="A85" s="348" t="s">
        <v>295</v>
      </c>
      <c r="B85" s="349"/>
      <c r="C85" s="350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46" t="s">
        <v>211</v>
      </c>
      <c r="B87" s="347"/>
      <c r="C87" s="347"/>
      <c r="D87" s="347"/>
      <c r="E87" s="347"/>
      <c r="F87" s="347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48" t="s">
        <v>36</v>
      </c>
      <c r="B102" s="349"/>
      <c r="C102" s="350"/>
      <c r="D102" s="289">
        <f>SUM(B88:C101)</f>
        <v>0</v>
      </c>
    </row>
    <row r="103" spans="1:7" x14ac:dyDescent="0.3">
      <c r="A103" s="348" t="s">
        <v>295</v>
      </c>
      <c r="B103" s="349"/>
      <c r="C103" s="350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46" t="s">
        <v>212</v>
      </c>
      <c r="B106" s="347"/>
      <c r="C106" s="347"/>
      <c r="D106" s="347"/>
      <c r="E106" s="347"/>
      <c r="F106" s="347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48" t="s">
        <v>36</v>
      </c>
      <c r="B118" s="349"/>
      <c r="C118" s="350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48" t="s">
        <v>295</v>
      </c>
      <c r="B119" s="349"/>
      <c r="C119" s="350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46" t="s">
        <v>185</v>
      </c>
      <c r="B121" s="347"/>
      <c r="C121" s="347"/>
      <c r="D121" s="347"/>
      <c r="E121" s="347"/>
      <c r="F121" s="347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48" t="s">
        <v>36</v>
      </c>
      <c r="B133" s="349"/>
      <c r="C133" s="350"/>
      <c r="D133" s="289">
        <f>SUM(B122:C132)</f>
        <v>0</v>
      </c>
    </row>
    <row r="134" spans="1:7" x14ac:dyDescent="0.3">
      <c r="A134" s="348" t="s">
        <v>295</v>
      </c>
      <c r="B134" s="349"/>
      <c r="C134" s="350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46" t="s">
        <v>71</v>
      </c>
      <c r="B136" s="347"/>
      <c r="C136" s="347"/>
      <c r="D136" s="347"/>
      <c r="E136" s="347"/>
      <c r="F136" s="347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48" t="s">
        <v>36</v>
      </c>
      <c r="B149" s="349"/>
      <c r="C149" s="350"/>
      <c r="D149" s="289">
        <f>SUM(B137:C148)</f>
        <v>0</v>
      </c>
    </row>
    <row r="150" spans="1:7" x14ac:dyDescent="0.3">
      <c r="A150" s="348" t="s">
        <v>295</v>
      </c>
      <c r="B150" s="349"/>
      <c r="C150" s="350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46" t="s">
        <v>217</v>
      </c>
      <c r="B152" s="347"/>
      <c r="C152" s="347"/>
      <c r="D152" s="347"/>
      <c r="E152" s="347"/>
      <c r="F152" s="347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48" t="s">
        <v>36</v>
      </c>
      <c r="B161" s="353"/>
      <c r="C161" s="354"/>
      <c r="D161" s="290">
        <f>SUM(B153:C160)</f>
        <v>0</v>
      </c>
    </row>
    <row r="162" spans="1:7" x14ac:dyDescent="0.3">
      <c r="A162" s="348" t="s">
        <v>295</v>
      </c>
      <c r="B162" s="349"/>
      <c r="C162" s="350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46" t="s">
        <v>77</v>
      </c>
      <c r="B164" s="347"/>
      <c r="C164" s="347"/>
      <c r="D164" s="347"/>
      <c r="E164" s="347"/>
      <c r="F164" s="347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48" t="s">
        <v>36</v>
      </c>
      <c r="B169" s="349"/>
      <c r="C169" s="350"/>
      <c r="D169" s="289">
        <f>SUM(B165:C168)</f>
        <v>0</v>
      </c>
    </row>
    <row r="170" spans="1:7" x14ac:dyDescent="0.3">
      <c r="A170" s="348" t="s">
        <v>295</v>
      </c>
      <c r="B170" s="349"/>
      <c r="C170" s="350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51" t="s">
        <v>17</v>
      </c>
      <c r="B172" s="352"/>
      <c r="C172" s="352"/>
      <c r="D172" s="352"/>
      <c r="E172" s="352"/>
      <c r="F172" s="352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48" t="s">
        <v>36</v>
      </c>
      <c r="B177" s="349"/>
      <c r="C177" s="350"/>
      <c r="D177" s="289">
        <f>SUM(B173:C176)</f>
        <v>0</v>
      </c>
    </row>
    <row r="178" spans="1:7" x14ac:dyDescent="0.3">
      <c r="A178" s="348" t="s">
        <v>295</v>
      </c>
      <c r="B178" s="349"/>
      <c r="C178" s="350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46" t="s">
        <v>78</v>
      </c>
      <c r="B180" s="347"/>
      <c r="C180" s="347"/>
      <c r="D180" s="347"/>
      <c r="E180" s="347"/>
      <c r="F180" s="347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48" t="s">
        <v>36</v>
      </c>
      <c r="B186" s="349"/>
      <c r="C186" s="350"/>
      <c r="D186" s="289">
        <f>SUM(B181:C185)</f>
        <v>0</v>
      </c>
    </row>
    <row r="187" spans="1:7" x14ac:dyDescent="0.3">
      <c r="A187" s="348" t="s">
        <v>295</v>
      </c>
      <c r="B187" s="349"/>
      <c r="C187" s="350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46" t="s">
        <v>216</v>
      </c>
      <c r="B189" s="347"/>
      <c r="C189" s="347"/>
      <c r="D189" s="347"/>
      <c r="E189" s="347"/>
      <c r="F189" s="347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48" t="s">
        <v>36</v>
      </c>
      <c r="B194" s="349"/>
      <c r="C194" s="350"/>
      <c r="D194" s="259">
        <f>SUM(B190:C193)</f>
        <v>0</v>
      </c>
    </row>
    <row r="195" spans="1:6" x14ac:dyDescent="0.3">
      <c r="A195" s="348" t="s">
        <v>295</v>
      </c>
      <c r="B195" s="349"/>
      <c r="C195" s="350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2018-05-09T20:42:12Z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