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oued ellil\2018\10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7" i="35" l="1"/>
  <c r="D444" i="43"/>
  <c r="F543" i="43"/>
  <c r="B10" i="37" l="1"/>
  <c r="B8" i="37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 s="1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D118" i="35" s="1"/>
  <c r="D119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F532" i="43"/>
  <c r="E532" i="43"/>
  <c r="C530" i="43"/>
  <c r="C528" i="43"/>
  <c r="A517" i="43"/>
  <c r="F512" i="43"/>
  <c r="D512" i="43" s="1"/>
  <c r="B512" i="43" s="1"/>
  <c r="D513" i="43" s="1"/>
  <c r="D514" i="43" s="1"/>
  <c r="B152" i="29" s="1"/>
  <c r="E512" i="43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/>
  <c r="C194" i="43"/>
  <c r="C190" i="43"/>
  <c r="C186" i="43"/>
  <c r="C184" i="43"/>
  <c r="D201" i="43" s="1"/>
  <c r="D202" i="43" s="1"/>
  <c r="C182" i="43"/>
  <c r="C181" i="43"/>
  <c r="C170" i="43"/>
  <c r="D172" i="43" s="1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9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D387" i="36" s="1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201" i="33" l="1"/>
  <c r="D202" i="33" s="1"/>
  <c r="D262" i="33"/>
  <c r="D439" i="33"/>
  <c r="B439" i="33" s="1"/>
  <c r="D512" i="33"/>
  <c r="B512" i="33" s="1"/>
  <c r="D513" i="33" s="1"/>
  <c r="D514" i="33" s="1"/>
  <c r="B153" i="29" s="1"/>
  <c r="D533" i="33"/>
  <c r="D534" i="33" s="1"/>
  <c r="B163" i="29" s="1"/>
  <c r="D149" i="35"/>
  <c r="D150" i="35" s="1"/>
  <c r="D133" i="35"/>
  <c r="D134" i="35" s="1"/>
  <c r="D63" i="35"/>
  <c r="D64" i="35" s="1"/>
  <c r="D543" i="43"/>
  <c r="B543" i="43" s="1"/>
  <c r="D544" i="43" s="1"/>
  <c r="D532" i="43"/>
  <c r="B532" i="43" s="1"/>
  <c r="D533" i="43" s="1"/>
  <c r="D534" i="43" s="1"/>
  <c r="B162" i="29" s="1"/>
  <c r="D502" i="43"/>
  <c r="D503" i="43" s="1"/>
  <c r="B143" i="29" s="1"/>
  <c r="D417" i="43"/>
  <c r="D418" i="43" s="1"/>
  <c r="D386" i="43"/>
  <c r="B386" i="43" s="1"/>
  <c r="D387" i="43" s="1"/>
  <c r="D285" i="43"/>
  <c r="D286" i="43" s="1"/>
  <c r="D244" i="43"/>
  <c r="D245" i="43" s="1"/>
  <c r="D154" i="43"/>
  <c r="D157" i="43" s="1"/>
  <c r="D158" i="43" s="1"/>
  <c r="B71" i="29" s="1"/>
  <c r="D139" i="43"/>
  <c r="D140" i="43" s="1"/>
  <c r="D161" i="37"/>
  <c r="D162" i="37" s="1"/>
  <c r="D149" i="37"/>
  <c r="D150" i="37" s="1"/>
  <c r="D63" i="37"/>
  <c r="D64" i="37" s="1"/>
  <c r="D544" i="36"/>
  <c r="D533" i="36"/>
  <c r="D534" i="36" s="1"/>
  <c r="B161" i="29" s="1"/>
  <c r="D477" i="36"/>
  <c r="D480" i="36" s="1"/>
  <c r="D481" i="36" s="1"/>
  <c r="B133" i="29" s="1"/>
  <c r="D440" i="36"/>
  <c r="D406" i="36"/>
  <c r="D407" i="36" s="1"/>
  <c r="D426" i="36"/>
  <c r="D427" i="36" s="1"/>
  <c r="D373" i="36"/>
  <c r="D374" i="36" s="1"/>
  <c r="D390" i="36"/>
  <c r="D391" i="36" s="1"/>
  <c r="B115" i="29" s="1"/>
  <c r="D354" i="36"/>
  <c r="D355" i="36" s="1"/>
  <c r="D314" i="36"/>
  <c r="D317" i="36" s="1"/>
  <c r="D318" i="36" s="1"/>
  <c r="B97" i="29" s="1"/>
  <c r="D100" i="36"/>
  <c r="D101" i="36" s="1"/>
  <c r="D201" i="36"/>
  <c r="D202" i="36" s="1"/>
  <c r="D154" i="36"/>
  <c r="D155" i="36" s="1"/>
  <c r="D84" i="36"/>
  <c r="D85" i="36" s="1"/>
  <c r="D42" i="36"/>
  <c r="D43" i="36" s="1"/>
  <c r="D45" i="31"/>
  <c r="D46" i="31" s="1"/>
  <c r="B55" i="29" s="1"/>
  <c r="D43" i="31"/>
  <c r="D441" i="36"/>
  <c r="D195" i="35"/>
  <c r="D155" i="43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85" i="33"/>
  <c r="D139" i="36"/>
  <c r="D140" i="36" s="1"/>
  <c r="D502" i="36"/>
  <c r="D503" i="36" s="1"/>
  <c r="B142" i="29" s="1"/>
  <c r="B41" i="43"/>
  <c r="D42" i="43" s="1"/>
  <c r="D313" i="43"/>
  <c r="D373" i="43"/>
  <c r="D374" i="43" s="1"/>
  <c r="D42" i="33"/>
  <c r="D154" i="33"/>
  <c r="D244" i="33"/>
  <c r="D245" i="33" s="1"/>
  <c r="D285" i="33"/>
  <c r="D286" i="33" s="1"/>
  <c r="D353" i="33"/>
  <c r="B353" i="33" s="1"/>
  <c r="D354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102" i="33" l="1"/>
  <c r="D103" i="33" s="1"/>
  <c r="B63" i="29" s="1"/>
  <c r="D547" i="33"/>
  <c r="B45" i="29" s="1"/>
  <c r="D547" i="43"/>
  <c r="B44" i="29" s="1"/>
  <c r="D478" i="36"/>
  <c r="D443" i="36"/>
  <c r="D444" i="36" s="1"/>
  <c r="B124" i="29" s="1"/>
  <c r="D357" i="36"/>
  <c r="D358" i="36" s="1"/>
  <c r="B106" i="29" s="1"/>
  <c r="D315" i="36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<sst xmlns="http://schemas.openxmlformats.org/spreadsheetml/2006/main" count="3961" uniqueCount="493">
  <si>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</si>
  <si>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</si>
  <si>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</si>
  <si>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</si>
  <si>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</si>
  <si>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</si>
  <si>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</si>
  <si>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</si>
  <si>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</si>
  <si>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</si>
  <si>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</si>
  <si>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</si>
  <si>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</si>
  <si>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</si>
  <si>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</si>
  <si>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</si>
  <si>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</si>
  <si>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</si>
  <si>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</si>
  <si>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</si>
  <si>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</si>
  <si>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</si>
  <si>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</si>
  <si>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</si>
  <si>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</si>
  <si>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</si>
  <si>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</si>
  <si>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</si>
  <si>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</si>
  <si>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</si>
  <si>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</si>
  <si>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</si>
  <si>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</si>
  <si>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</si>
  <si>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</si>
  <si>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</si>
  <si>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</si>
  <si>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</si>
  <si>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</si>
  <si>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</si>
  <si>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</si>
  <si>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</si>
  <si>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</si>
  <si>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</si>
  <si>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</si>
  <si>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</si>
  <si>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</si>
  <si>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</si>
  <si>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</si>
  <si>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</si>
  <si>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</si>
  <si>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</si>
  <si>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</si>
  <si>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</si>
  <si>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</si>
  <si>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</si>
  <si>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</si>
  <si>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</si>
  <si>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</si>
  <si>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</si>
  <si>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</si>
  <si>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</si>
  <si>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</si>
  <si>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</si>
  <si>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</si>
  <si>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</si>
  <si>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</si>
  <si>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</si>
  <si>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</si>
  <si>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</si>
  <si>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</si>
  <si>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</si>
  <si>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</si>
  <si>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</si>
  <si>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</si>
  <si>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</si>
  <si>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</si>
  <si>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</si>
  <si>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</si>
  <si>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</si>
  <si>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</si>
  <si>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</si>
  <si>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</si>
  <si>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</si>
  <si>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</si>
  <si>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</si>
  <si>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</si>
  <si>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</si>
  <si>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</si>
  <si>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</si>
  <si>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</si>
  <si>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</si>
  <si>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</si>
  <si>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</si>
  <si>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</si>
  <si>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</si>
  <si>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</si>
  <si>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</si>
  <si>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</si>
  <si>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</si>
  <si>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</si>
  <si>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</si>
  <si>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</si>
  <si>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</si>
  <si>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</si>
  <si>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</si>
  <si>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</si>
  <si>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</si>
  <si>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</si>
  <si>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</si>
  <si>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</si>
  <si>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</si>
  <si>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</si>
  <si>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</si>
  <si>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</si>
  <si>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</si>
  <si>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</si>
  <si>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</si>
  <si>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</si>
  <si>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</si>
  <si>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</si>
  <si>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</si>
  <si>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</si>
  <si>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</si>
  <si>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</si>
  <si>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</si>
  <si>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</si>
  <si>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</si>
  <si>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</si>
  <si>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</si>
  <si>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</si>
  <si>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</si>
  <si>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</si>
  <si>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</si>
  <si>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</si>
  <si>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</si>
  <si>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</si>
  <si>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</si>
  <si>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</si>
  <si>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</si>
  <si>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</si>
  <si>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</si>
  <si>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</si>
  <si>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</si>
  <si>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</si>
  <si>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</si>
  <si>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</si>
  <si>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</si>
  <si>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</si>
  <si>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</si>
  <si>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</si>
  <si>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</si>
  <si>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</si>
  <si>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</si>
  <si>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</si>
  <si>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</si>
  <si>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</si>
  <si>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</si>
  <si>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</si>
  <si>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</si>
  <si>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</si>
  <si>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</si>
  <si>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</si>
  <si>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</si>
  <si>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</si>
  <si>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</si>
  <si>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</si>
  <si>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</si>
  <si>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</si>
  <si>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</si>
  <si>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</si>
  <si>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</si>
  <si>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</si>
  <si>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</si>
  <si>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</si>
  <si>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</si>
  <si>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</si>
  <si>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</si>
  <si>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</si>
  <si>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</si>
  <si>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</si>
  <si>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</si>
  <si>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</si>
  <si>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</si>
  <si>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</si>
  <si>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</si>
  <si>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</si>
  <si>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</si>
  <si>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</si>
  <si>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</si>
  <si>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</si>
  <si>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</si>
  <si>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</si>
  <si>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</si>
  <si>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</si>
  <si>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</si>
  <si>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</si>
  <si>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</si>
  <si>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</si>
  <si>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</si>
  <si>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</si>
  <si>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</si>
  <si>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</si>
  <si>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</si>
  <si>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</si>
  <si>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</si>
  <si>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</si>
  <si>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</si>
  <si>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</si>
  <si>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</si>
  <si>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</si>
  <si>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</si>
  <si>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</si>
  <si>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</si>
  <si>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</si>
  <si>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</si>
  <si>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</si>
  <si>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</si>
  <si>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</si>
  <si>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</si>
  <si>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</si>
  <si>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</si>
  <si>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</si>
  <si>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</si>
  <si>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</si>
  <si>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</si>
  <si>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</si>
  <si>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</si>
  <si>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</si>
  <si>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</si>
  <si>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</si>
  <si>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</si>
  <si>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</si>
  <si>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</si>
  <si>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</si>
  <si>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</si>
  <si>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</si>
  <si>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</si>
  <si>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</si>
  <si>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</si>
  <si>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</si>
  <si>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</si>
  <si>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</si>
  <si>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</si>
  <si>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</si>
  <si>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</si>
  <si>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</si>
  <si>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</si>
  <si>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</si>
  <si>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</si>
  <si>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</si>
  <si>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</si>
  <si>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</si>
  <si>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</si>
  <si>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</si>
  <si>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</si>
  <si>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</si>
  <si>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</si>
  <si>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</si>
  <si>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</si>
  <si>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</si>
  <si>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</si>
  <si>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</si>
  <si>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</si>
  <si>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</si>
  <si>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</si>
  <si>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</si>
  <si>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</si>
  <si>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</si>
  <si>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</si>
  <si>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</si>
  <si>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</si>
  <si>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</si>
  <si>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</si>
  <si>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</si>
  <si>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</si>
  <si>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</si>
  <si>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</si>
  <si>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</si>
  <si>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</si>
  <si>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</si>
  <si>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</si>
  <si>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</si>
  <si>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</si>
  <si>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</si>
  <si>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</si>
  <si>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</si>
  <si>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</si>
  <si>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</si>
  <si>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</si>
  <si>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</si>
  <si>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</si>
  <si>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</si>
  <si>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</si>
  <si>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</si>
  <si>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</si>
  <si>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</si>
  <si>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</si>
  <si>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</si>
  <si>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</si>
  <si>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</si>
  <si>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</si>
  <si>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</si>
  <si>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</si>
  <si>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</si>
  <si>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</si>
  <si>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</si>
  <si>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</si>
  <si>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</si>
  <si>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</si>
  <si>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</si>
  <si>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</si>
  <si>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</si>
  <si>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</si>
  <si>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</si>
  <si>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</si>
  <si>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</si>
  <si>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</si>
  <si>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</si>
  <si>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</si>
  <si>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</si>
  <si>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</si>
  <si>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</si>
  <si>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</si>
  <si>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</si>
  <si>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</si>
  <si>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</si>
  <si>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</si>
  <si>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</si>
  <si>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</si>
  <si>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</si>
  <si>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</si>
  <si>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</si>
  <si>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</si>
  <si>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</si>
  <si>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</si>
  <si>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</si>
  <si>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</si>
  <si>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</si>
  <si>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</si>
  <si>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</si>
  <si>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</si>
  <si>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</si>
  <si>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</si>
  <si>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</si>
  <si>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</si>
  <si>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</si>
  <si>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</si>
  <si>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</si>
  <si>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</si>
  <si>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</si>
  <si>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</si>
  <si>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</si>
  <si>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</si>
  <si>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</si>
  <si>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</si>
  <si>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</si>
  <si>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</si>
  <si>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</si>
  <si>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</si>
  <si>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</si>
  <si>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</si>
  <si>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</si>
  <si>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</si>
  <si>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</si>
  <si>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</si>
  <si>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</si>
  <si>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</si>
  <si>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</si>
  <si>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</si>
  <si>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</si>
  <si>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</si>
  <si>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</si>
  <si>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</si>
  <si>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</si>
  <si>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</si>
  <si>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</si>
  <si>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</si>
  <si>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</si>
  <si>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</si>
  <si>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</si>
  <si>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</si>
  <si>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</si>
  <si>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</si>
  <si>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</si>
  <si>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</si>
  <si>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</si>
  <si>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</si>
  <si>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</si>
  <si>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</si>
  <si>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</si>
  <si>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</si>
  <si>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</si>
  <si>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</si>
  <si>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</si>
  <si>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</si>
  <si>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</si>
  <si>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</si>
  <si>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</si>
  <si>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</si>
  <si>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</si>
  <si>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</si>
  <si>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</si>
  <si>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</si>
  <si>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</si>
  <si>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</si>
  <si>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</si>
  <si>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</si>
  <si>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OUED ELLIL</t>
  </si>
  <si>
    <t>M Dhia MECHLAOUI</t>
  </si>
  <si>
    <t>Le directeur magasin M Lotfi KINZIZI</t>
  </si>
  <si>
    <t>Il n'y avait pas de gâteaux exposés.</t>
  </si>
  <si>
    <t xml:space="preserve">La date de retrait pour une portion de potiron n’était pas respectée, renforcer le tri des produits exposés. (voir photo).
</t>
  </si>
  <si>
    <t>Présence de souillures au niveau du meuble froid, un nettoyage est nécessaire à ce niveau.</t>
  </si>
  <si>
    <t xml:space="preserve">La mention des ingrédients (chocolat) et (sésame) était manquante pour les produits:
*Biscuit chocolat Essaada
*Biscuit Diari Essaada
Aviser le fournisseur sur ces non-conformités. (voir les photos).
</t>
  </si>
  <si>
    <t>Renforcer le rangement dans la réserve.</t>
  </si>
  <si>
    <t>Renforcer le rangement des produits exposés au niveau du meuble froid des yaourts.</t>
  </si>
  <si>
    <t>Le rangement des vestiaires n'était pas satisfaisant, accorder plus d'attention au rangement.</t>
  </si>
  <si>
    <t>Fournir ces éléments.</t>
  </si>
  <si>
    <t>Respecter les dates de retrait pour les produits exposés.</t>
  </si>
  <si>
    <t>Absence du plan préventif anti-nuisibles.</t>
  </si>
  <si>
    <t>Absence d'un local poubelles.</t>
  </si>
  <si>
    <t>Manque d'étanchéité de la porte de réception.</t>
  </si>
  <si>
    <t xml:space="preserve">Le sol était ébréché à plusieurs niveaux.
</t>
  </si>
  <si>
    <t>Hygrométrie=42%, conforme.</t>
  </si>
  <si>
    <t>La résine était décollée.</t>
  </si>
  <si>
    <t>Procéder à la réparation du revêtement.</t>
  </si>
  <si>
    <t>Température affichée: 3°C
Température mesurée: 2°C
Meuble négatif:
Température affichée: -17C
Température mesurée: -16°C</t>
  </si>
  <si>
    <t>Le luminaire de la chambre froide n'était pas fonctionnel.</t>
  </si>
  <si>
    <t>Egoutage de l'évaporateur de la chambre froide.</t>
  </si>
  <si>
    <t>Plusieurs appâts n’étaient pas fixés au sol.</t>
  </si>
  <si>
    <t>Absence d'un local poubelle.</t>
  </si>
  <si>
    <t>Le système à pédale de la poubelle du rayon fruits et légumes était rompu.</t>
  </si>
  <si>
    <t>Réparer la poubelle ou fournir une nouvelle.</t>
  </si>
  <si>
    <t>Le distributeur du savon liquide était endommagé au niveau des sanitaires des femmes
Réparer ou remplacer le distributeur.</t>
  </si>
  <si>
    <t>Les fixateurs des piques prix étaient souillés.</t>
  </si>
  <si>
    <t xml:space="preserve">Présence d'une cadavre d’insecte dans le meuble surgelé des glaces, renforcer le nettoyage à ce niveau. 
</t>
  </si>
  <si>
    <t>Absence de papier essuie-mains et du savon liquide au niveau des sanitaires des hommes et des femmes.</t>
  </si>
  <si>
    <t>Absence de papier essuie-mains.</t>
  </si>
  <si>
    <t>Les visites médicales n'étaient pas encore réalisées, elles sont prévues pour le mois de mai.</t>
  </si>
  <si>
    <t>Le réceptionniste ne portait pas la tenue de travail ni le badge</t>
  </si>
  <si>
    <t>M Souheil DRAOUI</t>
  </si>
  <si>
    <t>Les thermomètres à sonde et infrarouge sont en panne depuis le 22/09/18.</t>
  </si>
  <si>
    <t>Fournir les thermomètre pour la réception.</t>
  </si>
  <si>
    <t>Le thermomètre est en panne. Pas de vérification pour le mois d'octobre.</t>
  </si>
  <si>
    <t>Absence du rapport et de son plan d'action. Le magasin n'a pas reçu le rapport du dernier audit.</t>
  </si>
  <si>
    <t>Absence de la procédure de nettoyage et de l'enregistrement des autocontrôles.</t>
  </si>
  <si>
    <t>Absence de papier essuie mains.</t>
  </si>
  <si>
    <t>Absence d'identification pour les produits casses et retour.</t>
  </si>
  <si>
    <t>Renforcer le nettoyage des caisses des produits exposés.</t>
  </si>
  <si>
    <t>La qualité de fraicheur des poires n'était pas satisfaisante.</t>
  </si>
  <si>
    <t>Absence d'enregistrement de l'autocontrôle du nettoyage pour le mois d'aout, septembre et octobre.</t>
  </si>
  <si>
    <t>Le suivi et l'enregistrement des températures de la chaine du froid n'étaient pas réalisés pour aout, septembre et octobre.</t>
  </si>
  <si>
    <t>Assurer le suivi et l'enregistrement quotidien des températures de la chaine du froid.</t>
  </si>
  <si>
    <t>Renforcer le rangement des produits stockés au niveau de la réserve.</t>
  </si>
  <si>
    <t>Renforcer le nettoyage des linéaires de farine, sucre, pâtes, et semoules.</t>
  </si>
  <si>
    <t>Présence de certains boites de conserves cabossées.</t>
  </si>
  <si>
    <t>Absence de thermomètre à sonde. Utilisation du thermomètre de la boulangerie.</t>
  </si>
  <si>
    <t>Présence d'une mini préparation alimentaire "Mozza Pizza" dont les DF, DLC, et N°Lot étaient absent.</t>
  </si>
  <si>
    <t>Absence de papier et de savon liquide à ce niveau.</t>
  </si>
  <si>
    <t>Absence de plan préventif anti-nuisibles.</t>
  </si>
  <si>
    <t>Renforcer le nettoyage des DEIV au niveau du rayon FLEG.</t>
  </si>
  <si>
    <t>Dernière visite médicale était faite le 01/08/18.</t>
  </si>
  <si>
    <t>Absence de local poubelle.</t>
  </si>
  <si>
    <t>Le sol était ébréché.</t>
  </si>
  <si>
    <t>Le taux d'hygromètrie était de 58% &lt; 65%, correct.</t>
  </si>
  <si>
    <t>Assurer la réparation.</t>
  </si>
  <si>
    <t>Veuillez aménager un espace spécifique pour ce local.</t>
  </si>
  <si>
    <t>Taux de réalisation du plan d'action précédent</t>
  </si>
  <si>
    <t>Le revêtement du sol était décollé à ce niveau (voir photo).</t>
  </si>
  <si>
    <t>Les distributeurs savon au niveau des sanitaires hommes et femmes étaient dépourvus de couvercle.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</si>
  <si>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</si>
  <si>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</si>
  <si>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</si>
  <si>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 xml:space="preserve">Assurer le suivi et l'enregistrement journalier de l'autocontrôle du nettoyage. </t>
  </si>
  <si>
    <t>Présence d'un paquet de fromage "Numidia" dont la DLC était le 11/10/18 (voir photo). La date de retrait est de j-1.</t>
  </si>
  <si>
    <t>L'autocontrôle du nettoyage n'était pas quotidien.</t>
  </si>
  <si>
    <t>Veuillez assurer le suivi et l'enregistrement quotidien.</t>
  </si>
  <si>
    <t>Le suivi et l'enregistrement des températures de la chaine du froid n'étaient pas réalisés depuis 12/08/18.</t>
  </si>
  <si>
    <t>Absence d'enregistrement des contrôles à la réception depuis le 22/09/18.</t>
  </si>
  <si>
    <t>Assurer le suivi quotidien du contrôle à la réception. En l'absence de thermomètre, seules les températures ne seront pas contrôlées.</t>
  </si>
  <si>
    <t>Communiquer le rapport et dresser les plans d'action</t>
  </si>
  <si>
    <t>Afficher la procédures depuis le référnetiel et le portail</t>
  </si>
  <si>
    <t>Présence de deux caisses mises directement sur la poubelle.</t>
  </si>
  <si>
    <t>Communiquerle rapport et dresser le plan d'action</t>
  </si>
  <si>
    <t>Communiquer le rapport et dresser le plan d'action</t>
  </si>
  <si>
    <t>Founir un thermomètre</t>
  </si>
  <si>
    <t>Certains produits ne subissent pas la destruction et sont jetés à leurs état initial.</t>
  </si>
  <si>
    <t>Assurer la fixation des porte-appâts au sol.
Le DEIV istallé au niveau de la boulangerie n'était pas fonctionnel.</t>
  </si>
  <si>
    <t>Les pédales des poubelles au niveau de la boulangerie et du rayon FLEG étaient rompues.</t>
  </si>
  <si>
    <t>Absence des plans d'action</t>
  </si>
  <si>
    <t>Dresser les plans d'action</t>
  </si>
  <si>
    <t>Renforcer l'étanchéité de la porte de réception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</si>
</sst>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2" borderId="1" xfId="1" applyFont="1" applyFill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wrapText="1"/>
    </xf>
    <xf numFmtId="9" fontId="14" fillId="0" borderId="3" xfId="0" applyNumberFormat="1" applyFont="1" applyFill="1" applyBorder="1" applyAlignment="1" applyProtection="1">
      <alignment vertical="top" wrapText="1"/>
      <protection locked="0"/>
    </xf>
    <xf numFmtId="0" fontId="45" fillId="2" borderId="0" xfId="0" applyFont="1" applyFill="1"/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0" fontId="14" fillId="0" borderId="1" xfId="0" applyFont="1" applyFill="1" applyBorder="1" applyAlignment="1" applyProtection="1">
      <alignment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0.4642857142857143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053248"/>
        <c:axId val="268054336"/>
      </c:barChart>
      <c:catAx>
        <c:axId val="26805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054336"/>
        <c:crosses val="autoZero"/>
        <c:auto val="1"/>
        <c:lblAlgn val="ctr"/>
        <c:lblOffset val="100"/>
        <c:noMultiLvlLbl val="0"/>
      </c:catAx>
      <c:valAx>
        <c:axId val="268054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05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824640"/>
        <c:axId val="230821920"/>
      </c:barChart>
      <c:catAx>
        <c:axId val="23082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821920"/>
        <c:crosses val="autoZero"/>
        <c:auto val="1"/>
        <c:lblAlgn val="ctr"/>
        <c:lblOffset val="100"/>
        <c:noMultiLvlLbl val="0"/>
      </c:catAx>
      <c:valAx>
        <c:axId val="230821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82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0.8125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824096"/>
        <c:axId val="230818656"/>
      </c:barChart>
      <c:catAx>
        <c:axId val="23082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818656"/>
        <c:crosses val="autoZero"/>
        <c:auto val="1"/>
        <c:lblAlgn val="ctr"/>
        <c:lblOffset val="100"/>
        <c:noMultiLvlLbl val="0"/>
      </c:catAx>
      <c:valAx>
        <c:axId val="230818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824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820288"/>
        <c:axId val="273413216"/>
      </c:barChart>
      <c:catAx>
        <c:axId val="23082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413216"/>
        <c:crosses val="autoZero"/>
        <c:auto val="1"/>
        <c:lblAlgn val="ctr"/>
        <c:lblOffset val="100"/>
        <c:noMultiLvlLbl val="0"/>
      </c:catAx>
      <c:valAx>
        <c:axId val="27341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820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414848"/>
        <c:axId val="273408864"/>
      </c:barChart>
      <c:catAx>
        <c:axId val="27341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408864"/>
        <c:crosses val="autoZero"/>
        <c:auto val="1"/>
        <c:lblAlgn val="ctr"/>
        <c:lblOffset val="100"/>
        <c:noMultiLvlLbl val="0"/>
      </c:catAx>
      <c:valAx>
        <c:axId val="27340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41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409952"/>
        <c:axId val="273413760"/>
      </c:barChart>
      <c:catAx>
        <c:axId val="27340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413760"/>
        <c:crosses val="autoZero"/>
        <c:auto val="1"/>
        <c:lblAlgn val="ctr"/>
        <c:lblOffset val="100"/>
        <c:noMultiLvlLbl val="0"/>
      </c:catAx>
      <c:valAx>
        <c:axId val="27341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40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0.81372549019607843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414304"/>
        <c:axId val="273415392"/>
      </c:barChart>
      <c:catAx>
        <c:axId val="2734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3415392"/>
        <c:crosses val="autoZero"/>
        <c:auto val="1"/>
        <c:lblAlgn val="ctr"/>
        <c:lblOffset val="100"/>
        <c:noMultiLvlLbl val="0"/>
      </c:catAx>
      <c:valAx>
        <c:axId val="273415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34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0.94360902255639101</c:v>
                </c:pt>
                <c:pt idx="1">
                  <c:v>0.76956521739130435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637968"/>
        <c:axId val="268638512"/>
      </c:barChart>
      <c:catAx>
        <c:axId val="268637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638512"/>
        <c:crosses val="autoZero"/>
        <c:auto val="1"/>
        <c:lblAlgn val="ctr"/>
        <c:lblOffset val="100"/>
        <c:noMultiLvlLbl val="0"/>
      </c:catAx>
      <c:valAx>
        <c:axId val="268638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637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0.88356921716054848</c:v>
                </c:pt>
                <c:pt idx="1">
                  <c:v>0.79164535379369139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8634160"/>
        <c:axId val="268634704"/>
        <c:extLst xmlns:c16r2="http://schemas.microsoft.com/office/drawing/2015/06/chart"/>
      </c:barChart>
      <c:catAx>
        <c:axId val="2686341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634704"/>
        <c:crosses val="autoZero"/>
        <c:auto val="1"/>
        <c:lblAlgn val="ctr"/>
        <c:lblOffset val="100"/>
        <c:noMultiLvlLbl val="0"/>
      </c:catAx>
      <c:valAx>
        <c:axId val="2686347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63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0.875</c:v>
                </c:pt>
                <c:pt idx="1">
                  <c:v>0.48125000000000001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8635792"/>
        <c:axId val="268635248"/>
        <c:extLst xmlns:c16r2="http://schemas.microsoft.com/office/drawing/2015/06/chart"/>
      </c:barChart>
      <c:catAx>
        <c:axId val="26863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635248"/>
        <c:crosses val="autoZero"/>
        <c:auto val="1"/>
        <c:lblAlgn val="ctr"/>
        <c:lblOffset val="100"/>
        <c:noMultiLvlLbl val="0"/>
      </c:catAx>
      <c:valAx>
        <c:axId val="268635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635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0.96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055424"/>
        <c:axId val="225912320"/>
      </c:barChart>
      <c:catAx>
        <c:axId val="26805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912320"/>
        <c:crosses val="autoZero"/>
        <c:auto val="1"/>
        <c:lblAlgn val="ctr"/>
        <c:lblOffset val="100"/>
        <c:noMultiLvlLbl val="0"/>
      </c:catAx>
      <c:valAx>
        <c:axId val="22591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05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5909600"/>
        <c:axId val="225910144"/>
      </c:barChart>
      <c:catAx>
        <c:axId val="225909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5910144"/>
        <c:crosses val="autoZero"/>
        <c:auto val="1"/>
        <c:lblAlgn val="ctr"/>
        <c:lblOffset val="100"/>
        <c:noMultiLvlLbl val="0"/>
      </c:catAx>
      <c:valAx>
        <c:axId val="225910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5909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450208"/>
        <c:axId val="267450752"/>
      </c:barChart>
      <c:catAx>
        <c:axId val="26745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450752"/>
        <c:crosses val="autoZero"/>
        <c:auto val="1"/>
        <c:lblAlgn val="ctr"/>
        <c:lblOffset val="100"/>
        <c:noMultiLvlLbl val="0"/>
      </c:catAx>
      <c:valAx>
        <c:axId val="267450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45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448576"/>
        <c:axId val="266853152"/>
      </c:barChart>
      <c:catAx>
        <c:axId val="267448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53152"/>
        <c:crosses val="autoZero"/>
        <c:auto val="1"/>
        <c:lblAlgn val="ctr"/>
        <c:lblOffset val="100"/>
        <c:noMultiLvlLbl val="0"/>
      </c:catAx>
      <c:valAx>
        <c:axId val="266853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448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855872"/>
        <c:axId val="266857504"/>
      </c:barChart>
      <c:catAx>
        <c:axId val="26685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57504"/>
        <c:crosses val="autoZero"/>
        <c:auto val="1"/>
        <c:lblAlgn val="ctr"/>
        <c:lblOffset val="100"/>
        <c:noMultiLvlLbl val="0"/>
      </c:catAx>
      <c:valAx>
        <c:axId val="266857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855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0.77083333333333337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852608"/>
        <c:axId val="266856960"/>
      </c:barChart>
      <c:catAx>
        <c:axId val="2668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56960"/>
        <c:crosses val="autoZero"/>
        <c:auto val="1"/>
        <c:lblAlgn val="ctr"/>
        <c:lblOffset val="100"/>
        <c:noMultiLvlLbl val="0"/>
      </c:catAx>
      <c:valAx>
        <c:axId val="266856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8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0.84375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6853696"/>
        <c:axId val="266854240"/>
      </c:barChart>
      <c:catAx>
        <c:axId val="26685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6854240"/>
        <c:crosses val="autoZero"/>
        <c:auto val="1"/>
        <c:lblAlgn val="ctr"/>
        <c:lblOffset val="100"/>
        <c:noMultiLvlLbl val="0"/>
      </c:catAx>
      <c:valAx>
        <c:axId val="26685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6853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0.73333333333333328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30817568"/>
        <c:axId val="230818112"/>
      </c:barChart>
      <c:catAx>
        <c:axId val="23081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30818112"/>
        <c:crosses val="autoZero"/>
        <c:auto val="1"/>
        <c:lblAlgn val="ctr"/>
        <c:lblOffset val="100"/>
        <c:noMultiLvlLbl val="0"/>
      </c:catAx>
      <c:valAx>
        <c:axId val="230818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30817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3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1" t="s">
        <v>407</v>
      </c>
      <c r="B18" s="321"/>
      <c r="C18" s="321"/>
      <c r="D18" s="322" t="s">
        <v>408</v>
      </c>
      <c r="E18" s="322"/>
      <c r="F18" s="322"/>
      <c r="G18" s="322"/>
      <c r="H18" s="322"/>
      <c r="I18" s="322"/>
      <c r="J18" s="322"/>
      <c r="K18" s="322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3" t="s">
        <v>324</v>
      </c>
      <c r="B21" s="323"/>
      <c r="C21" s="323"/>
      <c r="D21" s="323"/>
      <c r="E21" s="323"/>
      <c r="F21" s="323"/>
      <c r="G21" s="323"/>
      <c r="H21" s="323"/>
      <c r="I21" s="323"/>
      <c r="J21" s="323"/>
      <c r="K21" s="323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7" t="s">
        <v>326</v>
      </c>
      <c r="C23" s="317"/>
      <c r="D23" s="61"/>
      <c r="E23" s="61"/>
      <c r="F23" s="61"/>
      <c r="G23" s="61"/>
      <c r="H23" s="61"/>
      <c r="I23" s="61"/>
      <c r="J23" s="60" t="str">
        <f>D18</f>
        <v>OUED ELLIL</v>
      </c>
    </row>
    <row r="24" spans="1:11" ht="33" customHeight="1" x14ac:dyDescent="0.25">
      <c r="A24" s="242" t="s">
        <v>327</v>
      </c>
      <c r="B24" s="316">
        <f>AVERAGE('A1 Exploitation'!D549,'A1 Technique'!D199)</f>
        <v>0.88356921716054848</v>
      </c>
      <c r="C24" s="316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6">
        <f>AVERAGE('A2 Exploitation'!D549,'A2 Technique'!D199)</f>
        <v>0.79164535379369139</v>
      </c>
      <c r="C25" s="316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6">
        <f>AVERAGE('A3 Exploitation'!D549,'A3 Technique'!D199)</f>
        <v>0</v>
      </c>
      <c r="C26" s="316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6">
        <f>AVERAGE('A4 Exploitation'!D549,'A4 Technique'!D199)</f>
        <v>0</v>
      </c>
      <c r="C27" s="316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6"/>
      <c r="C28" s="316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6"/>
      <c r="C29" s="316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7" t="s">
        <v>333</v>
      </c>
      <c r="C33" s="317"/>
      <c r="D33" s="61"/>
      <c r="E33" s="61"/>
      <c r="F33" s="61"/>
      <c r="G33" s="61"/>
      <c r="H33" s="61"/>
      <c r="I33" s="61"/>
      <c r="J33" s="60" t="str">
        <f>D18</f>
        <v>OUED ELLIL</v>
      </c>
    </row>
    <row r="34" spans="1:10" ht="33" customHeight="1" x14ac:dyDescent="0.25">
      <c r="A34" s="242" t="s">
        <v>327</v>
      </c>
      <c r="B34" s="316">
        <f>'A1 Exploitation'!D549</f>
        <v>0.94360902255639101</v>
      </c>
      <c r="C34" s="316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6">
        <f>'A2 Exploitation'!D549</f>
        <v>0.76956521739130435</v>
      </c>
      <c r="C35" s="316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6">
        <f>'A3 Exploitation'!D549</f>
        <v>0</v>
      </c>
      <c r="C36" s="316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6">
        <f>'A4 Exploitation'!D549</f>
        <v>0</v>
      </c>
      <c r="C37" s="316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6"/>
      <c r="C38" s="316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6"/>
      <c r="C39" s="316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0" t="s">
        <v>334</v>
      </c>
      <c r="C42" s="320"/>
      <c r="D42" s="61"/>
      <c r="E42" s="61"/>
      <c r="F42" s="61"/>
      <c r="G42" s="61"/>
      <c r="H42" s="61"/>
      <c r="I42" s="61"/>
      <c r="J42" s="60" t="str">
        <f>D18</f>
        <v>OUED ELLIL</v>
      </c>
    </row>
    <row r="43" spans="1:10" ht="33" customHeight="1" x14ac:dyDescent="0.25">
      <c r="A43" s="242" t="s">
        <v>327</v>
      </c>
      <c r="B43" s="316">
        <f>AVERAGE('A1 Exploitation'!D547, 'A1 Technique'!D197)</f>
        <v>0.875</v>
      </c>
      <c r="C43" s="316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6">
        <f>AVERAGE('A2 Exploitation'!D547, 'A2 Technique'!D197)</f>
        <v>0.48125000000000001</v>
      </c>
      <c r="C44" s="316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6" t="e">
        <f>AVERAGE('A3 Exploitation'!D547, 'A3 Technique'!D197)</f>
        <v>#DIV/0!</v>
      </c>
      <c r="C45" s="316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6" t="e">
        <f>AVERAGE('A4 Exploitation'!D547, 'A4 Technique'!D197)</f>
        <v>#DIV/0!</v>
      </c>
      <c r="C46" s="316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6"/>
      <c r="C47" s="316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6"/>
      <c r="C48" s="316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7" t="s">
        <v>335</v>
      </c>
      <c r="C51" s="317"/>
      <c r="D51" s="61"/>
      <c r="E51" s="61"/>
      <c r="F51" s="61"/>
      <c r="G51" s="61"/>
      <c r="H51" s="61"/>
      <c r="I51" s="61"/>
      <c r="J51" s="60" t="str">
        <f>D18</f>
        <v>OUED ELLIL</v>
      </c>
    </row>
    <row r="52" spans="1:10" ht="33" customHeight="1" x14ac:dyDescent="0.25">
      <c r="A52" s="242" t="s">
        <v>327</v>
      </c>
      <c r="B52" s="319">
        <f>'A1 Exploitation'!D46</f>
        <v>0.96666666666666667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0.4642857142857143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7" t="s">
        <v>336</v>
      </c>
      <c r="C60" s="317"/>
      <c r="D60" s="61"/>
      <c r="E60" s="61"/>
      <c r="F60" s="61"/>
      <c r="G60" s="61"/>
      <c r="H60" s="61"/>
      <c r="I60" s="61"/>
      <c r="J60" s="60" t="str">
        <f>D18</f>
        <v>OUED ELLIL</v>
      </c>
    </row>
    <row r="61" spans="1:10" ht="33" customHeight="1" x14ac:dyDescent="0.25">
      <c r="A61" s="242" t="s">
        <v>327</v>
      </c>
      <c r="B61" s="316">
        <f>'A1 Exploitation'!D103</f>
        <v>0.96</v>
      </c>
      <c r="C61" s="316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6">
        <f>'A2 Exploitation'!D103</f>
        <v>0.9375</v>
      </c>
      <c r="C62" s="316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6">
        <f>'A3 Exploitation'!D103</f>
        <v>0</v>
      </c>
      <c r="C63" s="316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6">
        <f>'A4 Exploitation'!D103</f>
        <v>0</v>
      </c>
      <c r="C64" s="316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6" t="e">
        <f>#REF!</f>
        <v>#REF!</v>
      </c>
      <c r="C65" s="316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6" t="e">
        <f>#REF!</f>
        <v>#REF!</v>
      </c>
      <c r="C66" s="316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7" t="s">
        <v>337</v>
      </c>
      <c r="C69" s="317"/>
      <c r="D69" s="61"/>
      <c r="E69" s="61"/>
      <c r="F69" s="61"/>
      <c r="G69" s="61"/>
      <c r="H69" s="61"/>
      <c r="I69" s="61"/>
      <c r="J69" s="60" t="str">
        <f>D18</f>
        <v>OUED ELLIL</v>
      </c>
    </row>
    <row r="70" spans="1:10" ht="33" customHeight="1" x14ac:dyDescent="0.25">
      <c r="A70" s="242" t="s">
        <v>327</v>
      </c>
      <c r="B70" s="316" t="e">
        <f>'A1 Exploitation'!D158</f>
        <v>#DIV/0!</v>
      </c>
      <c r="C70" s="316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6" t="e">
        <f>'A2 Exploitation'!D158</f>
        <v>#DIV/0!</v>
      </c>
      <c r="C71" s="316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6">
        <f>'A3 Exploitation'!D158</f>
        <v>0</v>
      </c>
      <c r="C72" s="316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6">
        <f>'A4 Exploitation'!D158</f>
        <v>0</v>
      </c>
      <c r="C73" s="316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6"/>
      <c r="C74" s="316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6"/>
      <c r="C75" s="316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7" t="s">
        <v>338</v>
      </c>
      <c r="C78" s="317"/>
      <c r="D78" s="61"/>
      <c r="E78" s="61"/>
      <c r="F78" s="61"/>
      <c r="G78" s="61"/>
      <c r="H78" s="61"/>
      <c r="I78" s="61"/>
      <c r="J78" s="60" t="str">
        <f>D18</f>
        <v>OUED ELLIL</v>
      </c>
    </row>
    <row r="79" spans="1:10" ht="33" customHeight="1" x14ac:dyDescent="0.25">
      <c r="A79" s="242" t="s">
        <v>327</v>
      </c>
      <c r="B79" s="316" t="e">
        <f>'A1 Exploitation'!D205</f>
        <v>#DIV/0!</v>
      </c>
      <c r="C79" s="316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6" t="e">
        <f>'A2 Exploitation'!D205</f>
        <v>#DIV/0!</v>
      </c>
      <c r="C80" s="316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6">
        <f>'A3 Exploitation'!D205</f>
        <v>0</v>
      </c>
      <c r="C81" s="316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6">
        <f>'A4 Exploitation'!D205</f>
        <v>0</v>
      </c>
      <c r="C82" s="316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6"/>
      <c r="C83" s="316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6"/>
      <c r="C84" s="316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7" t="s">
        <v>339</v>
      </c>
      <c r="C87" s="317"/>
      <c r="D87" s="61"/>
      <c r="E87" s="61"/>
      <c r="F87" s="61"/>
      <c r="G87" s="61"/>
      <c r="H87" s="61"/>
      <c r="I87" s="61"/>
      <c r="J87" s="60" t="str">
        <f>D18</f>
        <v>OUED ELLIL</v>
      </c>
    </row>
    <row r="88" spans="1:10" ht="33" customHeight="1" x14ac:dyDescent="0.25">
      <c r="A88" s="242" t="s">
        <v>327</v>
      </c>
      <c r="B88" s="316" t="e">
        <f>'A1 Exploitation'!D266</f>
        <v>#DIV/0!</v>
      </c>
      <c r="C88" s="316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6" t="e">
        <f>'A2 Exploitation'!D266</f>
        <v>#DIV/0!</v>
      </c>
      <c r="C89" s="316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6">
        <f>'A3 Exploitation'!D266</f>
        <v>0</v>
      </c>
      <c r="C90" s="316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6">
        <f>'A4 Exploitation'!D266</f>
        <v>0</v>
      </c>
      <c r="C91" s="316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6"/>
      <c r="C92" s="316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6"/>
      <c r="C93" s="316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7" t="s">
        <v>340</v>
      </c>
      <c r="C96" s="317"/>
      <c r="D96" s="61"/>
      <c r="E96" s="61"/>
      <c r="F96" s="61"/>
      <c r="G96" s="61"/>
      <c r="H96" s="61"/>
      <c r="I96" s="61"/>
      <c r="J96" s="60" t="str">
        <f>D18</f>
        <v>OUED ELLIL</v>
      </c>
    </row>
    <row r="97" spans="1:10" ht="33" customHeight="1" x14ac:dyDescent="0.25">
      <c r="A97" s="242" t="s">
        <v>327</v>
      </c>
      <c r="B97" s="316" t="e">
        <f>'A1 Exploitation'!D318</f>
        <v>#DIV/0!</v>
      </c>
      <c r="C97" s="316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6" t="e">
        <f>'A2 Exploitation'!D318</f>
        <v>#DIV/0!</v>
      </c>
      <c r="C98" s="316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6">
        <f>'A3 Exploitation'!D318</f>
        <v>0</v>
      </c>
      <c r="C99" s="316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6">
        <f>'A4 Exploitation'!D318</f>
        <v>0</v>
      </c>
      <c r="C100" s="316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6"/>
      <c r="C101" s="316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6"/>
      <c r="C102" s="316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7" t="s">
        <v>341</v>
      </c>
      <c r="C105" s="317"/>
      <c r="D105" s="61"/>
      <c r="E105" s="61"/>
      <c r="F105" s="61"/>
      <c r="G105" s="61"/>
      <c r="H105" s="61"/>
      <c r="I105" s="61"/>
      <c r="J105" s="60" t="str">
        <f>D18</f>
        <v>OUED ELLIL</v>
      </c>
    </row>
    <row r="106" spans="1:10" ht="33" customHeight="1" x14ac:dyDescent="0.25">
      <c r="A106" s="242" t="s">
        <v>327</v>
      </c>
      <c r="B106" s="316">
        <f>'A1 Exploitation'!D358</f>
        <v>0.9375</v>
      </c>
      <c r="C106" s="316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6">
        <f>'A2 Exploitation'!D358</f>
        <v>0.77083333333333337</v>
      </c>
      <c r="C107" s="316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6">
        <f>'A3 Exploitation'!D358</f>
        <v>0</v>
      </c>
      <c r="C108" s="316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6">
        <f>'A4 Exploitation'!D358</f>
        <v>0</v>
      </c>
      <c r="C109" s="316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6"/>
      <c r="C110" s="316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6"/>
      <c r="C111" s="316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7" t="s">
        <v>342</v>
      </c>
      <c r="C114" s="317"/>
      <c r="D114" s="61"/>
      <c r="E114" s="61"/>
      <c r="F114" s="61"/>
      <c r="G114" s="61"/>
      <c r="H114" s="61"/>
      <c r="I114" s="61"/>
      <c r="J114" s="60" t="str">
        <f>D18</f>
        <v>OUED ELLIL</v>
      </c>
    </row>
    <row r="115" spans="1:10" ht="33" customHeight="1" x14ac:dyDescent="0.25">
      <c r="A115" s="242" t="s">
        <v>327</v>
      </c>
      <c r="B115" s="316">
        <f>'A1 Exploitation'!D391</f>
        <v>0.97058823529411764</v>
      </c>
      <c r="C115" s="316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6">
        <f>'A2 Exploitation'!D391</f>
        <v>0.84375</v>
      </c>
      <c r="C116" s="316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6">
        <f>'A3 Exploitation'!D391</f>
        <v>0</v>
      </c>
      <c r="C117" s="316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6">
        <f>'A4 Exploitation'!D391</f>
        <v>0</v>
      </c>
      <c r="C118" s="316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6"/>
      <c r="C119" s="316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6"/>
      <c r="C120" s="316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7" t="s">
        <v>343</v>
      </c>
      <c r="C123" s="317"/>
      <c r="D123" s="61"/>
      <c r="E123" s="61"/>
      <c r="F123" s="61"/>
      <c r="G123" s="61"/>
      <c r="H123" s="61"/>
      <c r="I123" s="61"/>
      <c r="J123" s="60" t="str">
        <f>D18</f>
        <v>OUED ELLIL</v>
      </c>
    </row>
    <row r="124" spans="1:10" ht="33" customHeight="1" x14ac:dyDescent="0.25">
      <c r="A124" s="242" t="s">
        <v>327</v>
      </c>
      <c r="B124" s="316">
        <f>'A1 Exploitation'!D444</f>
        <v>0.94827586206896552</v>
      </c>
      <c r="C124" s="316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6">
        <f>'A2 Exploitation'!D444</f>
        <v>0.73333333333333328</v>
      </c>
      <c r="C125" s="316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6">
        <f>'A3 Exploitation'!D444</f>
        <v>0</v>
      </c>
      <c r="C126" s="316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6">
        <f>'A4 Exploitation'!D444</f>
        <v>0</v>
      </c>
      <c r="C127" s="316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6"/>
      <c r="C128" s="316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6"/>
      <c r="C129" s="316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7" t="s">
        <v>344</v>
      </c>
      <c r="C132" s="317"/>
      <c r="D132" s="61"/>
      <c r="E132" s="61"/>
      <c r="F132" s="61"/>
      <c r="G132" s="61"/>
      <c r="H132" s="61"/>
      <c r="I132" s="61"/>
      <c r="J132" s="60" t="str">
        <f>D18</f>
        <v>OUED ELLIL</v>
      </c>
    </row>
    <row r="133" spans="1:10" ht="33" customHeight="1" x14ac:dyDescent="0.25">
      <c r="A133" s="242" t="s">
        <v>327</v>
      </c>
      <c r="B133" s="316" t="e">
        <f>'A1 Exploitation'!D481</f>
        <v>#DIV/0!</v>
      </c>
      <c r="C133" s="316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6" t="e">
        <f>'A2 Exploitation'!D481</f>
        <v>#DIV/0!</v>
      </c>
      <c r="C134" s="316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6">
        <f>'A3 Exploitation'!D481</f>
        <v>0</v>
      </c>
      <c r="C135" s="316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6">
        <f>'A4 Exploitation'!D481</f>
        <v>0</v>
      </c>
      <c r="C136" s="316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6"/>
      <c r="C137" s="316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6"/>
      <c r="C138" s="316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7" t="s">
        <v>345</v>
      </c>
      <c r="C141" s="317"/>
      <c r="D141" s="61"/>
      <c r="E141" s="61"/>
      <c r="F141" s="61"/>
      <c r="G141" s="61"/>
      <c r="H141" s="61"/>
      <c r="I141" s="61"/>
      <c r="J141" s="60" t="str">
        <f>D18</f>
        <v>OUED ELLIL</v>
      </c>
    </row>
    <row r="142" spans="1:10" ht="33" customHeight="1" x14ac:dyDescent="0.25">
      <c r="A142" s="242" t="s">
        <v>327</v>
      </c>
      <c r="B142" s="316">
        <f>'A1 Exploitation'!D503</f>
        <v>0.8125</v>
      </c>
      <c r="C142" s="316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6">
        <f>'A2 Exploitation'!D503</f>
        <v>0.8571428571428571</v>
      </c>
      <c r="C143" s="316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6">
        <f>'A3 Exploitation'!D503</f>
        <v>0</v>
      </c>
      <c r="C144" s="316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6">
        <f>'A4 Exploitation'!D503</f>
        <v>0</v>
      </c>
      <c r="C145" s="316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6"/>
      <c r="C146" s="316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6"/>
      <c r="C147" s="316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7" t="s">
        <v>346</v>
      </c>
      <c r="C150" s="317"/>
      <c r="D150" s="61"/>
      <c r="E150" s="61"/>
      <c r="F150" s="61"/>
      <c r="G150" s="61"/>
      <c r="H150" s="61"/>
      <c r="I150" s="61"/>
      <c r="J150" s="60" t="str">
        <f>D18</f>
        <v>OUED ELLIL</v>
      </c>
    </row>
    <row r="151" spans="1:10" ht="33" customHeight="1" x14ac:dyDescent="0.25">
      <c r="A151" s="242" t="s">
        <v>327</v>
      </c>
      <c r="B151" s="316">
        <f>'A1 Exploitation'!D514</f>
        <v>0.875</v>
      </c>
      <c r="C151" s="316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6">
        <f>'A2 Exploitation'!D514</f>
        <v>0.66666666666666663</v>
      </c>
      <c r="C152" s="316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6">
        <f>'A3 Exploitation'!D514</f>
        <v>0</v>
      </c>
      <c r="C153" s="316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6">
        <f>'A4 Exploitation'!D514</f>
        <v>0</v>
      </c>
      <c r="C154" s="316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6"/>
      <c r="C155" s="316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6"/>
      <c r="C156" s="316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8"/>
      <c r="C159" s="318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7" t="s">
        <v>347</v>
      </c>
      <c r="C160" s="317"/>
      <c r="D160" s="61"/>
      <c r="E160" s="61"/>
      <c r="F160" s="61"/>
      <c r="G160" s="61"/>
      <c r="H160" s="61"/>
      <c r="I160" s="61"/>
      <c r="J160" s="60" t="str">
        <f>D18</f>
        <v>OUED ELLIL</v>
      </c>
    </row>
    <row r="161" spans="1:10" ht="33" customHeight="1" x14ac:dyDescent="0.25">
      <c r="A161" s="242" t="s">
        <v>327</v>
      </c>
      <c r="B161" s="316">
        <f>'A1 Exploitation'!D534</f>
        <v>0.9285714285714286</v>
      </c>
      <c r="C161" s="316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6">
        <f>'A2 Exploitation'!D534</f>
        <v>0.94444444444444442</v>
      </c>
      <c r="C162" s="316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6">
        <f>'A3 Exploitation'!D534</f>
        <v>0</v>
      </c>
      <c r="C163" s="316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6">
        <f>'A4 Exploitation'!D534</f>
        <v>0</v>
      </c>
      <c r="C164" s="316"/>
    </row>
    <row r="165" spans="1:10" ht="33" customHeight="1" x14ac:dyDescent="0.25">
      <c r="A165" s="241" t="s">
        <v>331</v>
      </c>
      <c r="B165" s="316"/>
      <c r="C165" s="316"/>
    </row>
    <row r="166" spans="1:10" ht="18" x14ac:dyDescent="0.25">
      <c r="A166" s="241" t="s">
        <v>332</v>
      </c>
      <c r="B166" s="316"/>
      <c r="C166" s="316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7" t="s">
        <v>348</v>
      </c>
      <c r="C169" s="317"/>
      <c r="J169" s="60" t="str">
        <f>D18</f>
        <v>OUED ELLIL</v>
      </c>
    </row>
    <row r="170" spans="1:10" ht="33" customHeight="1" x14ac:dyDescent="0.25">
      <c r="A170" s="242" t="s">
        <v>327</v>
      </c>
      <c r="B170" s="316">
        <f>'A1 Exploitation'!D545</f>
        <v>1</v>
      </c>
      <c r="C170" s="316"/>
    </row>
    <row r="171" spans="1:10" ht="33" customHeight="1" x14ac:dyDescent="0.25">
      <c r="A171" s="241" t="s">
        <v>328</v>
      </c>
      <c r="B171" s="316">
        <f>'A2 Exploitation'!D545</f>
        <v>1</v>
      </c>
      <c r="C171" s="316"/>
    </row>
    <row r="172" spans="1:10" ht="33" customHeight="1" x14ac:dyDescent="0.25">
      <c r="A172" s="242" t="s">
        <v>329</v>
      </c>
      <c r="B172" s="316">
        <f>'A3 Exploitation'!D545</f>
        <v>0</v>
      </c>
      <c r="C172" s="316"/>
    </row>
    <row r="173" spans="1:10" ht="33" customHeight="1" x14ac:dyDescent="0.25">
      <c r="A173" s="242" t="s">
        <v>330</v>
      </c>
      <c r="B173" s="316">
        <f>'A4 Exploitation'!D545</f>
        <v>0</v>
      </c>
      <c r="C173" s="316"/>
    </row>
    <row r="174" spans="1:10" ht="33" customHeight="1" x14ac:dyDescent="0.25">
      <c r="A174" s="241" t="s">
        <v>331</v>
      </c>
      <c r="B174" s="316"/>
      <c r="C174" s="316"/>
    </row>
    <row r="175" spans="1:10" ht="18" x14ac:dyDescent="0.25">
      <c r="A175" s="241" t="s">
        <v>332</v>
      </c>
      <c r="B175" s="316"/>
      <c r="C175" s="316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7" t="s">
        <v>349</v>
      </c>
      <c r="C178" s="317"/>
      <c r="J178" s="60" t="str">
        <f>D18</f>
        <v>OUED ELLIL</v>
      </c>
    </row>
    <row r="179" spans="1:10" ht="33" customHeight="1" x14ac:dyDescent="0.25">
      <c r="A179" s="242" t="s">
        <v>327</v>
      </c>
      <c r="B179" s="316">
        <f>'A1 Technique'!D199</f>
        <v>0.82352941176470584</v>
      </c>
      <c r="C179" s="316"/>
    </row>
    <row r="180" spans="1:10" ht="33" customHeight="1" x14ac:dyDescent="0.25">
      <c r="A180" s="241" t="s">
        <v>328</v>
      </c>
      <c r="B180" s="316">
        <f>'A2 Technique'!D199</f>
        <v>0.81372549019607843</v>
      </c>
      <c r="C180" s="316"/>
    </row>
    <row r="181" spans="1:10" ht="33" customHeight="1" x14ac:dyDescent="0.25">
      <c r="A181" s="242" t="s">
        <v>329</v>
      </c>
      <c r="B181" s="316">
        <f>'A3 Technique'!D199</f>
        <v>0</v>
      </c>
      <c r="C181" s="316"/>
    </row>
    <row r="182" spans="1:10" ht="33" customHeight="1" x14ac:dyDescent="0.25">
      <c r="A182" s="242" t="s">
        <v>330</v>
      </c>
      <c r="B182" s="316">
        <f>'A4 Technique'!D199</f>
        <v>0</v>
      </c>
      <c r="C182" s="316"/>
    </row>
    <row r="183" spans="1:10" ht="33" customHeight="1" x14ac:dyDescent="0.25">
      <c r="A183" s="241" t="s">
        <v>331</v>
      </c>
      <c r="B183" s="316"/>
      <c r="C183" s="316"/>
    </row>
    <row r="184" spans="1:10" ht="18" x14ac:dyDescent="0.25">
      <c r="A184" s="241" t="s">
        <v>332</v>
      </c>
      <c r="B184" s="316"/>
      <c r="C184" s="31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hZNQYNJvQcjnSgSJWl1F0qG0XZH30prZ56LmblSRCIIMcKJxljIbopwCnXstBrvIGSwmLsW8201YxBkQQu8ADA==" saltValue="c1MjOVGmhO6D9bRGrceSsg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2" zoomScale="80" zoomScaleSheetLayoutView="80" workbookViewId="0">
      <selection activeCell="F541" sqref="F541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3"/>
      <c r="E1" s="343"/>
      <c r="F1" s="343"/>
      <c r="G1" s="34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04"/>
    </row>
    <row r="8" spans="1:7" ht="29.25" x14ac:dyDescent="0.45">
      <c r="A8" s="345" t="str">
        <f>'Page de garde'!D18</f>
        <v>OUED ELLIL</v>
      </c>
      <c r="B8" s="345"/>
      <c r="C8" s="345"/>
      <c r="D8" s="345"/>
      <c r="E8" s="345"/>
      <c r="F8" s="345"/>
      <c r="G8" s="104"/>
    </row>
    <row r="9" spans="1:7" ht="24" x14ac:dyDescent="0.45">
      <c r="A9" s="245" t="s">
        <v>42</v>
      </c>
      <c r="B9" s="346" t="s">
        <v>409</v>
      </c>
      <c r="C9" s="346"/>
      <c r="D9" s="346"/>
      <c r="E9" s="346"/>
      <c r="F9" s="346"/>
      <c r="G9" s="104"/>
    </row>
    <row r="10" spans="1:7" ht="24" x14ac:dyDescent="0.45">
      <c r="A10" s="246" t="s">
        <v>44</v>
      </c>
      <c r="B10" s="347" t="s">
        <v>410</v>
      </c>
      <c r="C10" s="347"/>
      <c r="D10" s="347"/>
      <c r="E10" s="347"/>
      <c r="F10" s="347"/>
      <c r="G10" s="104"/>
    </row>
    <row r="11" spans="1:7" ht="24" x14ac:dyDescent="0.45">
      <c r="A11" s="245" t="s">
        <v>43</v>
      </c>
      <c r="B11" s="342">
        <v>43214</v>
      </c>
      <c r="C11" s="342"/>
      <c r="D11" s="342"/>
      <c r="E11" s="342"/>
      <c r="F11" s="342"/>
      <c r="G11" s="104"/>
    </row>
    <row r="12" spans="1:7" ht="24" x14ac:dyDescent="0.45">
      <c r="A12" s="245" t="s">
        <v>239</v>
      </c>
      <c r="B12" s="340">
        <f>D549</f>
        <v>0.94360902255639101</v>
      </c>
      <c r="C12" s="340"/>
      <c r="D12" s="340"/>
      <c r="E12" s="340"/>
      <c r="F12" s="340"/>
      <c r="G12" s="104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43214</v>
      </c>
      <c r="B16" s="143"/>
      <c r="C16" s="143"/>
      <c r="D16" s="143"/>
      <c r="E16" s="143"/>
      <c r="F16" s="156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357</v>
      </c>
    </row>
    <row r="18" spans="1:8" ht="16.5" customHeight="1" x14ac:dyDescent="0.3">
      <c r="A18" s="324"/>
      <c r="B18" s="247" t="s">
        <v>34</v>
      </c>
      <c r="C18" s="247" t="s">
        <v>33</v>
      </c>
      <c r="D18" s="325"/>
      <c r="E18" s="326"/>
      <c r="F18" s="326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ht="33" x14ac:dyDescent="0.3">
      <c r="A37" s="4" t="s">
        <v>181</v>
      </c>
      <c r="B37" s="109">
        <v>1</v>
      </c>
      <c r="C37" s="109"/>
      <c r="D37" s="74" t="s">
        <v>440</v>
      </c>
      <c r="E37" s="73"/>
      <c r="F37" s="158" t="s">
        <v>355</v>
      </c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43214</v>
      </c>
      <c r="B49" s="103"/>
      <c r="C49" s="111"/>
      <c r="D49" s="103"/>
    </row>
    <row r="50" spans="1:7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359</v>
      </c>
      <c r="G50" s="106"/>
    </row>
    <row r="51" spans="1:7" x14ac:dyDescent="0.3">
      <c r="A51" s="324"/>
      <c r="B51" s="247" t="s">
        <v>34</v>
      </c>
      <c r="C51" s="247" t="s">
        <v>33</v>
      </c>
      <c r="D51" s="325"/>
      <c r="E51" s="326"/>
      <c r="F51" s="326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10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1</v>
      </c>
      <c r="C78" s="122"/>
      <c r="D78" s="177" t="s">
        <v>438</v>
      </c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17</v>
      </c>
    </row>
    <row r="85" spans="1:7" x14ac:dyDescent="0.3">
      <c r="A85" s="248" t="s">
        <v>35</v>
      </c>
      <c r="B85" s="249"/>
      <c r="C85" s="250"/>
      <c r="D85" s="251">
        <f>D84/(COUNT(B65:C83)*2)</f>
        <v>0.94444444444444442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 t="s">
        <v>411</v>
      </c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ht="115.5" x14ac:dyDescent="0.3">
      <c r="A92" s="53" t="s">
        <v>383</v>
      </c>
      <c r="B92" s="109">
        <v>1</v>
      </c>
      <c r="C92" s="172"/>
      <c r="D92" s="119" t="s">
        <v>414</v>
      </c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21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0.95454545454545459</v>
      </c>
    </row>
    <row r="102" spans="1:7" ht="18" x14ac:dyDescent="0.35">
      <c r="A102" s="268" t="s">
        <v>61</v>
      </c>
      <c r="B102" s="269"/>
      <c r="C102" s="270"/>
      <c r="D102" s="271">
        <f>SUM(D84,D100,D61)</f>
        <v>48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0.96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43214</v>
      </c>
      <c r="B106" s="103"/>
      <c r="C106" s="111"/>
      <c r="D106" s="103"/>
    </row>
    <row r="107" spans="1:7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359</v>
      </c>
    </row>
    <row r="108" spans="1:7" x14ac:dyDescent="0.3">
      <c r="A108" s="324"/>
      <c r="B108" s="247" t="s">
        <v>34</v>
      </c>
      <c r="C108" s="247" t="s">
        <v>33</v>
      </c>
      <c r="D108" s="325"/>
      <c r="E108" s="326"/>
      <c r="F108" s="326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43214</v>
      </c>
      <c r="B161" s="103"/>
      <c r="C161" s="111"/>
      <c r="D161" s="106"/>
    </row>
    <row r="162" spans="1:7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359</v>
      </c>
      <c r="G162" s="106"/>
    </row>
    <row r="163" spans="1:7" x14ac:dyDescent="0.3">
      <c r="A163" s="324"/>
      <c r="B163" s="247" t="s">
        <v>34</v>
      </c>
      <c r="C163" s="247" t="s">
        <v>33</v>
      </c>
      <c r="D163" s="325"/>
      <c r="E163" s="326"/>
      <c r="F163" s="326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0" t="s">
        <v>378</v>
      </c>
      <c r="B195" s="330"/>
      <c r="C195" s="330"/>
      <c r="D195" s="330"/>
      <c r="E195" s="330"/>
      <c r="F195" s="33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43214</v>
      </c>
      <c r="B208" s="103"/>
      <c r="C208" s="111"/>
      <c r="D208" s="103"/>
    </row>
    <row r="209" spans="1:7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359</v>
      </c>
      <c r="G209" s="106"/>
    </row>
    <row r="210" spans="1:7" x14ac:dyDescent="0.3">
      <c r="A210" s="324"/>
      <c r="B210" s="247" t="s">
        <v>34</v>
      </c>
      <c r="C210" s="247" t="s">
        <v>33</v>
      </c>
      <c r="D210" s="325"/>
      <c r="E210" s="326"/>
      <c r="F210" s="326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0" t="s">
        <v>378</v>
      </c>
      <c r="B256" s="330"/>
      <c r="C256" s="330"/>
      <c r="D256" s="330"/>
      <c r="E256" s="330"/>
      <c r="F256" s="33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43214</v>
      </c>
      <c r="B269" s="103"/>
      <c r="C269" s="111"/>
      <c r="D269" s="103"/>
      <c r="F269" s="160"/>
      <c r="G269" s="168"/>
    </row>
    <row r="270" spans="1:7" s="13" customForma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359</v>
      </c>
      <c r="G270" s="168"/>
    </row>
    <row r="271" spans="1:7" s="13" customFormat="1" x14ac:dyDescent="0.3">
      <c r="A271" s="324"/>
      <c r="B271" s="247" t="s">
        <v>34</v>
      </c>
      <c r="C271" s="247" t="s">
        <v>33</v>
      </c>
      <c r="D271" s="325"/>
      <c r="E271" s="326"/>
      <c r="F271" s="326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1" t="s">
        <v>395</v>
      </c>
      <c r="B308" s="332"/>
      <c r="C308" s="332"/>
      <c r="D308" s="332"/>
      <c r="E308" s="332"/>
      <c r="F308" s="33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43214</v>
      </c>
      <c r="B321" s="103"/>
      <c r="C321" s="111"/>
      <c r="D321" s="106"/>
    </row>
    <row r="322" spans="1:7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359</v>
      </c>
      <c r="G322" s="106"/>
    </row>
    <row r="323" spans="1:7" x14ac:dyDescent="0.3">
      <c r="A323" s="324"/>
      <c r="B323" s="247" t="s">
        <v>34</v>
      </c>
      <c r="C323" s="247" t="s">
        <v>33</v>
      </c>
      <c r="D323" s="325"/>
      <c r="E323" s="326"/>
      <c r="F323" s="326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413</v>
      </c>
      <c r="E338" s="73"/>
      <c r="F338" s="158" t="s">
        <v>356</v>
      </c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66" x14ac:dyDescent="0.3">
      <c r="A343" s="4" t="s">
        <v>226</v>
      </c>
      <c r="B343" s="109">
        <v>0</v>
      </c>
      <c r="C343" s="109"/>
      <c r="D343" s="108" t="s">
        <v>412</v>
      </c>
      <c r="E343" s="74" t="s">
        <v>419</v>
      </c>
      <c r="F343" s="158" t="s">
        <v>355</v>
      </c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1" t="s">
        <v>378</v>
      </c>
      <c r="B349" s="332"/>
      <c r="C349" s="332"/>
      <c r="D349" s="332"/>
      <c r="E349" s="332"/>
      <c r="F349" s="332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43214</v>
      </c>
      <c r="B361" s="103"/>
      <c r="C361" s="111"/>
      <c r="D361" s="103"/>
    </row>
    <row r="362" spans="1:7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359</v>
      </c>
      <c r="G362" s="106"/>
    </row>
    <row r="363" spans="1:7" x14ac:dyDescent="0.3">
      <c r="A363" s="324"/>
      <c r="B363" s="247" t="s">
        <v>34</v>
      </c>
      <c r="C363" s="247" t="s">
        <v>33</v>
      </c>
      <c r="D363" s="325"/>
      <c r="E363" s="326"/>
      <c r="F363" s="326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415</v>
      </c>
      <c r="E365" s="73"/>
      <c r="F365" s="158" t="s">
        <v>356</v>
      </c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0" t="s">
        <v>378</v>
      </c>
      <c r="B383" s="330"/>
      <c r="C383" s="330"/>
      <c r="D383" s="330"/>
      <c r="E383" s="330"/>
      <c r="F383" s="33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18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33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0.97058823529411764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43214</v>
      </c>
      <c r="B394" s="103"/>
      <c r="C394" s="111"/>
      <c r="D394" s="106"/>
      <c r="G394" s="106"/>
    </row>
    <row r="395" spans="1:7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359</v>
      </c>
      <c r="G395" s="106"/>
    </row>
    <row r="396" spans="1:7" x14ac:dyDescent="0.3">
      <c r="A396" s="324"/>
      <c r="B396" s="247" t="s">
        <v>34</v>
      </c>
      <c r="C396" s="247" t="s">
        <v>33</v>
      </c>
      <c r="D396" s="325"/>
      <c r="E396" s="326"/>
      <c r="F396" s="326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1</v>
      </c>
      <c r="C410" s="109"/>
      <c r="D410" s="92" t="s">
        <v>435</v>
      </c>
      <c r="E410" s="73"/>
      <c r="F410" s="158" t="s">
        <v>355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ht="18.75" customHeight="1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36" customHeight="1" x14ac:dyDescent="0.3">
      <c r="A414" s="7" t="s">
        <v>104</v>
      </c>
      <c r="B414" s="109">
        <v>1</v>
      </c>
      <c r="C414" s="109"/>
      <c r="D414" s="188" t="s">
        <v>416</v>
      </c>
      <c r="E414" s="73"/>
      <c r="F414" s="158" t="s">
        <v>355</v>
      </c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66" x14ac:dyDescent="0.3">
      <c r="A430" s="7" t="s">
        <v>267</v>
      </c>
      <c r="B430" s="109">
        <v>1</v>
      </c>
      <c r="C430" s="109"/>
      <c r="D430" s="108" t="s">
        <v>436</v>
      </c>
      <c r="E430" s="74"/>
      <c r="F430" s="158" t="s">
        <v>355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0" t="s">
        <v>378</v>
      </c>
      <c r="B435" s="330"/>
      <c r="C435" s="330"/>
      <c r="D435" s="330"/>
      <c r="E435" s="330"/>
      <c r="F435" s="33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43214</v>
      </c>
      <c r="B447" s="103"/>
      <c r="C447" s="111"/>
      <c r="D447" s="103"/>
    </row>
    <row r="448" spans="1:7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359</v>
      </c>
      <c r="G448" s="106"/>
    </row>
    <row r="449" spans="1:6" x14ac:dyDescent="0.3">
      <c r="A449" s="324"/>
      <c r="B449" s="247" t="s">
        <v>34</v>
      </c>
      <c r="C449" s="247" t="s">
        <v>33</v>
      </c>
      <c r="D449" s="325"/>
      <c r="E449" s="326"/>
      <c r="F449" s="326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7" t="s">
        <v>378</v>
      </c>
      <c r="B471" s="328"/>
      <c r="C471" s="328"/>
      <c r="D471" s="328"/>
      <c r="E471" s="328"/>
      <c r="F471" s="328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9" t="s">
        <v>366</v>
      </c>
      <c r="B483" s="329"/>
      <c r="C483" s="329"/>
      <c r="D483" s="329"/>
      <c r="E483" s="280"/>
      <c r="F483" s="281"/>
    </row>
    <row r="484" spans="1:7" x14ac:dyDescent="0.3">
      <c r="A484" s="57">
        <f>B11</f>
        <v>43214</v>
      </c>
      <c r="B484" s="103"/>
      <c r="C484" s="111"/>
      <c r="D484" s="103"/>
    </row>
    <row r="485" spans="1:7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359</v>
      </c>
      <c r="G485" s="106"/>
    </row>
    <row r="486" spans="1:7" x14ac:dyDescent="0.3">
      <c r="A486" s="324"/>
      <c r="B486" s="247" t="s">
        <v>34</v>
      </c>
      <c r="C486" s="247" t="s">
        <v>33</v>
      </c>
      <c r="D486" s="325"/>
      <c r="E486" s="326"/>
      <c r="F486" s="326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49.5" x14ac:dyDescent="0.3">
      <c r="A488" s="4" t="s">
        <v>263</v>
      </c>
      <c r="B488" s="109">
        <v>1</v>
      </c>
      <c r="C488" s="109"/>
      <c r="D488" s="74" t="s">
        <v>417</v>
      </c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49.5" x14ac:dyDescent="0.3">
      <c r="A492" s="49" t="s">
        <v>399</v>
      </c>
      <c r="B492" s="109">
        <v>0</v>
      </c>
      <c r="C492" s="110"/>
      <c r="D492" s="95" t="s">
        <v>437</v>
      </c>
      <c r="E492" s="85" t="s">
        <v>418</v>
      </c>
      <c r="F492" s="158" t="s">
        <v>356</v>
      </c>
      <c r="G492" s="106"/>
    </row>
    <row r="493" spans="1:7" x14ac:dyDescent="0.3">
      <c r="A493" s="248" t="s">
        <v>36</v>
      </c>
      <c r="B493" s="248"/>
      <c r="C493" s="248"/>
      <c r="D493" s="259">
        <f>SUM(B488:C492)</f>
        <v>7</v>
      </c>
    </row>
    <row r="494" spans="1:7" x14ac:dyDescent="0.3">
      <c r="A494" s="248" t="s">
        <v>35</v>
      </c>
      <c r="B494" s="249"/>
      <c r="C494" s="250"/>
      <c r="D494" s="251">
        <f>D493/(COUNT(B488:C492)*2)</f>
        <v>0.7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13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0.8125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43214</v>
      </c>
      <c r="B506" s="103"/>
      <c r="C506" s="111"/>
      <c r="D506" s="103"/>
    </row>
    <row r="507" spans="1:7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359</v>
      </c>
      <c r="G507" s="106"/>
    </row>
    <row r="508" spans="1:7" x14ac:dyDescent="0.3">
      <c r="A508" s="324"/>
      <c r="B508" s="247" t="s">
        <v>34</v>
      </c>
      <c r="C508" s="247" t="s">
        <v>33</v>
      </c>
      <c r="D508" s="325"/>
      <c r="E508" s="326"/>
      <c r="F508" s="326"/>
    </row>
    <row r="509" spans="1:7" x14ac:dyDescent="0.3">
      <c r="A509" s="5" t="s">
        <v>15</v>
      </c>
      <c r="B509" s="109">
        <v>1</v>
      </c>
      <c r="C509" s="109"/>
      <c r="D509" s="74" t="s">
        <v>420</v>
      </c>
      <c r="E509" s="73"/>
      <c r="F509" s="158" t="s">
        <v>356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43214</v>
      </c>
      <c r="B517" s="103"/>
      <c r="C517" s="111"/>
      <c r="D517" s="103"/>
    </row>
    <row r="518" spans="1:7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359</v>
      </c>
      <c r="G518" s="106"/>
    </row>
    <row r="519" spans="1:7" x14ac:dyDescent="0.3">
      <c r="A519" s="324"/>
      <c r="B519" s="247" t="s">
        <v>34</v>
      </c>
      <c r="C519" s="247" t="s">
        <v>33</v>
      </c>
      <c r="D519" s="325"/>
      <c r="E519" s="326"/>
      <c r="F519" s="326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1</v>
      </c>
      <c r="C522" s="109"/>
      <c r="D522" s="74" t="s">
        <v>439</v>
      </c>
      <c r="E522" s="73"/>
      <c r="F522" s="158" t="s">
        <v>355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 t="s">
        <v>421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0.9285714285714286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43214</v>
      </c>
      <c r="B537" s="103"/>
      <c r="C537" s="111"/>
      <c r="D537" s="103"/>
      <c r="G537" s="106"/>
    </row>
    <row r="538" spans="1:7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359</v>
      </c>
      <c r="G538" s="106"/>
    </row>
    <row r="539" spans="1:7" x14ac:dyDescent="0.3">
      <c r="A539" s="324"/>
      <c r="B539" s="247" t="s">
        <v>34</v>
      </c>
      <c r="C539" s="247" t="s">
        <v>33</v>
      </c>
      <c r="D539" s="325"/>
      <c r="E539" s="326"/>
      <c r="F539" s="326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251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0.94360902255639101</v>
      </c>
    </row>
  </sheetData>
  <sheetProtection algorithmName="SHA-512" hashValue="PcHZvdf8Lq6KT1YUbK/lA8+r1Go2T35M/7YxO5E63HbnPxdNWKBcLLjnjftlbJf4p59WO9KO6ov8AcUUHfE/Nw==" saltValue="DbUDEO4HHgls04Njy6Lep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540:B542 B95:B98 B149:B153 B165:B171 B143:B147 B196:B200 B212:B221 B226:B243 B176:B194 B257:B261 B273:B284 B248:B255 B309:B313 B337:B348 B289:B307 B365:B372 B377:B382 B350:B352 B398:B405 B410:B416 B325:B332 B430:B434 B384:B385 B421:B425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353 B386 B439"/>
  </dataValidations>
  <pageMargins left="0.7" right="0.7" top="0.75" bottom="0.75" header="0.3" footer="0.3"/>
  <pageSetup paperSize="9" scale="40" orientation="portrait" r:id="rId1"/>
  <rowBreaks count="6" manualBreakCount="6">
    <brk id="85" max="6" man="1"/>
    <brk id="174" max="6" man="1"/>
    <brk id="267" max="6" man="1"/>
    <brk id="360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5" zoomScale="80" zoomScaleNormal="90" zoomScaleSheetLayoutView="80" workbookViewId="0">
      <selection activeCell="F182" sqref="F18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3"/>
      <c r="E1" s="343"/>
      <c r="F1" s="343"/>
      <c r="G1" s="34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04"/>
    </row>
    <row r="7" spans="1:7" s="11" customFormat="1" ht="21.75" customHeight="1" x14ac:dyDescent="0.45">
      <c r="A7" s="345" t="str">
        <f>'A1 Exploitation'!A8:F8</f>
        <v>OUED ELLIL</v>
      </c>
      <c r="B7" s="345"/>
      <c r="C7" s="345"/>
      <c r="D7" s="345"/>
      <c r="E7" s="345"/>
      <c r="F7" s="345"/>
      <c r="G7" s="104"/>
    </row>
    <row r="8" spans="1:7" s="11" customFormat="1" ht="24" x14ac:dyDescent="0.45">
      <c r="A8" s="245" t="s">
        <v>42</v>
      </c>
      <c r="B8" s="365" t="str">
        <f>'A1 Exploitation'!B9:F9</f>
        <v>M Dhia MECHLAOUI</v>
      </c>
      <c r="C8" s="365"/>
      <c r="D8" s="365"/>
      <c r="E8" s="365"/>
      <c r="F8" s="365"/>
      <c r="G8" s="104"/>
    </row>
    <row r="9" spans="1:7" s="11" customFormat="1" ht="24" x14ac:dyDescent="0.45">
      <c r="A9" s="246" t="s">
        <v>44</v>
      </c>
      <c r="B9" s="366" t="str">
        <f>'A1 Exploitation'!B10:F10</f>
        <v>Le directeur magasin M Lotfi KINZIZI</v>
      </c>
      <c r="C9" s="366"/>
      <c r="D9" s="366"/>
      <c r="E9" s="366"/>
      <c r="F9" s="366"/>
      <c r="G9" s="104"/>
    </row>
    <row r="10" spans="1:7" s="11" customFormat="1" ht="24" x14ac:dyDescent="0.45">
      <c r="A10" s="245" t="s">
        <v>43</v>
      </c>
      <c r="B10" s="363">
        <f>'A1 Exploitation'!B11:F11</f>
        <v>43214</v>
      </c>
      <c r="C10" s="363"/>
      <c r="D10" s="363"/>
      <c r="E10" s="363"/>
      <c r="F10" s="363"/>
      <c r="G10" s="104"/>
    </row>
    <row r="11" spans="1:7" s="11" customFormat="1" ht="24" x14ac:dyDescent="0.45">
      <c r="A11" s="245" t="s">
        <v>294</v>
      </c>
      <c r="B11" s="362">
        <f>D199</f>
        <v>0.82352941176470584</v>
      </c>
      <c r="C11" s="362"/>
      <c r="D11" s="362"/>
      <c r="E11" s="362"/>
      <c r="F11" s="362"/>
      <c r="G11" s="104"/>
    </row>
    <row r="12" spans="1:7" s="11" customFormat="1" ht="22.5" x14ac:dyDescent="0.45">
      <c r="A12" s="10"/>
      <c r="D12" s="341"/>
      <c r="E12" s="341"/>
      <c r="F12" s="341"/>
      <c r="G12" s="341"/>
    </row>
    <row r="13" spans="1:7" s="11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91"/>
    </row>
    <row r="14" spans="1:7" s="11" customFormat="1" ht="12.75" customHeight="1" x14ac:dyDescent="0.3">
      <c r="A14" s="324"/>
      <c r="B14" s="247" t="s">
        <v>34</v>
      </c>
      <c r="C14" s="247" t="s">
        <v>33</v>
      </c>
      <c r="D14" s="325"/>
      <c r="E14" s="325"/>
      <c r="F14" s="325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422</v>
      </c>
      <c r="E17" s="73"/>
      <c r="F17" s="73" t="s">
        <v>356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49.5" x14ac:dyDescent="0.3">
      <c r="A19" s="14" t="s">
        <v>81</v>
      </c>
      <c r="B19" s="73">
        <v>1</v>
      </c>
      <c r="C19" s="73"/>
      <c r="D19" s="74" t="s">
        <v>423</v>
      </c>
      <c r="E19" s="74"/>
      <c r="F19" s="73" t="s">
        <v>356</v>
      </c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9" t="s">
        <v>36</v>
      </c>
      <c r="B22" s="355"/>
      <c r="C22" s="356"/>
      <c r="D22" s="290">
        <f>SUM(B17:C21)</f>
        <v>8</v>
      </c>
    </row>
    <row r="23" spans="1:7" x14ac:dyDescent="0.3">
      <c r="A23" s="350" t="s">
        <v>295</v>
      </c>
      <c r="B23" s="351"/>
      <c r="C23" s="352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8" t="s">
        <v>219</v>
      </c>
      <c r="B36" s="349"/>
      <c r="C36" s="349"/>
      <c r="D36" s="349"/>
      <c r="E36" s="349"/>
      <c r="F36" s="34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424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12</v>
      </c>
    </row>
    <row r="53" spans="1:7" x14ac:dyDescent="0.3">
      <c r="A53" s="350" t="s">
        <v>295</v>
      </c>
      <c r="B53" s="351"/>
      <c r="C53" s="352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50.25" x14ac:dyDescent="0.35">
      <c r="A56" s="30" t="s">
        <v>176</v>
      </c>
      <c r="B56" s="73">
        <v>0</v>
      </c>
      <c r="C56" s="99">
        <f>IF(B56=0, -5, "0")</f>
        <v>-5</v>
      </c>
      <c r="D56" s="74" t="s">
        <v>425</v>
      </c>
      <c r="E56" s="74" t="s">
        <v>426</v>
      </c>
      <c r="F56" s="73" t="s">
        <v>356</v>
      </c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12" customHeight="1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89.25" customHeight="1" x14ac:dyDescent="0.35">
      <c r="A60" s="30" t="s">
        <v>221</v>
      </c>
      <c r="B60" s="73">
        <v>2</v>
      </c>
      <c r="C60" s="99" t="str">
        <f>IF(B60=0, -5, "0")</f>
        <v>0</v>
      </c>
      <c r="D60" s="74" t="s">
        <v>427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7</v>
      </c>
    </row>
    <row r="64" spans="1:7" x14ac:dyDescent="0.3">
      <c r="A64" s="350" t="s">
        <v>295</v>
      </c>
      <c r="B64" s="351"/>
      <c r="C64" s="352"/>
      <c r="D64" s="288">
        <f>D63/(COUNT(B56:C62)*2)</f>
        <v>0.4375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39.75" customHeight="1" x14ac:dyDescent="0.4">
      <c r="A69" s="14" t="s">
        <v>293</v>
      </c>
      <c r="B69" s="79">
        <v>1</v>
      </c>
      <c r="C69" s="80"/>
      <c r="D69" s="312" t="s">
        <v>428</v>
      </c>
      <c r="E69" s="82"/>
      <c r="F69" s="73"/>
    </row>
    <row r="70" spans="1:7" ht="33" x14ac:dyDescent="0.4">
      <c r="A70" s="17" t="s">
        <v>247</v>
      </c>
      <c r="B70" s="79">
        <v>1</v>
      </c>
      <c r="C70" s="80"/>
      <c r="D70" s="312" t="s">
        <v>429</v>
      </c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>
        <v>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18</v>
      </c>
    </row>
    <row r="85" spans="1:7" x14ac:dyDescent="0.3">
      <c r="A85" s="350" t="s">
        <v>295</v>
      </c>
      <c r="B85" s="351"/>
      <c r="C85" s="352"/>
      <c r="D85" s="288">
        <f>D84/(COUNT(B67:C83)*2)</f>
        <v>0.9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8" t="s">
        <v>212</v>
      </c>
      <c r="B106" s="349"/>
      <c r="C106" s="349"/>
      <c r="D106" s="349"/>
      <c r="E106" s="349"/>
      <c r="F106" s="34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66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434</v>
      </c>
      <c r="E155" s="74"/>
      <c r="F155" s="73" t="s">
        <v>356</v>
      </c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5"/>
      <c r="C161" s="356"/>
      <c r="D161" s="290">
        <f>SUM(B153:C160)</f>
        <v>15</v>
      </c>
    </row>
    <row r="162" spans="1:7" x14ac:dyDescent="0.3">
      <c r="A162" s="350" t="s">
        <v>295</v>
      </c>
      <c r="B162" s="351"/>
      <c r="C162" s="352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 t="s">
        <v>355</v>
      </c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6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ht="33" x14ac:dyDescent="0.3">
      <c r="A173" s="17" t="s">
        <v>180</v>
      </c>
      <c r="B173" s="73">
        <v>1</v>
      </c>
      <c r="C173" s="73"/>
      <c r="D173" s="313" t="s">
        <v>430</v>
      </c>
      <c r="E173" s="73"/>
      <c r="F173" s="73" t="s">
        <v>356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7</v>
      </c>
    </row>
    <row r="178" spans="1:7" x14ac:dyDescent="0.3">
      <c r="A178" s="350" t="s">
        <v>295</v>
      </c>
      <c r="B178" s="351"/>
      <c r="C178" s="352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31" t="s">
        <v>315</v>
      </c>
      <c r="B181" s="73">
        <v>1</v>
      </c>
      <c r="C181" s="73"/>
      <c r="D181" s="74" t="s">
        <v>431</v>
      </c>
      <c r="E181" s="74"/>
      <c r="F181" s="73" t="s">
        <v>356</v>
      </c>
    </row>
    <row r="182" spans="1:7" ht="49.5" x14ac:dyDescent="0.3">
      <c r="A182" s="39" t="s">
        <v>220</v>
      </c>
      <c r="B182" s="73">
        <v>0</v>
      </c>
      <c r="C182" s="73"/>
      <c r="D182" s="74" t="s">
        <v>432</v>
      </c>
      <c r="E182" s="102" t="s">
        <v>433</v>
      </c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7</v>
      </c>
    </row>
    <row r="187" spans="1:7" x14ac:dyDescent="0.3">
      <c r="A187" s="350" t="s">
        <v>295</v>
      </c>
      <c r="B187" s="351"/>
      <c r="C187" s="352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0.75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0.82352941176470584</v>
      </c>
    </row>
  </sheetData>
  <sheetProtection algorithmName="SHA-512" hashValue="icdnbJhhHnvzIckO5CWIn4T+QnZuJa9SrE2TumbdEkpmNM4W1hPs3PESkjkOvCdoKP0oi9coutato1s6iAHNxQ==" saltValue="TnvVmhfKLofvx42Y393Uc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6" zoomScale="98" zoomScaleSheetLayoutView="98" workbookViewId="0">
      <selection activeCell="D22" sqref="D22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3"/>
      <c r="E1" s="343"/>
      <c r="F1" s="343"/>
      <c r="G1" s="343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04"/>
    </row>
    <row r="8" spans="1:7" ht="29.25" x14ac:dyDescent="0.45">
      <c r="A8" s="345" t="str">
        <f>'Page de garde'!D18</f>
        <v>OUED ELLIL</v>
      </c>
      <c r="B8" s="345"/>
      <c r="C8" s="345"/>
      <c r="D8" s="345"/>
      <c r="E8" s="345"/>
      <c r="F8" s="345"/>
      <c r="G8" s="104"/>
    </row>
    <row r="9" spans="1:7" ht="24" x14ac:dyDescent="0.45">
      <c r="A9" s="245" t="s">
        <v>42</v>
      </c>
      <c r="B9" s="346" t="s">
        <v>441</v>
      </c>
      <c r="C9" s="346"/>
      <c r="D9" s="346"/>
      <c r="E9" s="346"/>
      <c r="F9" s="346"/>
      <c r="G9" s="104"/>
    </row>
    <row r="10" spans="1:7" ht="24" x14ac:dyDescent="0.45">
      <c r="A10" s="246" t="s">
        <v>44</v>
      </c>
      <c r="B10" s="347" t="s">
        <v>410</v>
      </c>
      <c r="C10" s="347"/>
      <c r="D10" s="347"/>
      <c r="E10" s="347"/>
      <c r="F10" s="347"/>
      <c r="G10" s="104"/>
    </row>
    <row r="11" spans="1:7" ht="24" x14ac:dyDescent="0.45">
      <c r="A11" s="245" t="s">
        <v>43</v>
      </c>
      <c r="B11" s="342">
        <v>43383</v>
      </c>
      <c r="C11" s="342"/>
      <c r="D11" s="342"/>
      <c r="E11" s="342"/>
      <c r="F11" s="342"/>
      <c r="G11" s="104"/>
    </row>
    <row r="12" spans="1:7" ht="24" x14ac:dyDescent="0.45">
      <c r="A12" s="245" t="s">
        <v>239</v>
      </c>
      <c r="B12" s="340">
        <f>D549</f>
        <v>0.76956521739130435</v>
      </c>
      <c r="C12" s="340"/>
      <c r="D12" s="340"/>
      <c r="E12" s="340"/>
      <c r="F12" s="340"/>
      <c r="G12" s="104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43383</v>
      </c>
      <c r="B16" s="143"/>
      <c r="C16" s="143"/>
      <c r="D16" s="143"/>
      <c r="E16" s="143"/>
      <c r="F16" s="156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357</v>
      </c>
    </row>
    <row r="18" spans="1:8" ht="16.5" customHeight="1" x14ac:dyDescent="0.3">
      <c r="A18" s="324"/>
      <c r="B18" s="247" t="s">
        <v>34</v>
      </c>
      <c r="C18" s="247" t="s">
        <v>33</v>
      </c>
      <c r="D18" s="325"/>
      <c r="E18" s="326"/>
      <c r="F18" s="326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 t="s">
        <v>442</v>
      </c>
      <c r="E32" s="74" t="s">
        <v>443</v>
      </c>
      <c r="F32" s="158"/>
    </row>
    <row r="33" spans="1:7" ht="33" x14ac:dyDescent="0.3">
      <c r="A33" s="4" t="s">
        <v>51</v>
      </c>
      <c r="B33" s="109" t="s">
        <v>32</v>
      </c>
      <c r="C33" s="110"/>
      <c r="D33" s="192" t="s">
        <v>444</v>
      </c>
      <c r="E33" s="73"/>
      <c r="F33" s="158"/>
    </row>
    <row r="34" spans="1:7" ht="99" x14ac:dyDescent="0.3">
      <c r="A34" s="170" t="s">
        <v>153</v>
      </c>
      <c r="B34" s="109">
        <v>0</v>
      </c>
      <c r="C34" s="172">
        <f>IF(B34=0, -5, "0")</f>
        <v>-5</v>
      </c>
      <c r="D34" s="74" t="s">
        <v>479</v>
      </c>
      <c r="E34" s="74" t="s">
        <v>480</v>
      </c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 t="s">
        <v>445</v>
      </c>
      <c r="E39" s="74" t="s">
        <v>481</v>
      </c>
      <c r="F39" s="158"/>
    </row>
    <row r="40" spans="1:7" ht="47.25" customHeight="1" x14ac:dyDescent="0.3">
      <c r="A40" s="53" t="s">
        <v>380</v>
      </c>
      <c r="B40" s="109">
        <v>0</v>
      </c>
      <c r="C40" s="109"/>
      <c r="D40" s="74" t="s">
        <v>446</v>
      </c>
      <c r="E40" s="74" t="s">
        <v>482</v>
      </c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7</v>
      </c>
    </row>
    <row r="43" spans="1:7" x14ac:dyDescent="0.3">
      <c r="A43" s="248" t="s">
        <v>35</v>
      </c>
      <c r="B43" s="249"/>
      <c r="C43" s="250"/>
      <c r="D43" s="251">
        <f>D42/(COUNT(B29:C37,B39:C41)*2)</f>
        <v>0.31818181818181818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13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0.4642857142857143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43383</v>
      </c>
      <c r="B49" s="103"/>
      <c r="C49" s="111"/>
      <c r="D49" s="103"/>
    </row>
    <row r="50" spans="1:7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359</v>
      </c>
      <c r="G50" s="106"/>
    </row>
    <row r="51" spans="1:7" x14ac:dyDescent="0.3">
      <c r="A51" s="324"/>
      <c r="B51" s="247" t="s">
        <v>34</v>
      </c>
      <c r="C51" s="247" t="s">
        <v>33</v>
      </c>
      <c r="D51" s="325"/>
      <c r="E51" s="326"/>
      <c r="F51" s="326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1</v>
      </c>
      <c r="C78" s="122"/>
      <c r="D78" s="177" t="s">
        <v>447</v>
      </c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5</v>
      </c>
    </row>
    <row r="85" spans="1:7" x14ac:dyDescent="0.3">
      <c r="A85" s="248" t="s">
        <v>35</v>
      </c>
      <c r="B85" s="249"/>
      <c r="C85" s="250"/>
      <c r="D85" s="251">
        <f>D84/(COUNT(B65:C83)*2)</f>
        <v>0.83333333333333337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2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471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472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10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1</v>
      </c>
    </row>
    <row r="102" spans="1:7" ht="18" x14ac:dyDescent="0.35">
      <c r="A102" s="268" t="s">
        <v>61</v>
      </c>
      <c r="B102" s="269"/>
      <c r="C102" s="270"/>
      <c r="D102" s="271">
        <f>SUM(D84,D100,D61)</f>
        <v>15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0.9375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43383</v>
      </c>
      <c r="B106" s="103"/>
      <c r="C106" s="111"/>
      <c r="D106" s="103"/>
    </row>
    <row r="107" spans="1:7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359</v>
      </c>
    </row>
    <row r="108" spans="1:7" x14ac:dyDescent="0.3">
      <c r="A108" s="324"/>
      <c r="B108" s="247" t="s">
        <v>34</v>
      </c>
      <c r="C108" s="247" t="s">
        <v>33</v>
      </c>
      <c r="D108" s="325"/>
      <c r="E108" s="326"/>
      <c r="F108" s="326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473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471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472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43383</v>
      </c>
      <c r="B161" s="103"/>
      <c r="C161" s="111"/>
      <c r="D161" s="106"/>
    </row>
    <row r="162" spans="1:7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359</v>
      </c>
      <c r="G162" s="106"/>
    </row>
    <row r="163" spans="1:7" x14ac:dyDescent="0.3">
      <c r="A163" s="324"/>
      <c r="B163" s="247" t="s">
        <v>34</v>
      </c>
      <c r="C163" s="247" t="s">
        <v>33</v>
      </c>
      <c r="D163" s="325"/>
      <c r="E163" s="326"/>
      <c r="F163" s="326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0" t="s">
        <v>378</v>
      </c>
      <c r="B195" s="330"/>
      <c r="C195" s="330"/>
      <c r="D195" s="330"/>
      <c r="E195" s="330"/>
      <c r="F195" s="33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471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472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43383</v>
      </c>
      <c r="B208" s="103"/>
      <c r="C208" s="111"/>
      <c r="D208" s="103"/>
    </row>
    <row r="209" spans="1:7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359</v>
      </c>
      <c r="G209" s="106"/>
    </row>
    <row r="210" spans="1:7" x14ac:dyDescent="0.3">
      <c r="A210" s="324"/>
      <c r="B210" s="247" t="s">
        <v>34</v>
      </c>
      <c r="C210" s="247" t="s">
        <v>33</v>
      </c>
      <c r="D210" s="325"/>
      <c r="E210" s="326"/>
      <c r="F210" s="326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0" t="s">
        <v>378</v>
      </c>
      <c r="B256" s="330"/>
      <c r="C256" s="330"/>
      <c r="D256" s="330"/>
      <c r="E256" s="330"/>
      <c r="F256" s="33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471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472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43383</v>
      </c>
      <c r="B269" s="103"/>
      <c r="C269" s="111"/>
      <c r="D269" s="103"/>
      <c r="F269" s="160"/>
      <c r="G269" s="168"/>
    </row>
    <row r="270" spans="1:7" s="13" customForma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359</v>
      </c>
      <c r="G270" s="168"/>
    </row>
    <row r="271" spans="1:7" s="13" customFormat="1" x14ac:dyDescent="0.3">
      <c r="A271" s="324"/>
      <c r="B271" s="247" t="s">
        <v>34</v>
      </c>
      <c r="C271" s="247" t="s">
        <v>33</v>
      </c>
      <c r="D271" s="325"/>
      <c r="E271" s="326"/>
      <c r="F271" s="326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1" t="s">
        <v>395</v>
      </c>
      <c r="B308" s="332"/>
      <c r="C308" s="332"/>
      <c r="D308" s="332"/>
      <c r="E308" s="332"/>
      <c r="F308" s="33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471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472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43383</v>
      </c>
      <c r="B321" s="103"/>
      <c r="C321" s="111"/>
      <c r="D321" s="106"/>
    </row>
    <row r="322" spans="1:7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359</v>
      </c>
      <c r="G322" s="106"/>
    </row>
    <row r="323" spans="1:7" x14ac:dyDescent="0.3">
      <c r="A323" s="324"/>
      <c r="B323" s="247" t="s">
        <v>34</v>
      </c>
      <c r="C323" s="247" t="s">
        <v>33</v>
      </c>
      <c r="D323" s="325"/>
      <c r="E323" s="326"/>
      <c r="F323" s="326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35.25" customHeight="1" x14ac:dyDescent="0.3">
      <c r="A327" s="8" t="s">
        <v>20</v>
      </c>
      <c r="B327" s="109">
        <v>1</v>
      </c>
      <c r="C327" s="109"/>
      <c r="D327" s="113" t="s">
        <v>448</v>
      </c>
      <c r="E327" s="92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15</v>
      </c>
    </row>
    <row r="334" spans="1:7" x14ac:dyDescent="0.3">
      <c r="A334" s="248" t="s">
        <v>35</v>
      </c>
      <c r="B334" s="249"/>
      <c r="C334" s="250"/>
      <c r="D334" s="251">
        <f>D333/(COUNT(B325:C332)*2)</f>
        <v>0.9375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ht="33" x14ac:dyDescent="0.3">
      <c r="A337" s="53" t="s">
        <v>261</v>
      </c>
      <c r="B337" s="109">
        <v>1</v>
      </c>
      <c r="C337" s="110"/>
      <c r="D337" s="95" t="s">
        <v>483</v>
      </c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449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450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1" t="s">
        <v>378</v>
      </c>
      <c r="B349" s="332"/>
      <c r="C349" s="332"/>
      <c r="D349" s="332"/>
      <c r="E349" s="332"/>
      <c r="F349" s="332"/>
    </row>
    <row r="350" spans="1:7" s="91" customFormat="1" ht="32.25" customHeight="1" x14ac:dyDescent="0.3">
      <c r="A350" s="41" t="s">
        <v>360</v>
      </c>
      <c r="B350" s="109">
        <v>0</v>
      </c>
      <c r="C350" s="181"/>
      <c r="D350" s="74" t="s">
        <v>445</v>
      </c>
      <c r="E350" s="382" t="s">
        <v>484</v>
      </c>
      <c r="F350" s="158"/>
      <c r="G350" s="106"/>
    </row>
    <row r="351" spans="1:7" s="91" customFormat="1" ht="69.75" customHeight="1" x14ac:dyDescent="0.3">
      <c r="A351" s="173" t="s">
        <v>472</v>
      </c>
      <c r="B351" s="109">
        <v>0</v>
      </c>
      <c r="C351" s="122"/>
      <c r="D351" s="314" t="s">
        <v>451</v>
      </c>
      <c r="E351" s="121" t="s">
        <v>474</v>
      </c>
      <c r="F351" s="158"/>
      <c r="G351" s="106"/>
    </row>
    <row r="352" spans="1:7" s="91" customFormat="1" ht="82.5" x14ac:dyDescent="0.3">
      <c r="A352" s="173" t="s">
        <v>391</v>
      </c>
      <c r="B352" s="109">
        <v>0</v>
      </c>
      <c r="C352" s="110"/>
      <c r="D352" s="95" t="s">
        <v>452</v>
      </c>
      <c r="E352" s="95" t="s">
        <v>453</v>
      </c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0.5</v>
      </c>
      <c r="E353" s="227">
        <f>COUNTIF('A1 Exploitation'!F325:F352,"ok")</f>
        <v>1</v>
      </c>
      <c r="F353" s="228">
        <f>COUNTA('A1 Exploitation'!F325:F352)</f>
        <v>2</v>
      </c>
    </row>
    <row r="354" spans="1:7" x14ac:dyDescent="0.3">
      <c r="A354" s="248" t="s">
        <v>36</v>
      </c>
      <c r="B354" s="252"/>
      <c r="C354" s="252"/>
      <c r="D354" s="253">
        <f>SUM(B337:C348,B350:C353)</f>
        <v>22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0.6875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0.77083333333333337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43383</v>
      </c>
      <c r="B361" s="103"/>
      <c r="C361" s="111"/>
      <c r="D361" s="103"/>
    </row>
    <row r="362" spans="1:7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359</v>
      </c>
      <c r="G362" s="106"/>
    </row>
    <row r="363" spans="1:7" x14ac:dyDescent="0.3">
      <c r="A363" s="324"/>
      <c r="B363" s="247" t="s">
        <v>34</v>
      </c>
      <c r="C363" s="247" t="s">
        <v>33</v>
      </c>
      <c r="D363" s="325"/>
      <c r="E363" s="326"/>
      <c r="F363" s="326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33" x14ac:dyDescent="0.3">
      <c r="A365" s="53" t="s">
        <v>99</v>
      </c>
      <c r="B365" s="109">
        <v>1</v>
      </c>
      <c r="C365" s="109"/>
      <c r="D365" s="92" t="s">
        <v>454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455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456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0" t="s">
        <v>378</v>
      </c>
      <c r="B383" s="330"/>
      <c r="C383" s="330"/>
      <c r="D383" s="330"/>
      <c r="E383" s="330"/>
      <c r="F383" s="330"/>
      <c r="G383" s="106"/>
    </row>
    <row r="384" spans="1:7" ht="31.5" customHeight="1" x14ac:dyDescent="0.3">
      <c r="A384" s="53" t="s">
        <v>360</v>
      </c>
      <c r="B384" s="109">
        <v>0</v>
      </c>
      <c r="C384" s="109"/>
      <c r="D384" s="74" t="s">
        <v>445</v>
      </c>
      <c r="E384" s="74" t="s">
        <v>485</v>
      </c>
      <c r="F384" s="158"/>
      <c r="G384" s="106"/>
    </row>
    <row r="385" spans="1:7" ht="27" customHeight="1" x14ac:dyDescent="0.3">
      <c r="A385" s="9" t="s">
        <v>472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1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12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27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0.84375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43383</v>
      </c>
      <c r="B394" s="103"/>
      <c r="C394" s="111"/>
      <c r="D394" s="106"/>
      <c r="G394" s="106"/>
    </row>
    <row r="395" spans="1:7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359</v>
      </c>
      <c r="G395" s="106"/>
    </row>
    <row r="396" spans="1:7" x14ac:dyDescent="0.3">
      <c r="A396" s="324"/>
      <c r="B396" s="247" t="s">
        <v>34</v>
      </c>
      <c r="C396" s="247" t="s">
        <v>33</v>
      </c>
      <c r="D396" s="325"/>
      <c r="E396" s="326"/>
      <c r="F396" s="326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33" x14ac:dyDescent="0.3">
      <c r="A400" s="9" t="s">
        <v>27</v>
      </c>
      <c r="B400" s="109">
        <v>1</v>
      </c>
      <c r="C400" s="109"/>
      <c r="D400" s="113" t="s">
        <v>448</v>
      </c>
      <c r="E400" s="92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457</v>
      </c>
      <c r="E404" s="73" t="s">
        <v>486</v>
      </c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13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0.8125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49.5" x14ac:dyDescent="0.3">
      <c r="A412" s="4" t="s">
        <v>225</v>
      </c>
      <c r="B412" s="109">
        <v>1</v>
      </c>
      <c r="C412" s="109"/>
      <c r="D412" s="74" t="s">
        <v>475</v>
      </c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5.2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132" t="s">
        <v>458</v>
      </c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0" t="s">
        <v>378</v>
      </c>
      <c r="B435" s="330"/>
      <c r="C435" s="330"/>
      <c r="D435" s="330"/>
      <c r="E435" s="330"/>
      <c r="F435" s="330"/>
      <c r="G435" s="11"/>
    </row>
    <row r="436" spans="1:7" ht="33.75" customHeight="1" x14ac:dyDescent="0.3">
      <c r="A436" s="53" t="s">
        <v>360</v>
      </c>
      <c r="B436" s="109">
        <v>1</v>
      </c>
      <c r="C436" s="109"/>
      <c r="D436" s="74" t="s">
        <v>445</v>
      </c>
      <c r="E436" s="73"/>
      <c r="F436" s="158"/>
      <c r="G436" s="186"/>
    </row>
    <row r="437" spans="1:7" ht="33" x14ac:dyDescent="0.3">
      <c r="A437" s="9" t="s">
        <v>472</v>
      </c>
      <c r="B437" s="109">
        <v>1</v>
      </c>
      <c r="C437" s="109"/>
      <c r="D437" s="108" t="s">
        <v>476</v>
      </c>
      <c r="E437" s="73"/>
      <c r="F437" s="158"/>
      <c r="G437" s="11"/>
    </row>
    <row r="438" spans="1:7" ht="49.5" x14ac:dyDescent="0.3">
      <c r="A438" s="9" t="s">
        <v>391</v>
      </c>
      <c r="B438" s="109">
        <v>0</v>
      </c>
      <c r="C438" s="122">
        <f>IF(B438=0, -5, "0")</f>
        <v>-5</v>
      </c>
      <c r="D438" s="108" t="s">
        <v>478</v>
      </c>
      <c r="E438" s="74" t="s">
        <v>477</v>
      </c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226">
        <f>IFERROR(E439/F439,"N.A")</f>
        <v>1</v>
      </c>
      <c r="E439" s="227">
        <f>COUNTIF('A1 Exploitation'!F398:F438,"ok")</f>
        <v>3</v>
      </c>
      <c r="F439" s="228">
        <f>COUNTA('A1 Exploitation'!F398:F438)</f>
        <v>3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9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0.45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0.73333333333333328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43383</v>
      </c>
      <c r="B447" s="103"/>
      <c r="C447" s="111"/>
      <c r="D447" s="103"/>
    </row>
    <row r="448" spans="1:7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359</v>
      </c>
      <c r="G448" s="106"/>
    </row>
    <row r="449" spans="1:6" x14ac:dyDescent="0.3">
      <c r="A449" s="324"/>
      <c r="B449" s="247" t="s">
        <v>34</v>
      </c>
      <c r="C449" s="247" t="s">
        <v>33</v>
      </c>
      <c r="D449" s="325"/>
      <c r="E449" s="326"/>
      <c r="F449" s="326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7" t="s">
        <v>378</v>
      </c>
      <c r="B471" s="328"/>
      <c r="C471" s="328"/>
      <c r="D471" s="328"/>
      <c r="E471" s="328"/>
      <c r="F471" s="328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471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472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9" t="s">
        <v>366</v>
      </c>
      <c r="B483" s="329"/>
      <c r="C483" s="329"/>
      <c r="D483" s="329"/>
      <c r="E483" s="280"/>
      <c r="F483" s="281"/>
    </row>
    <row r="484" spans="1:7" x14ac:dyDescent="0.3">
      <c r="A484" s="57">
        <f>B11</f>
        <v>43383</v>
      </c>
      <c r="B484" s="103"/>
      <c r="C484" s="111"/>
      <c r="D484" s="103"/>
    </row>
    <row r="485" spans="1:7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359</v>
      </c>
      <c r="G485" s="106"/>
    </row>
    <row r="486" spans="1:7" x14ac:dyDescent="0.3">
      <c r="A486" s="324"/>
      <c r="B486" s="247" t="s">
        <v>34</v>
      </c>
      <c r="C486" s="247" t="s">
        <v>33</v>
      </c>
      <c r="D486" s="325"/>
      <c r="E486" s="326"/>
      <c r="F486" s="326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29.25" customHeight="1" x14ac:dyDescent="0.3">
      <c r="A492" s="49" t="s">
        <v>399</v>
      </c>
      <c r="B492" s="109">
        <v>0</v>
      </c>
      <c r="C492" s="110"/>
      <c r="D492" s="121" t="s">
        <v>459</v>
      </c>
      <c r="E492" s="85" t="s">
        <v>418</v>
      </c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>
        <f>IFERROR(E498/F498,"N.A")</f>
        <v>0</v>
      </c>
      <c r="E498" s="227">
        <f>COUNTIF('A1 Exploitation'!F488:F497,"ok")</f>
        <v>0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0.8571428571428571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43383</v>
      </c>
      <c r="B506" s="103"/>
      <c r="C506" s="111"/>
      <c r="D506" s="103"/>
    </row>
    <row r="507" spans="1:7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359</v>
      </c>
      <c r="G507" s="106"/>
    </row>
    <row r="508" spans="1:7" x14ac:dyDescent="0.3">
      <c r="A508" s="324"/>
      <c r="B508" s="247" t="s">
        <v>34</v>
      </c>
      <c r="C508" s="247" t="s">
        <v>33</v>
      </c>
      <c r="D508" s="367"/>
      <c r="E508" s="326"/>
      <c r="F508" s="326"/>
    </row>
    <row r="509" spans="1:7" x14ac:dyDescent="0.3">
      <c r="A509" s="5" t="s">
        <v>15</v>
      </c>
      <c r="B509" s="109">
        <v>1</v>
      </c>
      <c r="C509" s="109"/>
      <c r="D509" s="74" t="s">
        <v>460</v>
      </c>
      <c r="E509" s="73"/>
      <c r="F509" s="158"/>
    </row>
    <row r="510" spans="1:7" ht="33" x14ac:dyDescent="0.3">
      <c r="A510" s="8" t="s">
        <v>218</v>
      </c>
      <c r="B510" s="109">
        <v>1</v>
      </c>
      <c r="C510" s="109"/>
      <c r="D510" s="114" t="s">
        <v>461</v>
      </c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>
        <f>IFERROR(E512/F512,"N.A")</f>
        <v>0</v>
      </c>
      <c r="E512" s="229">
        <f>COUNTIF('A1 Exploitation'!F509:F511,"ok")</f>
        <v>0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4</v>
      </c>
    </row>
    <row r="514" spans="1:7" x14ac:dyDescent="0.3">
      <c r="A514" s="248" t="s">
        <v>35</v>
      </c>
      <c r="B514" s="249"/>
      <c r="C514" s="250"/>
      <c r="D514" s="251">
        <f>D513/(COUNT(B509:C512)*2)</f>
        <v>0.66666666666666663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43383</v>
      </c>
      <c r="B517" s="103"/>
      <c r="C517" s="111"/>
      <c r="D517" s="103"/>
    </row>
    <row r="518" spans="1:7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359</v>
      </c>
      <c r="G518" s="106"/>
    </row>
    <row r="519" spans="1:7" x14ac:dyDescent="0.3">
      <c r="A519" s="324"/>
      <c r="B519" s="247" t="s">
        <v>34</v>
      </c>
      <c r="C519" s="247" t="s">
        <v>33</v>
      </c>
      <c r="D519" s="367"/>
      <c r="E519" s="326"/>
      <c r="F519" s="326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 t="s">
        <v>462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1</v>
      </c>
      <c r="C531" s="179"/>
      <c r="D531" s="182" t="s">
        <v>487</v>
      </c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COUNTIF('A1 Exploitation'!F520:F531,"ok")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17</v>
      </c>
    </row>
    <row r="534" spans="1:7" x14ac:dyDescent="0.3">
      <c r="A534" s="248" t="s">
        <v>35</v>
      </c>
      <c r="B534" s="249"/>
      <c r="C534" s="250"/>
      <c r="D534" s="251">
        <f>D533/(COUNT(B520:C532)*2)</f>
        <v>0.94444444444444442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43383</v>
      </c>
      <c r="B537" s="103"/>
      <c r="C537" s="111"/>
      <c r="D537" s="103"/>
      <c r="G537" s="106"/>
    </row>
    <row r="538" spans="1:7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359</v>
      </c>
      <c r="G538" s="106"/>
    </row>
    <row r="539" spans="1:7" x14ac:dyDescent="0.3">
      <c r="A539" s="324"/>
      <c r="B539" s="247" t="s">
        <v>34</v>
      </c>
      <c r="C539" s="247" t="s">
        <v>33</v>
      </c>
      <c r="D539" s="367"/>
      <c r="E539" s="326"/>
      <c r="F539" s="326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0.5625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177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0.76956521739130435</v>
      </c>
    </row>
  </sheetData>
  <sheetProtection algorithmName="SHA-512" hashValue="XrnbWqculr5vcs6Kc1cdGw3S/pKbOwLnz5SX5Qu9IAKxVCGYMh3J1zC6Sj1OCeX7aXlsPN+z2qUk1NH8aDPK0A==" saltValue="6DLZnXYnQCnJrRrcXQjzo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353 B386 B439"/>
  </dataValidations>
  <pageMargins left="0.7" right="0.7" top="0.75" bottom="0.75" header="0.3" footer="0.3"/>
  <pageSetup paperSize="9" scale="34" orientation="portrait" r:id="rId1"/>
  <rowBreaks count="4" manualBreakCount="4">
    <brk id="85" max="6" man="1"/>
    <brk id="267" max="6" man="1"/>
    <brk id="353" max="6" man="1"/>
    <brk id="44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" zoomScaleNormal="90" zoomScaleSheetLayoutView="10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3"/>
      <c r="E1" s="343"/>
      <c r="F1" s="343"/>
      <c r="G1" s="34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70" t="s">
        <v>50</v>
      </c>
      <c r="B6" s="370"/>
      <c r="C6" s="370"/>
      <c r="D6" s="370"/>
      <c r="E6" s="370"/>
      <c r="F6" s="370"/>
      <c r="G6" s="104"/>
    </row>
    <row r="7" spans="1:7" s="11" customFormat="1" ht="21.75" customHeight="1" x14ac:dyDescent="0.45">
      <c r="A7" s="371" t="str">
        <f>'A2 Exploitation'!A8:F8</f>
        <v>OUED ELLIL</v>
      </c>
      <c r="B7" s="371"/>
      <c r="C7" s="371"/>
      <c r="D7" s="371"/>
      <c r="E7" s="371"/>
      <c r="F7" s="371"/>
      <c r="G7" s="104"/>
    </row>
    <row r="8" spans="1:7" s="11" customFormat="1" ht="24" x14ac:dyDescent="0.45">
      <c r="A8" s="243" t="s">
        <v>42</v>
      </c>
      <c r="B8" s="372" t="str">
        <f>'A2 Exploitation'!B9:F9</f>
        <v>M Souheil DRAOUI</v>
      </c>
      <c r="C8" s="372"/>
      <c r="D8" s="372"/>
      <c r="E8" s="372"/>
      <c r="F8" s="372"/>
      <c r="G8" s="104"/>
    </row>
    <row r="9" spans="1:7" s="11" customFormat="1" ht="24" x14ac:dyDescent="0.45">
      <c r="A9" s="244" t="s">
        <v>44</v>
      </c>
      <c r="B9" s="373" t="str">
        <f>'A2 Exploitation'!B10:F10</f>
        <v>Le directeur magasin M Lotfi KINZIZI</v>
      </c>
      <c r="C9" s="373"/>
      <c r="D9" s="373"/>
      <c r="E9" s="373"/>
      <c r="F9" s="373"/>
      <c r="G9" s="104"/>
    </row>
    <row r="10" spans="1:7" s="11" customFormat="1" ht="24" x14ac:dyDescent="0.45">
      <c r="A10" s="243" t="s">
        <v>43</v>
      </c>
      <c r="B10" s="369">
        <f>'A2 Exploitation'!B11:F11</f>
        <v>43383</v>
      </c>
      <c r="C10" s="369"/>
      <c r="D10" s="369"/>
      <c r="E10" s="369"/>
      <c r="F10" s="369"/>
      <c r="G10" s="104"/>
    </row>
    <row r="11" spans="1:7" s="11" customFormat="1" ht="24" x14ac:dyDescent="0.45">
      <c r="A11" s="243" t="s">
        <v>294</v>
      </c>
      <c r="B11" s="368">
        <f>D199</f>
        <v>0.81372549019607843</v>
      </c>
      <c r="C11" s="368"/>
      <c r="D11" s="368"/>
      <c r="E11" s="368"/>
      <c r="F11" s="368"/>
      <c r="G11" s="104"/>
    </row>
    <row r="12" spans="1:7" s="11" customFormat="1" ht="22.5" x14ac:dyDescent="0.45">
      <c r="A12" s="10"/>
      <c r="D12" s="341"/>
      <c r="E12" s="341"/>
      <c r="F12" s="341"/>
      <c r="G12" s="341"/>
    </row>
    <row r="13" spans="1:7" s="11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91"/>
    </row>
    <row r="14" spans="1:7" s="11" customFormat="1" ht="12.75" customHeight="1" x14ac:dyDescent="0.3">
      <c r="A14" s="324"/>
      <c r="B14" s="247" t="s">
        <v>34</v>
      </c>
      <c r="C14" s="247" t="s">
        <v>33</v>
      </c>
      <c r="D14" s="325"/>
      <c r="E14" s="325"/>
      <c r="F14" s="325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492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1</v>
      </c>
      <c r="C19" s="73"/>
      <c r="D19" s="74" t="s">
        <v>464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9" t="s">
        <v>36</v>
      </c>
      <c r="B22" s="355"/>
      <c r="C22" s="356"/>
      <c r="D22" s="290">
        <f>SUM(B17:C21)</f>
        <v>8</v>
      </c>
    </row>
    <row r="23" spans="1:7" x14ac:dyDescent="0.3">
      <c r="A23" s="350" t="s">
        <v>295</v>
      </c>
      <c r="B23" s="351"/>
      <c r="C23" s="352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8" t="s">
        <v>219</v>
      </c>
      <c r="B36" s="349"/>
      <c r="C36" s="349"/>
      <c r="D36" s="349"/>
      <c r="E36" s="349"/>
      <c r="F36" s="34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465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12</v>
      </c>
    </row>
    <row r="53" spans="1:7" x14ac:dyDescent="0.3">
      <c r="A53" s="350" t="s">
        <v>295</v>
      </c>
      <c r="B53" s="351"/>
      <c r="C53" s="352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30" t="s">
        <v>176</v>
      </c>
      <c r="B56" s="73">
        <v>0</v>
      </c>
      <c r="C56" s="99">
        <f>IF(B56=0, -5, "0")</f>
        <v>-5</v>
      </c>
      <c r="D56" s="74" t="s">
        <v>469</v>
      </c>
      <c r="E56" s="73" t="s">
        <v>466</v>
      </c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7</v>
      </c>
    </row>
    <row r="64" spans="1:7" x14ac:dyDescent="0.3">
      <c r="A64" s="350" t="s">
        <v>295</v>
      </c>
      <c r="B64" s="351"/>
      <c r="C64" s="352"/>
      <c r="D64" s="288">
        <f>D63/(COUNT(B56:C62)*2)</f>
        <v>0.4375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1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5</v>
      </c>
    </row>
    <row r="85" spans="1:7" x14ac:dyDescent="0.3">
      <c r="A85" s="350" t="s">
        <v>295</v>
      </c>
      <c r="B85" s="351"/>
      <c r="C85" s="352"/>
      <c r="D85" s="288">
        <f>D84/(COUNT(B67:C83)*2)</f>
        <v>0.83333333333333337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8" t="s">
        <v>212</v>
      </c>
      <c r="B106" s="349"/>
      <c r="C106" s="349"/>
      <c r="D106" s="349"/>
      <c r="E106" s="349"/>
      <c r="F106" s="34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50.2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470</v>
      </c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5"/>
      <c r="C161" s="356"/>
      <c r="D161" s="290">
        <f>SUM(B153:C160)</f>
        <v>15</v>
      </c>
    </row>
    <row r="162" spans="1:7" x14ac:dyDescent="0.3">
      <c r="A162" s="350" t="s">
        <v>295</v>
      </c>
      <c r="B162" s="351"/>
      <c r="C162" s="352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6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ht="66" x14ac:dyDescent="0.3">
      <c r="A173" s="17" t="s">
        <v>180</v>
      </c>
      <c r="B173" s="73">
        <v>1</v>
      </c>
      <c r="C173" s="73"/>
      <c r="D173" s="74" t="s">
        <v>488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7</v>
      </c>
    </row>
    <row r="178" spans="1:7" x14ac:dyDescent="0.3">
      <c r="A178" s="350" t="s">
        <v>295</v>
      </c>
      <c r="B178" s="351"/>
      <c r="C178" s="352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ht="49.5" x14ac:dyDescent="0.3">
      <c r="A181" s="31" t="s">
        <v>315</v>
      </c>
      <c r="B181" s="73">
        <v>0</v>
      </c>
      <c r="C181" s="73"/>
      <c r="D181" s="74" t="s">
        <v>463</v>
      </c>
      <c r="E181" s="74" t="s">
        <v>467</v>
      </c>
      <c r="F181" s="73"/>
    </row>
    <row r="182" spans="1:7" ht="49.5" x14ac:dyDescent="0.3">
      <c r="A182" s="39" t="s">
        <v>220</v>
      </c>
      <c r="B182" s="73">
        <v>1</v>
      </c>
      <c r="C182" s="73"/>
      <c r="D182" s="74" t="s">
        <v>489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7</v>
      </c>
    </row>
    <row r="187" spans="1:7" x14ac:dyDescent="0.3">
      <c r="A187" s="350" t="s">
        <v>295</v>
      </c>
      <c r="B187" s="351"/>
      <c r="C187" s="352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31" t="s">
        <v>370</v>
      </c>
      <c r="B190" s="73">
        <v>0</v>
      </c>
      <c r="C190" s="73"/>
      <c r="D190" s="74" t="s">
        <v>490</v>
      </c>
      <c r="E190" s="73" t="s">
        <v>491</v>
      </c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2</v>
      </c>
    </row>
    <row r="195" spans="1:6" x14ac:dyDescent="0.3">
      <c r="A195" s="350" t="s">
        <v>295</v>
      </c>
      <c r="B195" s="351"/>
      <c r="C195" s="352"/>
      <c r="D195" s="288">
        <f>D194/(COUNT(B190:C193)*2)</f>
        <v>0.5</v>
      </c>
    </row>
    <row r="197" spans="1:6" ht="18" x14ac:dyDescent="0.35">
      <c r="A197" s="47" t="s">
        <v>468</v>
      </c>
      <c r="B197" s="46"/>
      <c r="C197" s="46"/>
      <c r="D197" s="239">
        <f>E197/F197</f>
        <v>0.4</v>
      </c>
      <c r="E197" s="315">
        <f>COUNTIF('A1 Technique'!F17:F193,"ok")</f>
        <v>4</v>
      </c>
      <c r="F197" s="315">
        <f>COUNTA('A1 Technique'!F17:F193)</f>
        <v>10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83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0.81372549019607843</v>
      </c>
    </row>
  </sheetData>
  <sheetProtection algorithmName="SHA-512" hashValue="3JChZ+c4yX4dtiwDD55bjcbEw4o+hHrtWqejgRrYCwjUcs48RGPRkQ0Sp6DnOo5d4nxq4McNr4hgxUA04uzxWQ==" saltValue="Xz8dQJo2tUtcX5PurXiEH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3"/>
      <c r="E1" s="343"/>
      <c r="F1" s="343"/>
      <c r="G1" s="34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04"/>
    </row>
    <row r="8" spans="1:7" ht="29.25" x14ac:dyDescent="0.45">
      <c r="A8" s="345" t="str">
        <f>'Page de garde'!D18</f>
        <v>OUED ELLIL</v>
      </c>
      <c r="B8" s="345"/>
      <c r="C8" s="345"/>
      <c r="D8" s="345"/>
      <c r="E8" s="345"/>
      <c r="F8" s="345"/>
      <c r="G8" s="104"/>
    </row>
    <row r="9" spans="1:7" ht="24" x14ac:dyDescent="0.45">
      <c r="A9" s="243" t="s">
        <v>42</v>
      </c>
      <c r="B9" s="376"/>
      <c r="C9" s="376"/>
      <c r="D9" s="376"/>
      <c r="E9" s="376"/>
      <c r="F9" s="376"/>
      <c r="G9" s="104"/>
    </row>
    <row r="10" spans="1:7" ht="24" x14ac:dyDescent="0.45">
      <c r="A10" s="244" t="s">
        <v>44</v>
      </c>
      <c r="B10" s="377"/>
      <c r="C10" s="377"/>
      <c r="D10" s="377"/>
      <c r="E10" s="377"/>
      <c r="F10" s="377"/>
      <c r="G10" s="104"/>
    </row>
    <row r="11" spans="1:7" ht="24" x14ac:dyDescent="0.45">
      <c r="A11" s="243" t="s">
        <v>43</v>
      </c>
      <c r="B11" s="375"/>
      <c r="C11" s="375"/>
      <c r="D11" s="375"/>
      <c r="E11" s="375"/>
      <c r="F11" s="375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357</v>
      </c>
    </row>
    <row r="18" spans="1:8" ht="16.5" customHeight="1" x14ac:dyDescent="0.3">
      <c r="A18" s="324"/>
      <c r="B18" s="247" t="s">
        <v>34</v>
      </c>
      <c r="C18" s="247" t="s">
        <v>33</v>
      </c>
      <c r="D18" s="325"/>
      <c r="E18" s="326"/>
      <c r="F18" s="326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359</v>
      </c>
      <c r="G50" s="106"/>
    </row>
    <row r="51" spans="1:7" x14ac:dyDescent="0.3">
      <c r="A51" s="324"/>
      <c r="B51" s="247" t="s">
        <v>34</v>
      </c>
      <c r="C51" s="247" t="s">
        <v>33</v>
      </c>
      <c r="D51" s="325"/>
      <c r="E51" s="326"/>
      <c r="F51" s="326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359</v>
      </c>
    </row>
    <row r="108" spans="1:7" x14ac:dyDescent="0.3">
      <c r="A108" s="324"/>
      <c r="B108" s="247" t="s">
        <v>34</v>
      </c>
      <c r="C108" s="247" t="s">
        <v>33</v>
      </c>
      <c r="D108" s="325"/>
      <c r="E108" s="326"/>
      <c r="F108" s="326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359</v>
      </c>
      <c r="G162" s="106"/>
    </row>
    <row r="163" spans="1:7" x14ac:dyDescent="0.3">
      <c r="A163" s="324"/>
      <c r="B163" s="247" t="s">
        <v>34</v>
      </c>
      <c r="C163" s="247" t="s">
        <v>33</v>
      </c>
      <c r="D163" s="325"/>
      <c r="E163" s="326"/>
      <c r="F163" s="326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0" t="s">
        <v>378</v>
      </c>
      <c r="B195" s="330"/>
      <c r="C195" s="330"/>
      <c r="D195" s="330"/>
      <c r="E195" s="330"/>
      <c r="F195" s="33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359</v>
      </c>
      <c r="G209" s="106"/>
    </row>
    <row r="210" spans="1:7" x14ac:dyDescent="0.3">
      <c r="A210" s="324"/>
      <c r="B210" s="247" t="s">
        <v>34</v>
      </c>
      <c r="C210" s="247" t="s">
        <v>33</v>
      </c>
      <c r="D210" s="325"/>
      <c r="E210" s="326"/>
      <c r="F210" s="326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0" t="s">
        <v>378</v>
      </c>
      <c r="B256" s="330"/>
      <c r="C256" s="330"/>
      <c r="D256" s="330"/>
      <c r="E256" s="330"/>
      <c r="F256" s="33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359</v>
      </c>
      <c r="G270" s="168"/>
    </row>
    <row r="271" spans="1:7" s="13" customFormat="1" x14ac:dyDescent="0.3">
      <c r="A271" s="324"/>
      <c r="B271" s="247" t="s">
        <v>34</v>
      </c>
      <c r="C271" s="247" t="s">
        <v>33</v>
      </c>
      <c r="D271" s="325"/>
      <c r="E271" s="326"/>
      <c r="F271" s="326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1" t="s">
        <v>395</v>
      </c>
      <c r="B308" s="332"/>
      <c r="C308" s="332"/>
      <c r="D308" s="332"/>
      <c r="E308" s="332"/>
      <c r="F308" s="33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359</v>
      </c>
      <c r="G322" s="106"/>
    </row>
    <row r="323" spans="1:7" x14ac:dyDescent="0.3">
      <c r="A323" s="324"/>
      <c r="B323" s="247" t="s">
        <v>34</v>
      </c>
      <c r="C323" s="247" t="s">
        <v>33</v>
      </c>
      <c r="D323" s="325"/>
      <c r="E323" s="326"/>
      <c r="F323" s="326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1" t="s">
        <v>378</v>
      </c>
      <c r="B349" s="332"/>
      <c r="C349" s="332"/>
      <c r="D349" s="332"/>
      <c r="E349" s="332"/>
      <c r="F349" s="33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359</v>
      </c>
      <c r="G362" s="106"/>
    </row>
    <row r="363" spans="1:7" x14ac:dyDescent="0.3">
      <c r="A363" s="324"/>
      <c r="B363" s="247" t="s">
        <v>34</v>
      </c>
      <c r="C363" s="247" t="s">
        <v>33</v>
      </c>
      <c r="D363" s="325"/>
      <c r="E363" s="326"/>
      <c r="F363" s="326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0" t="s">
        <v>378</v>
      </c>
      <c r="B383" s="330"/>
      <c r="C383" s="330"/>
      <c r="D383" s="330"/>
      <c r="E383" s="330"/>
      <c r="F383" s="33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359</v>
      </c>
      <c r="G395" s="106"/>
    </row>
    <row r="396" spans="1:7" x14ac:dyDescent="0.3">
      <c r="A396" s="324"/>
      <c r="B396" s="247" t="s">
        <v>34</v>
      </c>
      <c r="C396" s="247" t="s">
        <v>33</v>
      </c>
      <c r="D396" s="325"/>
      <c r="E396" s="326"/>
      <c r="F396" s="326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0" t="s">
        <v>378</v>
      </c>
      <c r="B435" s="330"/>
      <c r="C435" s="330"/>
      <c r="D435" s="330"/>
      <c r="E435" s="330"/>
      <c r="F435" s="33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359</v>
      </c>
      <c r="G448" s="106"/>
    </row>
    <row r="449" spans="1:6" x14ac:dyDescent="0.3">
      <c r="A449" s="324"/>
      <c r="B449" s="247" t="s">
        <v>34</v>
      </c>
      <c r="C449" s="247" t="s">
        <v>33</v>
      </c>
      <c r="D449" s="325"/>
      <c r="E449" s="326"/>
      <c r="F449" s="326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7" t="s">
        <v>378</v>
      </c>
      <c r="B471" s="328"/>
      <c r="C471" s="328"/>
      <c r="D471" s="328"/>
      <c r="E471" s="328"/>
      <c r="F471" s="328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9" t="s">
        <v>366</v>
      </c>
      <c r="B483" s="329"/>
      <c r="C483" s="329"/>
      <c r="D483" s="329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359</v>
      </c>
      <c r="G485" s="106"/>
    </row>
    <row r="486" spans="1:7" x14ac:dyDescent="0.3">
      <c r="A486" s="324"/>
      <c r="B486" s="247" t="s">
        <v>34</v>
      </c>
      <c r="C486" s="247" t="s">
        <v>33</v>
      </c>
      <c r="D486" s="325"/>
      <c r="E486" s="326"/>
      <c r="F486" s="326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359</v>
      </c>
      <c r="G507" s="106"/>
    </row>
    <row r="508" spans="1:7" x14ac:dyDescent="0.3">
      <c r="A508" s="324"/>
      <c r="B508" s="247" t="s">
        <v>34</v>
      </c>
      <c r="C508" s="247" t="s">
        <v>33</v>
      </c>
      <c r="D508" s="325"/>
      <c r="E508" s="326"/>
      <c r="F508" s="326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359</v>
      </c>
      <c r="G518" s="106"/>
    </row>
    <row r="519" spans="1:7" x14ac:dyDescent="0.3">
      <c r="A519" s="324"/>
      <c r="B519" s="247" t="s">
        <v>34</v>
      </c>
      <c r="C519" s="247" t="s">
        <v>33</v>
      </c>
      <c r="D519" s="325"/>
      <c r="E519" s="326"/>
      <c r="F519" s="326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359</v>
      </c>
      <c r="G538" s="106"/>
    </row>
    <row r="539" spans="1:7" x14ac:dyDescent="0.3">
      <c r="A539" s="324"/>
      <c r="B539" s="247" t="s">
        <v>34</v>
      </c>
      <c r="C539" s="247" t="s">
        <v>33</v>
      </c>
      <c r="D539" s="325"/>
      <c r="E539" s="326"/>
      <c r="F539" s="326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3"/>
      <c r="E1" s="343"/>
      <c r="F1" s="343"/>
      <c r="G1" s="343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04"/>
    </row>
    <row r="7" spans="1:7" s="11" customFormat="1" ht="21.75" customHeight="1" x14ac:dyDescent="0.45">
      <c r="A7" s="345" t="str">
        <f>'A3 Exploitation'!A8:F8</f>
        <v>OUED ELLIL</v>
      </c>
      <c r="B7" s="345"/>
      <c r="C7" s="345"/>
      <c r="D7" s="345"/>
      <c r="E7" s="345"/>
      <c r="F7" s="345"/>
      <c r="G7" s="104"/>
    </row>
    <row r="8" spans="1:7" s="11" customFormat="1" ht="24" x14ac:dyDescent="0.45">
      <c r="A8" s="243" t="s">
        <v>42</v>
      </c>
      <c r="B8" s="372">
        <f>'A3 Exploitation'!B9:F9</f>
        <v>0</v>
      </c>
      <c r="C8" s="372"/>
      <c r="D8" s="372"/>
      <c r="E8" s="372"/>
      <c r="F8" s="372"/>
      <c r="G8" s="104"/>
    </row>
    <row r="9" spans="1:7" s="11" customFormat="1" ht="24" x14ac:dyDescent="0.45">
      <c r="A9" s="244" t="s">
        <v>44</v>
      </c>
      <c r="B9" s="373">
        <f>'A3 Exploitation'!B10:F10</f>
        <v>0</v>
      </c>
      <c r="C9" s="373"/>
      <c r="D9" s="373"/>
      <c r="E9" s="373"/>
      <c r="F9" s="373"/>
      <c r="G9" s="104"/>
    </row>
    <row r="10" spans="1:7" s="11" customFormat="1" ht="24" x14ac:dyDescent="0.45">
      <c r="A10" s="243" t="s">
        <v>43</v>
      </c>
      <c r="B10" s="369">
        <f>'A3 Exploitation'!B11:F11</f>
        <v>0</v>
      </c>
      <c r="C10" s="369"/>
      <c r="D10" s="369"/>
      <c r="E10" s="369"/>
      <c r="F10" s="369"/>
      <c r="G10" s="104"/>
    </row>
    <row r="11" spans="1:7" s="11" customFormat="1" ht="24" x14ac:dyDescent="0.45">
      <c r="A11" s="243" t="s">
        <v>294</v>
      </c>
      <c r="B11" s="368">
        <f>D199</f>
        <v>0</v>
      </c>
      <c r="C11" s="368"/>
      <c r="D11" s="368"/>
      <c r="E11" s="368"/>
      <c r="F11" s="368"/>
      <c r="G11" s="104"/>
    </row>
    <row r="12" spans="1:7" s="11" customFormat="1" ht="22.5" x14ac:dyDescent="0.45">
      <c r="A12" s="10"/>
      <c r="D12" s="341"/>
      <c r="E12" s="341"/>
      <c r="F12" s="341"/>
      <c r="G12" s="341"/>
    </row>
    <row r="13" spans="1:7" s="11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91"/>
    </row>
    <row r="14" spans="1:7" s="11" customFormat="1" ht="12.75" customHeight="1" x14ac:dyDescent="0.3">
      <c r="A14" s="324"/>
      <c r="B14" s="247" t="s">
        <v>34</v>
      </c>
      <c r="C14" s="247" t="s">
        <v>33</v>
      </c>
      <c r="D14" s="325"/>
      <c r="E14" s="325"/>
      <c r="F14" s="325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9" t="s">
        <v>36</v>
      </c>
      <c r="B22" s="355"/>
      <c r="C22" s="356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8" t="s">
        <v>219</v>
      </c>
      <c r="B36" s="349"/>
      <c r="C36" s="349"/>
      <c r="D36" s="349"/>
      <c r="E36" s="349"/>
      <c r="F36" s="34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8" t="s">
        <v>212</v>
      </c>
      <c r="B106" s="349"/>
      <c r="C106" s="349"/>
      <c r="D106" s="349"/>
      <c r="E106" s="349"/>
      <c r="F106" s="34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5"/>
      <c r="C161" s="356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3"/>
      <c r="E1" s="343"/>
      <c r="F1" s="343"/>
      <c r="G1" s="343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4" t="s">
        <v>179</v>
      </c>
      <c r="B7" s="344"/>
      <c r="C7" s="344"/>
      <c r="D7" s="344"/>
      <c r="E7" s="344"/>
      <c r="F7" s="344"/>
      <c r="G7" s="104"/>
    </row>
    <row r="8" spans="1:7" ht="29.25" x14ac:dyDescent="0.45">
      <c r="A8" s="345" t="str">
        <f>'Page de garde'!D18</f>
        <v>OUED ELLIL</v>
      </c>
      <c r="B8" s="345"/>
      <c r="C8" s="345"/>
      <c r="D8" s="345"/>
      <c r="E8" s="345"/>
      <c r="F8" s="345"/>
      <c r="G8" s="104"/>
    </row>
    <row r="9" spans="1:7" ht="24" x14ac:dyDescent="0.45">
      <c r="A9" s="306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307" t="s">
        <v>44</v>
      </c>
      <c r="B10" s="380"/>
      <c r="C10" s="380"/>
      <c r="D10" s="380"/>
      <c r="E10" s="380"/>
      <c r="F10" s="380"/>
      <c r="G10" s="104"/>
    </row>
    <row r="11" spans="1:7" ht="24" x14ac:dyDescent="0.45">
      <c r="A11" s="306" t="s">
        <v>43</v>
      </c>
      <c r="B11" s="378"/>
      <c r="C11" s="378"/>
      <c r="D11" s="378"/>
      <c r="E11" s="378"/>
      <c r="F11" s="378"/>
      <c r="G11" s="104"/>
    </row>
    <row r="12" spans="1:7" ht="24" x14ac:dyDescent="0.45">
      <c r="A12" s="306" t="s">
        <v>239</v>
      </c>
      <c r="B12" s="381">
        <f>D549</f>
        <v>0</v>
      </c>
      <c r="C12" s="381"/>
      <c r="D12" s="381"/>
      <c r="E12" s="381"/>
      <c r="F12" s="381"/>
      <c r="G12" s="104"/>
    </row>
    <row r="13" spans="1:7" ht="22.5" x14ac:dyDescent="0.45">
      <c r="D13" s="341"/>
      <c r="E13" s="341"/>
      <c r="F13" s="341"/>
      <c r="G13" s="341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4" t="s">
        <v>30</v>
      </c>
      <c r="B17" s="325" t="s">
        <v>31</v>
      </c>
      <c r="C17" s="325"/>
      <c r="D17" s="325" t="s">
        <v>46</v>
      </c>
      <c r="E17" s="326" t="s">
        <v>310</v>
      </c>
      <c r="F17" s="326" t="s">
        <v>357</v>
      </c>
    </row>
    <row r="18" spans="1:8" ht="16.5" customHeight="1" x14ac:dyDescent="0.3">
      <c r="A18" s="324"/>
      <c r="B18" s="247" t="s">
        <v>34</v>
      </c>
      <c r="C18" s="247" t="s">
        <v>33</v>
      </c>
      <c r="D18" s="325"/>
      <c r="E18" s="326"/>
      <c r="F18" s="326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4" t="s">
        <v>30</v>
      </c>
      <c r="B50" s="325" t="s">
        <v>31</v>
      </c>
      <c r="C50" s="325"/>
      <c r="D50" s="325" t="s">
        <v>46</v>
      </c>
      <c r="E50" s="326" t="s">
        <v>310</v>
      </c>
      <c r="F50" s="326" t="s">
        <v>359</v>
      </c>
      <c r="G50" s="106"/>
    </row>
    <row r="51" spans="1:7" ht="16.5" customHeight="1" x14ac:dyDescent="0.3">
      <c r="A51" s="324"/>
      <c r="B51" s="247" t="s">
        <v>34</v>
      </c>
      <c r="C51" s="247" t="s">
        <v>33</v>
      </c>
      <c r="D51" s="325"/>
      <c r="E51" s="326"/>
      <c r="F51" s="326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4" t="s">
        <v>30</v>
      </c>
      <c r="B107" s="325" t="s">
        <v>31</v>
      </c>
      <c r="C107" s="325"/>
      <c r="D107" s="325" t="s">
        <v>46</v>
      </c>
      <c r="E107" s="326" t="s">
        <v>310</v>
      </c>
      <c r="F107" s="326" t="s">
        <v>359</v>
      </c>
    </row>
    <row r="108" spans="1:7" ht="16.5" customHeight="1" x14ac:dyDescent="0.3">
      <c r="A108" s="324"/>
      <c r="B108" s="247" t="s">
        <v>34</v>
      </c>
      <c r="C108" s="247" t="s">
        <v>33</v>
      </c>
      <c r="D108" s="325"/>
      <c r="E108" s="326"/>
      <c r="F108" s="326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4" t="s">
        <v>30</v>
      </c>
      <c r="B162" s="325" t="s">
        <v>31</v>
      </c>
      <c r="C162" s="325"/>
      <c r="D162" s="325" t="s">
        <v>46</v>
      </c>
      <c r="E162" s="326" t="s">
        <v>310</v>
      </c>
      <c r="F162" s="326" t="s">
        <v>359</v>
      </c>
      <c r="G162" s="106"/>
    </row>
    <row r="163" spans="1:7" ht="16.5" customHeight="1" x14ac:dyDescent="0.3">
      <c r="A163" s="324"/>
      <c r="B163" s="247" t="s">
        <v>34</v>
      </c>
      <c r="C163" s="247" t="s">
        <v>33</v>
      </c>
      <c r="D163" s="325"/>
      <c r="E163" s="326"/>
      <c r="F163" s="326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0" t="s">
        <v>378</v>
      </c>
      <c r="B195" s="330"/>
      <c r="C195" s="330"/>
      <c r="D195" s="330"/>
      <c r="E195" s="330"/>
      <c r="F195" s="33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4" t="s">
        <v>30</v>
      </c>
      <c r="B209" s="325" t="s">
        <v>31</v>
      </c>
      <c r="C209" s="325"/>
      <c r="D209" s="325" t="s">
        <v>46</v>
      </c>
      <c r="E209" s="326" t="s">
        <v>310</v>
      </c>
      <c r="F209" s="326" t="s">
        <v>359</v>
      </c>
      <c r="G209" s="106"/>
    </row>
    <row r="210" spans="1:7" ht="16.5" customHeight="1" x14ac:dyDescent="0.3">
      <c r="A210" s="324"/>
      <c r="B210" s="247" t="s">
        <v>34</v>
      </c>
      <c r="C210" s="247" t="s">
        <v>33</v>
      </c>
      <c r="D210" s="325"/>
      <c r="E210" s="326"/>
      <c r="F210" s="326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0" t="s">
        <v>378</v>
      </c>
      <c r="B256" s="330"/>
      <c r="C256" s="330"/>
      <c r="D256" s="330"/>
      <c r="E256" s="330"/>
      <c r="F256" s="33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4" t="s">
        <v>30</v>
      </c>
      <c r="B270" s="325" t="s">
        <v>31</v>
      </c>
      <c r="C270" s="325"/>
      <c r="D270" s="325" t="s">
        <v>46</v>
      </c>
      <c r="E270" s="326" t="s">
        <v>310</v>
      </c>
      <c r="F270" s="326" t="s">
        <v>359</v>
      </c>
      <c r="G270" s="168"/>
    </row>
    <row r="271" spans="1:7" s="13" customFormat="1" ht="16.5" customHeight="1" x14ac:dyDescent="0.3">
      <c r="A271" s="324"/>
      <c r="B271" s="247" t="s">
        <v>34</v>
      </c>
      <c r="C271" s="247" t="s">
        <v>33</v>
      </c>
      <c r="D271" s="325"/>
      <c r="E271" s="326"/>
      <c r="F271" s="326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1" t="s">
        <v>395</v>
      </c>
      <c r="B308" s="332"/>
      <c r="C308" s="332"/>
      <c r="D308" s="332"/>
      <c r="E308" s="332"/>
      <c r="F308" s="33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4" t="s">
        <v>30</v>
      </c>
      <c r="B322" s="325" t="s">
        <v>31</v>
      </c>
      <c r="C322" s="325"/>
      <c r="D322" s="325" t="s">
        <v>46</v>
      </c>
      <c r="E322" s="326" t="s">
        <v>310</v>
      </c>
      <c r="F322" s="326" t="s">
        <v>359</v>
      </c>
      <c r="G322" s="106"/>
    </row>
    <row r="323" spans="1:7" ht="16.5" customHeight="1" x14ac:dyDescent="0.3">
      <c r="A323" s="324"/>
      <c r="B323" s="247" t="s">
        <v>34</v>
      </c>
      <c r="C323" s="247" t="s">
        <v>33</v>
      </c>
      <c r="D323" s="325"/>
      <c r="E323" s="326"/>
      <c r="F323" s="326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1" t="s">
        <v>378</v>
      </c>
      <c r="B349" s="332"/>
      <c r="C349" s="332"/>
      <c r="D349" s="332"/>
      <c r="E349" s="332"/>
      <c r="F349" s="33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4" t="s">
        <v>30</v>
      </c>
      <c r="B362" s="325" t="s">
        <v>31</v>
      </c>
      <c r="C362" s="325"/>
      <c r="D362" s="325" t="s">
        <v>46</v>
      </c>
      <c r="E362" s="326" t="s">
        <v>310</v>
      </c>
      <c r="F362" s="326" t="s">
        <v>359</v>
      </c>
      <c r="G362" s="106"/>
    </row>
    <row r="363" spans="1:7" ht="16.5" customHeight="1" x14ac:dyDescent="0.3">
      <c r="A363" s="324"/>
      <c r="B363" s="247" t="s">
        <v>34</v>
      </c>
      <c r="C363" s="247" t="s">
        <v>33</v>
      </c>
      <c r="D363" s="325"/>
      <c r="E363" s="326"/>
      <c r="F363" s="326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0" t="s">
        <v>378</v>
      </c>
      <c r="B383" s="330"/>
      <c r="C383" s="330"/>
      <c r="D383" s="330"/>
      <c r="E383" s="330"/>
      <c r="F383" s="33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4" t="s">
        <v>30</v>
      </c>
      <c r="B395" s="325" t="s">
        <v>31</v>
      </c>
      <c r="C395" s="325"/>
      <c r="D395" s="325" t="s">
        <v>46</v>
      </c>
      <c r="E395" s="326" t="s">
        <v>310</v>
      </c>
      <c r="F395" s="326" t="s">
        <v>359</v>
      </c>
      <c r="G395" s="106"/>
    </row>
    <row r="396" spans="1:7" ht="16.5" customHeight="1" x14ac:dyDescent="0.3">
      <c r="A396" s="324"/>
      <c r="B396" s="247" t="s">
        <v>34</v>
      </c>
      <c r="C396" s="247" t="s">
        <v>33</v>
      </c>
      <c r="D396" s="325"/>
      <c r="E396" s="326"/>
      <c r="F396" s="326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0" t="s">
        <v>378</v>
      </c>
      <c r="B435" s="330"/>
      <c r="C435" s="330"/>
      <c r="D435" s="330"/>
      <c r="E435" s="330"/>
      <c r="F435" s="33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4" t="s">
        <v>30</v>
      </c>
      <c r="B448" s="325" t="s">
        <v>31</v>
      </c>
      <c r="C448" s="325"/>
      <c r="D448" s="325" t="s">
        <v>46</v>
      </c>
      <c r="E448" s="326" t="s">
        <v>310</v>
      </c>
      <c r="F448" s="326" t="s">
        <v>359</v>
      </c>
      <c r="G448" s="106"/>
    </row>
    <row r="449" spans="1:6" ht="16.5" customHeight="1" x14ac:dyDescent="0.3">
      <c r="A449" s="324"/>
      <c r="B449" s="247" t="s">
        <v>34</v>
      </c>
      <c r="C449" s="247" t="s">
        <v>33</v>
      </c>
      <c r="D449" s="325"/>
      <c r="E449" s="326"/>
      <c r="F449" s="326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7" t="s">
        <v>378</v>
      </c>
      <c r="B471" s="328"/>
      <c r="C471" s="328"/>
      <c r="D471" s="328"/>
      <c r="E471" s="328"/>
      <c r="F471" s="328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9" t="s">
        <v>366</v>
      </c>
      <c r="B483" s="329"/>
      <c r="C483" s="329"/>
      <c r="D483" s="329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4" t="s">
        <v>30</v>
      </c>
      <c r="B485" s="325" t="s">
        <v>31</v>
      </c>
      <c r="C485" s="325"/>
      <c r="D485" s="325" t="s">
        <v>46</v>
      </c>
      <c r="E485" s="326" t="s">
        <v>310</v>
      </c>
      <c r="F485" s="326" t="s">
        <v>359</v>
      </c>
      <c r="G485" s="106"/>
    </row>
    <row r="486" spans="1:7" ht="16.5" customHeight="1" x14ac:dyDescent="0.3">
      <c r="A486" s="324"/>
      <c r="B486" s="247" t="s">
        <v>34</v>
      </c>
      <c r="C486" s="247" t="s">
        <v>33</v>
      </c>
      <c r="D486" s="325"/>
      <c r="E486" s="326"/>
      <c r="F486" s="326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4" t="s">
        <v>30</v>
      </c>
      <c r="B507" s="325" t="s">
        <v>31</v>
      </c>
      <c r="C507" s="325"/>
      <c r="D507" s="325" t="s">
        <v>46</v>
      </c>
      <c r="E507" s="326" t="s">
        <v>310</v>
      </c>
      <c r="F507" s="326" t="s">
        <v>359</v>
      </c>
      <c r="G507" s="106"/>
    </row>
    <row r="508" spans="1:7" ht="16.5" customHeight="1" x14ac:dyDescent="0.3">
      <c r="A508" s="324"/>
      <c r="B508" s="247" t="s">
        <v>34</v>
      </c>
      <c r="C508" s="247" t="s">
        <v>33</v>
      </c>
      <c r="D508" s="325"/>
      <c r="E508" s="326"/>
      <c r="F508" s="326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4" t="s">
        <v>30</v>
      </c>
      <c r="B518" s="325" t="s">
        <v>31</v>
      </c>
      <c r="C518" s="325"/>
      <c r="D518" s="325" t="s">
        <v>46</v>
      </c>
      <c r="E518" s="326" t="s">
        <v>310</v>
      </c>
      <c r="F518" s="326" t="s">
        <v>359</v>
      </c>
      <c r="G518" s="106"/>
    </row>
    <row r="519" spans="1:7" ht="16.5" customHeight="1" x14ac:dyDescent="0.3">
      <c r="A519" s="324"/>
      <c r="B519" s="247" t="s">
        <v>34</v>
      </c>
      <c r="C519" s="247" t="s">
        <v>33</v>
      </c>
      <c r="D519" s="325"/>
      <c r="E519" s="326"/>
      <c r="F519" s="326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4" t="s">
        <v>30</v>
      </c>
      <c r="B538" s="325" t="s">
        <v>31</v>
      </c>
      <c r="C538" s="325"/>
      <c r="D538" s="325" t="s">
        <v>46</v>
      </c>
      <c r="E538" s="326" t="s">
        <v>310</v>
      </c>
      <c r="F538" s="326" t="s">
        <v>359</v>
      </c>
      <c r="G538" s="106"/>
    </row>
    <row r="539" spans="1:7" ht="16.5" customHeight="1" x14ac:dyDescent="0.3">
      <c r="A539" s="324"/>
      <c r="B539" s="247" t="s">
        <v>34</v>
      </c>
      <c r="C539" s="247" t="s">
        <v>33</v>
      </c>
      <c r="D539" s="325"/>
      <c r="E539" s="326"/>
      <c r="F539" s="326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3"/>
      <c r="E1" s="343"/>
      <c r="F1" s="343"/>
      <c r="G1" s="343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4" t="s">
        <v>50</v>
      </c>
      <c r="B6" s="364"/>
      <c r="C6" s="364"/>
      <c r="D6" s="364"/>
      <c r="E6" s="364"/>
      <c r="F6" s="364"/>
      <c r="G6" s="104"/>
    </row>
    <row r="7" spans="1:7" s="11" customFormat="1" ht="21.75" customHeight="1" x14ac:dyDescent="0.45">
      <c r="A7" s="345" t="e">
        <f>#REF!</f>
        <v>#REF!</v>
      </c>
      <c r="B7" s="345"/>
      <c r="C7" s="345"/>
      <c r="D7" s="345"/>
      <c r="E7" s="345"/>
      <c r="F7" s="345"/>
      <c r="G7" s="104"/>
    </row>
    <row r="8" spans="1:7" s="11" customFormat="1" ht="24" x14ac:dyDescent="0.45">
      <c r="A8" s="243" t="s">
        <v>42</v>
      </c>
      <c r="B8" s="372">
        <f>'A4 Exploitation'!B9:F9</f>
        <v>0</v>
      </c>
      <c r="C8" s="372"/>
      <c r="D8" s="372"/>
      <c r="E8" s="372"/>
      <c r="F8" s="372"/>
      <c r="G8" s="104"/>
    </row>
    <row r="9" spans="1:7" s="11" customFormat="1" ht="24" x14ac:dyDescent="0.45">
      <c r="A9" s="244" t="s">
        <v>44</v>
      </c>
      <c r="B9" s="373">
        <f>'A4 Exploitation'!B10:F10</f>
        <v>0</v>
      </c>
      <c r="C9" s="373"/>
      <c r="D9" s="373"/>
      <c r="E9" s="373"/>
      <c r="F9" s="373"/>
      <c r="G9" s="104"/>
    </row>
    <row r="10" spans="1:7" s="11" customFormat="1" ht="24" x14ac:dyDescent="0.45">
      <c r="A10" s="243" t="s">
        <v>43</v>
      </c>
      <c r="B10" s="369">
        <f>'A4 Exploitation'!A8:F8</f>
        <v>0</v>
      </c>
      <c r="C10" s="369"/>
      <c r="D10" s="369"/>
      <c r="E10" s="369"/>
      <c r="F10" s="369"/>
      <c r="G10" s="104"/>
    </row>
    <row r="11" spans="1:7" s="11" customFormat="1" ht="24" x14ac:dyDescent="0.45">
      <c r="A11" s="243" t="s">
        <v>294</v>
      </c>
      <c r="B11" s="368">
        <f>D199</f>
        <v>0</v>
      </c>
      <c r="C11" s="368"/>
      <c r="D11" s="368"/>
      <c r="E11" s="368"/>
      <c r="F11" s="368"/>
      <c r="G11" s="104"/>
    </row>
    <row r="12" spans="1:7" s="11" customFormat="1" ht="22.5" x14ac:dyDescent="0.45">
      <c r="A12" s="10"/>
      <c r="D12" s="341"/>
      <c r="E12" s="341"/>
      <c r="F12" s="341"/>
      <c r="G12" s="341"/>
    </row>
    <row r="13" spans="1:7" s="11" customFormat="1" ht="11.25" customHeight="1" x14ac:dyDescent="0.3">
      <c r="A13" s="324" t="s">
        <v>30</v>
      </c>
      <c r="B13" s="325" t="s">
        <v>31</v>
      </c>
      <c r="C13" s="325"/>
      <c r="D13" s="325" t="s">
        <v>46</v>
      </c>
      <c r="E13" s="325" t="s">
        <v>190</v>
      </c>
      <c r="F13" s="325" t="s">
        <v>191</v>
      </c>
      <c r="G13" s="91"/>
    </row>
    <row r="14" spans="1:7" s="11" customFormat="1" ht="12.75" customHeight="1" x14ac:dyDescent="0.3">
      <c r="A14" s="324"/>
      <c r="B14" s="247" t="s">
        <v>34</v>
      </c>
      <c r="C14" s="247" t="s">
        <v>33</v>
      </c>
      <c r="D14" s="325"/>
      <c r="E14" s="325"/>
      <c r="F14" s="325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7" t="s">
        <v>0</v>
      </c>
      <c r="B16" s="358"/>
      <c r="C16" s="358"/>
      <c r="D16" s="358"/>
      <c r="E16" s="358"/>
      <c r="F16" s="358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9" t="s">
        <v>36</v>
      </c>
      <c r="B22" s="355"/>
      <c r="C22" s="356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8" t="s">
        <v>4</v>
      </c>
      <c r="B25" s="349"/>
      <c r="C25" s="349"/>
      <c r="D25" s="349"/>
      <c r="E25" s="349"/>
      <c r="F25" s="34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8" t="s">
        <v>219</v>
      </c>
      <c r="B36" s="349"/>
      <c r="C36" s="349"/>
      <c r="D36" s="349"/>
      <c r="E36" s="349"/>
      <c r="F36" s="34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8" t="s">
        <v>8</v>
      </c>
      <c r="B55" s="349"/>
      <c r="C55" s="349"/>
      <c r="D55" s="349"/>
      <c r="E55" s="349"/>
      <c r="F55" s="34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8" t="s">
        <v>130</v>
      </c>
      <c r="B66" s="349"/>
      <c r="C66" s="349"/>
      <c r="D66" s="349"/>
      <c r="E66" s="349"/>
      <c r="F66" s="34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8" t="s">
        <v>211</v>
      </c>
      <c r="B87" s="349"/>
      <c r="C87" s="349"/>
      <c r="D87" s="349"/>
      <c r="E87" s="349"/>
      <c r="F87" s="34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8" t="s">
        <v>212</v>
      </c>
      <c r="B106" s="349"/>
      <c r="C106" s="349"/>
      <c r="D106" s="349"/>
      <c r="E106" s="349"/>
      <c r="F106" s="34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8" t="s">
        <v>185</v>
      </c>
      <c r="B121" s="349"/>
      <c r="C121" s="349"/>
      <c r="D121" s="349"/>
      <c r="E121" s="349"/>
      <c r="F121" s="34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8" t="s">
        <v>71</v>
      </c>
      <c r="B136" s="349"/>
      <c r="C136" s="349"/>
      <c r="D136" s="349"/>
      <c r="E136" s="349"/>
      <c r="F136" s="34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8" t="s">
        <v>217</v>
      </c>
      <c r="B152" s="349"/>
      <c r="C152" s="349"/>
      <c r="D152" s="349"/>
      <c r="E152" s="349"/>
      <c r="F152" s="34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5"/>
      <c r="C161" s="356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8" t="s">
        <v>77</v>
      </c>
      <c r="B164" s="349"/>
      <c r="C164" s="349"/>
      <c r="D164" s="349"/>
      <c r="E164" s="349"/>
      <c r="F164" s="34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3" t="s">
        <v>17</v>
      </c>
      <c r="B172" s="354"/>
      <c r="C172" s="354"/>
      <c r="D172" s="354"/>
      <c r="E172" s="354"/>
      <c r="F172" s="35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8" t="s">
        <v>78</v>
      </c>
      <c r="B180" s="349"/>
      <c r="C180" s="349"/>
      <c r="D180" s="349"/>
      <c r="E180" s="349"/>
      <c r="F180" s="34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8" t="s">
        <v>216</v>
      </c>
      <c r="B189" s="349"/>
      <c r="C189" s="349"/>
      <c r="D189" s="349"/>
      <c r="E189" s="349"/>
      <c r="F189" s="34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2018-10-14T14:51:05Z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