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Nefta\2018\6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D118" i="37" s="1"/>
  <c r="D119" i="37" s="1"/>
  <c r="C115" i="37"/>
  <c r="C112" i="37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D63" i="37" s="1"/>
  <c r="D64" i="37" s="1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A537" i="36"/>
  <c r="C530" i="36"/>
  <c r="C528" i="36"/>
  <c r="D533" i="36" s="1"/>
  <c r="D534" i="36" s="1"/>
  <c r="B161" i="29" s="1"/>
  <c r="A517" i="36"/>
  <c r="D513" i="36"/>
  <c r="D514" i="36" s="1"/>
  <c r="B151" i="29" s="1"/>
  <c r="A506" i="36"/>
  <c r="D499" i="36"/>
  <c r="D500" i="36" s="1"/>
  <c r="D493" i="36"/>
  <c r="D494" i="36" s="1"/>
  <c r="C490" i="36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D440" i="36" s="1"/>
  <c r="C425" i="36"/>
  <c r="C422" i="36"/>
  <c r="C415" i="36"/>
  <c r="C411" i="36"/>
  <c r="C405" i="36"/>
  <c r="C402" i="36"/>
  <c r="D406" i="36" s="1"/>
  <c r="D407" i="36" s="1"/>
  <c r="A394" i="36"/>
  <c r="C381" i="36"/>
  <c r="C378" i="36"/>
  <c r="C371" i="36"/>
  <c r="C369" i="36"/>
  <c r="C368" i="36"/>
  <c r="A361" i="36"/>
  <c r="C348" i="36"/>
  <c r="C344" i="36"/>
  <c r="C342" i="36"/>
  <c r="C340" i="36"/>
  <c r="D333" i="36"/>
  <c r="D334" i="36" s="1"/>
  <c r="C331" i="36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D84" i="36" s="1"/>
  <c r="C68" i="36"/>
  <c r="C65" i="36"/>
  <c r="D61" i="36"/>
  <c r="D62" i="36" s="1"/>
  <c r="C59" i="36"/>
  <c r="A49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61" i="37" l="1"/>
  <c r="D162" i="37" s="1"/>
  <c r="D149" i="37"/>
  <c r="D150" i="37" s="1"/>
  <c r="D477" i="36"/>
  <c r="D478" i="36" s="1"/>
  <c r="D426" i="36"/>
  <c r="D427" i="36" s="1"/>
  <c r="D387" i="36"/>
  <c r="D388" i="36" s="1"/>
  <c r="D373" i="36"/>
  <c r="D374" i="36" s="1"/>
  <c r="D354" i="36"/>
  <c r="D355" i="36" s="1"/>
  <c r="D314" i="36"/>
  <c r="D317" i="36" s="1"/>
  <c r="D318" i="36" s="1"/>
  <c r="B97" i="29" s="1"/>
  <c r="D201" i="36"/>
  <c r="D202" i="36" s="1"/>
  <c r="D154" i="36"/>
  <c r="D155" i="36" s="1"/>
  <c r="D100" i="36"/>
  <c r="D101" i="36" s="1"/>
  <c r="D42" i="36"/>
  <c r="D43" i="36" s="1"/>
  <c r="D544" i="43"/>
  <c r="D45" i="31"/>
  <c r="D46" i="31" s="1"/>
  <c r="B55" i="29" s="1"/>
  <c r="D43" i="31"/>
  <c r="D85" i="36"/>
  <c r="D441" i="36"/>
  <c r="D195" i="35"/>
  <c r="D155" i="43"/>
  <c r="D157" i="43"/>
  <c r="D158" i="43" s="1"/>
  <c r="B71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480" i="36" l="1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315" i="36"/>
  <c r="D204" i="36"/>
  <c r="D205" i="36" s="1"/>
  <c r="B79" i="29" s="1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<sst xmlns="http://schemas.openxmlformats.org/spreadsheetml/2006/main" count="3812" uniqueCount="455">
  <si>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</si>
  <si>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</si>
  <si>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</si>
  <si>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</si>
  <si>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</si>
  <si>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</si>
  <si>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</si>
  <si>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</si>
  <si>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</si>
  <si>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</si>
  <si>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</si>
  <si>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</si>
  <si>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</si>
  <si>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</si>
  <si>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</si>
  <si>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</si>
  <si>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</si>
  <si>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</si>
  <si>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</si>
  <si>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</si>
  <si>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</si>
  <si>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</si>
  <si>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</si>
  <si>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</si>
  <si>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</si>
  <si>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</si>
  <si>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</si>
  <si>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</si>
  <si>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</si>
  <si>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</si>
  <si>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</si>
  <si>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</si>
  <si>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</si>
  <si>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</si>
  <si>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</si>
  <si>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</si>
  <si>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</si>
  <si>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</si>
  <si>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</si>
  <si>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</si>
  <si>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</si>
  <si>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</si>
  <si>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</si>
  <si>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</si>
  <si>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</si>
  <si>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</si>
  <si>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</si>
  <si>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</si>
  <si>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</si>
  <si>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</si>
  <si>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</si>
  <si>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</si>
  <si>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</si>
  <si>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</si>
  <si>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</si>
  <si>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</si>
  <si>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</si>
  <si>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</si>
  <si>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</si>
  <si>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</si>
  <si>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</si>
  <si>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</si>
  <si>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</si>
  <si>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</si>
  <si>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</si>
  <si>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</si>
  <si>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</si>
  <si>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</si>
  <si>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</si>
  <si>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</si>
  <si>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</si>
  <si>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</si>
  <si>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</si>
  <si>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</si>
  <si>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</si>
  <si>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</si>
  <si>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</si>
  <si>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</si>
  <si>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</si>
  <si>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</si>
  <si>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</si>
  <si>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</si>
  <si>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</si>
  <si>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</si>
  <si>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</si>
  <si>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</si>
  <si>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</si>
  <si>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</si>
  <si>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</si>
  <si>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</si>
  <si>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</si>
  <si>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</si>
  <si>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</si>
  <si>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</si>
  <si>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</si>
  <si>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</si>
  <si>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</si>
  <si>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</si>
  <si>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</si>
  <si>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</si>
  <si>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</si>
  <si>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</si>
  <si>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</si>
  <si>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</si>
  <si>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</si>
  <si>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</si>
  <si>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</si>
  <si>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</si>
  <si>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</si>
  <si>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</si>
  <si>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</si>
  <si>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</si>
  <si>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</si>
  <si>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</si>
  <si>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</si>
  <si>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</si>
  <si>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</si>
  <si>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</si>
  <si>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</si>
  <si>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</si>
  <si>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</si>
  <si>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</si>
  <si>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</si>
  <si>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</si>
  <si>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</si>
  <si>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</si>
  <si>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</si>
  <si>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</si>
  <si>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</si>
  <si>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</si>
  <si>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</si>
  <si>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</si>
  <si>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</si>
  <si>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</si>
  <si>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</si>
  <si>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</si>
  <si>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</si>
  <si>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</si>
  <si>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</si>
  <si>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</si>
  <si>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</si>
  <si>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</si>
  <si>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</si>
  <si>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</si>
  <si>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</si>
  <si>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</si>
  <si>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</si>
  <si>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</si>
  <si>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</si>
  <si>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</si>
  <si>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</si>
  <si>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</si>
  <si>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</si>
  <si>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</si>
  <si>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</si>
  <si>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</si>
  <si>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</si>
  <si>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</si>
  <si>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</si>
  <si>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</si>
  <si>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</si>
  <si>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</si>
  <si>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</si>
  <si>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</si>
  <si>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</si>
  <si>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</si>
  <si>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</si>
  <si>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</si>
  <si>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</si>
  <si>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</si>
  <si>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</si>
  <si>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</si>
  <si>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</si>
  <si>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</si>
  <si>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</si>
  <si>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</si>
  <si>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</si>
  <si>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</si>
  <si>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</si>
  <si>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</si>
  <si>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</si>
  <si>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</si>
  <si>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</si>
  <si>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</si>
  <si>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</si>
  <si>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</si>
  <si>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</si>
  <si>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</si>
  <si>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</si>
  <si>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</si>
  <si>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</si>
  <si>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</si>
  <si>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</si>
  <si>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</si>
  <si>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</si>
  <si>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</si>
  <si>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</si>
  <si>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</si>
  <si>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</si>
  <si>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</si>
  <si>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</si>
  <si>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</si>
  <si>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</si>
  <si>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</si>
  <si>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</si>
  <si>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</si>
  <si>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</si>
  <si>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</si>
  <si>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</si>
  <si>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</si>
  <si>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</si>
  <si>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</si>
  <si>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</si>
  <si>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</si>
  <si>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</si>
  <si>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</si>
  <si>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</si>
  <si>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</si>
  <si>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</si>
  <si>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</si>
  <si>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</si>
  <si>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</si>
  <si>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</si>
  <si>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</si>
  <si>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</si>
  <si>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</si>
  <si>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</si>
  <si>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</si>
  <si>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</si>
  <si>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</si>
  <si>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</si>
  <si>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</si>
  <si>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</si>
  <si>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</si>
  <si>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</si>
  <si>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</si>
  <si>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</si>
  <si>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</si>
  <si>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</si>
  <si>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</si>
  <si>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</si>
  <si>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</si>
  <si>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</si>
  <si>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</si>
  <si>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</si>
  <si>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</si>
  <si>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</si>
  <si>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</si>
  <si>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</si>
  <si>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</si>
  <si>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</si>
  <si>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</si>
  <si>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</si>
  <si>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</si>
  <si>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</si>
  <si>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</si>
  <si>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</si>
  <si>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</si>
  <si>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</si>
  <si>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</si>
  <si>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</si>
  <si>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</si>
  <si>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</si>
  <si>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</si>
  <si>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</si>
  <si>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</si>
  <si>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</si>
  <si>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</si>
  <si>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</si>
  <si>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</si>
  <si>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</si>
  <si>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</si>
  <si>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</si>
  <si>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</si>
  <si>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</si>
  <si>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</si>
  <si>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</si>
  <si>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</si>
  <si>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</si>
  <si>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</si>
  <si>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</si>
  <si>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</si>
  <si>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</si>
  <si>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</si>
  <si>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</si>
  <si>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</si>
  <si>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</si>
  <si>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</si>
  <si>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</si>
  <si>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</si>
  <si>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</si>
  <si>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</si>
  <si>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</si>
  <si>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</si>
  <si>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</si>
  <si>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</si>
  <si>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</si>
  <si>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</si>
  <si>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</si>
  <si>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</si>
  <si>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</si>
  <si>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</si>
  <si>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</si>
  <si>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</si>
  <si>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</si>
  <si>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</si>
  <si>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</si>
  <si>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</si>
  <si>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</si>
  <si>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</si>
  <si>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</si>
  <si>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</si>
  <si>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</si>
  <si>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</si>
  <si>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</si>
  <si>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</si>
  <si>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</si>
  <si>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</si>
  <si>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</si>
  <si>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</si>
  <si>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</si>
  <si>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</si>
  <si>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</si>
  <si>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</si>
  <si>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</si>
  <si>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</si>
  <si>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</si>
  <si>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</si>
  <si>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</si>
  <si>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</si>
  <si>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</si>
  <si>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</si>
  <si>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</si>
  <si>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</si>
  <si>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</si>
  <si>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</si>
  <si>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</si>
  <si>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</si>
  <si>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</si>
  <si>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</si>
  <si>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</si>
  <si>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</si>
  <si>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</si>
  <si>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</si>
  <si>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</si>
  <si>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</si>
  <si>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</si>
  <si>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</si>
  <si>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</si>
  <si>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</si>
  <si>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</si>
  <si>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</si>
  <si>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</si>
  <si>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</si>
  <si>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</si>
  <si>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</si>
  <si>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</si>
  <si>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</si>
  <si>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</si>
  <si>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</si>
  <si>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</si>
  <si>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</si>
  <si>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</si>
  <si>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</si>
  <si>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</si>
  <si>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</si>
  <si>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</si>
  <si>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</si>
  <si>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</si>
  <si>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</si>
  <si>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</si>
  <si>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</si>
  <si>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</si>
  <si>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</si>
  <si>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</si>
  <si>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</si>
  <si>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</si>
  <si>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</si>
  <si>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</si>
  <si>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</si>
  <si>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</si>
  <si>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</si>
  <si>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</si>
  <si>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</si>
  <si>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</si>
  <si>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</si>
  <si>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</si>
  <si>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</si>
  <si>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</si>
  <si>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</si>
  <si>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</si>
  <si>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</si>
  <si>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</si>
  <si>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</si>
  <si>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</si>
  <si>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</si>
  <si>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</si>
  <si>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</si>
  <si>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</si>
  <si>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</si>
  <si>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</si>
  <si>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</si>
  <si>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</si>
  <si>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</si>
  <si>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</si>
  <si>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</si>
  <si>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</si>
  <si>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</si>
  <si>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NAFTA</t>
  </si>
  <si>
    <t>M Souheil DRAOUI</t>
  </si>
  <si>
    <t>Directeur Magasin M Gley LEJRI</t>
  </si>
  <si>
    <t xml:space="preserve">Le tableau des températures règlementaire n'était pas présent. </t>
  </si>
  <si>
    <t>Absence d'affichage de l'horaire de sortie déchets.</t>
  </si>
  <si>
    <t>Veuillez afficher les horaires de sortie déchets.</t>
  </si>
  <si>
    <t>La boite de lingettes de désinfection était absente.</t>
  </si>
  <si>
    <t>La vérification mensuelle du thermomètre n'a pas était réalisée depuis l'ouverture.</t>
  </si>
  <si>
    <t>Assurer la vérification mensuelle du thermomètre à sonde.</t>
  </si>
  <si>
    <t>La zone casse n'était pas identifiée.</t>
  </si>
  <si>
    <t>Premier audit.</t>
  </si>
  <si>
    <t>Assurer l'enregistrement quotidien de autocontrôle du nettoyage.</t>
  </si>
  <si>
    <t>Renforcer le rangement à ce niveau.</t>
  </si>
  <si>
    <t xml:space="preserve">Présence de carton et de bouteilles d'eaux minérales stockés directement au sol. </t>
  </si>
  <si>
    <t>Renforcer le nettoyage des linéaires des pâtes, sucre, et farine.</t>
  </si>
  <si>
    <t>L'autocontrôle du nettoyage n'était pas réalisé depuis l'ouverture du magasin.</t>
  </si>
  <si>
    <t>Assurer l'enregistrement de l'autocontrôle du nettoyage quotidiennement.</t>
  </si>
  <si>
    <t>Absence du thermomètre pour le rayon PLS. Utilisation du thermomètre de la réception.</t>
  </si>
  <si>
    <t>L'autocontrôle du nettoyage était réalisé juste la première semaine après l'ouverture du magasin.</t>
  </si>
  <si>
    <t>L'enregistrement des températures de tous les armoires froides n'était pas réalisé depuis l'ouverture du magasin.</t>
  </si>
  <si>
    <t>Assurer le suivi et l'enregistrement des températures de la chaine du froids quotidiennement.</t>
  </si>
  <si>
    <t>Absence de la procédure de contrôle et de son autocontrôle.</t>
  </si>
  <si>
    <t>Veuillez afficher la procédure de nettoyage et assurer l'enregistrement de son autocontrôle quotidiennement.</t>
  </si>
  <si>
    <t>Absence de savon liquide et du papier essuie mains au niveau des sanitaires hommes et femmes ainsi que dans la salle de pause.</t>
  </si>
  <si>
    <t>Absence d'instruction d'hygiène dans tous le magasin.</t>
  </si>
  <si>
    <t>Afficher les instructions d'hygiène.</t>
  </si>
  <si>
    <t>Absence d'un classeur de retrait.</t>
  </si>
  <si>
    <t>L'étanchéité au niveau de la porte de réception n'était pas satisfaisante.</t>
  </si>
  <si>
    <t>L'hygromètrie était de 73% &gt; 65%. Renforcer l'aération.</t>
  </si>
  <si>
    <t>La température des produits surgelés était de 10°C. Les glaces ont fondus.</t>
  </si>
  <si>
    <t>Assurer une température adéquate pour les produits exposés (-18°C)</t>
  </si>
  <si>
    <t>Meuble d'exposition des produits surgelés:
T° mesurée: 13°C
T° affichée: -2°C</t>
  </si>
  <si>
    <t>Veuillez assurer la réparation.</t>
  </si>
  <si>
    <t>Distributeur présent mais pas encore fixé.</t>
  </si>
  <si>
    <t>Présence d'une regard d'égout au niveau de la réserve PGC qui n'était pas bien protégée.</t>
  </si>
  <si>
    <t>Absence de DEIV au niveau du local poubelles.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</si>
  <si>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</si>
  <si>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</si>
  <si>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</si>
  <si>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>Renforcer le rangement au niveau des meubles froids d'expositions des yaourts.</t>
  </si>
  <si>
    <t>Présence d'un sachet de fromage râpé "primo gruyère" dont les DF, DLC et N°Lot étaient absents. Avertir fournisseur.</t>
  </si>
  <si>
    <t>Absence de climatisation.
La porte du local poubelles ne permet pas le passage des bennes a ordures.</t>
  </si>
  <si>
    <t>Taux de réalisation du plan d'action précédent</t>
  </si>
  <si>
    <t>Veuillez acquérir le tableau en question et l'afficher au niveau de la réception.</t>
  </si>
  <si>
    <t>Présence d'un sachet de couscous "AOULA" dont les DF, DLC et N°Lot étaient illisibles.</t>
  </si>
  <si>
    <t xml:space="preserve">Veuillez fournir un thermomètre </t>
  </si>
  <si>
    <t>Les employés non pas bénéficié d'une formation relative aux bonnes pratiques d'hygiène.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</si>
</sst>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0.61538461538461542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6484944"/>
        <c:axId val="906491472"/>
      </c:barChart>
      <c:catAx>
        <c:axId val="906484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6491472"/>
        <c:crosses val="autoZero"/>
        <c:auto val="1"/>
        <c:lblAlgn val="ctr"/>
        <c:lblOffset val="100"/>
        <c:noMultiLvlLbl val="0"/>
      </c:catAx>
      <c:valAx>
        <c:axId val="906491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6484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07077376"/>
        <c:axId val="807077920"/>
      </c:barChart>
      <c:catAx>
        <c:axId val="80707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07077920"/>
        <c:crosses val="autoZero"/>
        <c:auto val="1"/>
        <c:lblAlgn val="ctr"/>
        <c:lblOffset val="100"/>
        <c:noMultiLvlLbl val="0"/>
      </c:catAx>
      <c:valAx>
        <c:axId val="807077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0707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0.7857142857142857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48029840"/>
        <c:axId val="648030384"/>
      </c:barChart>
      <c:catAx>
        <c:axId val="64802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48030384"/>
        <c:crosses val="autoZero"/>
        <c:auto val="1"/>
        <c:lblAlgn val="ctr"/>
        <c:lblOffset val="100"/>
        <c:noMultiLvlLbl val="0"/>
      </c:catAx>
      <c:valAx>
        <c:axId val="648030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48029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8917712"/>
        <c:axId val="968911728"/>
      </c:barChart>
      <c:catAx>
        <c:axId val="96891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8911728"/>
        <c:crosses val="autoZero"/>
        <c:auto val="1"/>
        <c:lblAlgn val="ctr"/>
        <c:lblOffset val="100"/>
        <c:noMultiLvlLbl val="0"/>
      </c:catAx>
      <c:valAx>
        <c:axId val="968911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891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8919344"/>
        <c:axId val="968910640"/>
      </c:barChart>
      <c:catAx>
        <c:axId val="96891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8910640"/>
        <c:crosses val="autoZero"/>
        <c:auto val="1"/>
        <c:lblAlgn val="ctr"/>
        <c:lblOffset val="100"/>
        <c:noMultiLvlLbl val="0"/>
      </c:catAx>
      <c:valAx>
        <c:axId val="968910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891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8914448"/>
        <c:axId val="968917168"/>
      </c:barChart>
      <c:catAx>
        <c:axId val="96891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8917168"/>
        <c:crosses val="autoZero"/>
        <c:auto val="1"/>
        <c:lblAlgn val="ctr"/>
        <c:lblOffset val="100"/>
        <c:noMultiLvlLbl val="0"/>
      </c:catAx>
      <c:valAx>
        <c:axId val="96891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891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0.67105263157894735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8923152"/>
        <c:axId val="968919888"/>
      </c:barChart>
      <c:catAx>
        <c:axId val="96892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8919888"/>
        <c:crosses val="autoZero"/>
        <c:auto val="1"/>
        <c:lblAlgn val="ctr"/>
        <c:lblOffset val="100"/>
        <c:noMultiLvlLbl val="0"/>
      </c:catAx>
      <c:valAx>
        <c:axId val="96891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8923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0.73648648648648651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8916080"/>
        <c:axId val="968918800"/>
      </c:barChart>
      <c:catAx>
        <c:axId val="96891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8918800"/>
        <c:crosses val="autoZero"/>
        <c:auto val="1"/>
        <c:lblAlgn val="ctr"/>
        <c:lblOffset val="100"/>
        <c:noMultiLvlLbl val="0"/>
      </c:catAx>
      <c:valAx>
        <c:axId val="96891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891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0.70376955903271687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68920976"/>
        <c:axId val="968923696"/>
        <c:extLst xmlns:c16r2="http://schemas.microsoft.com/office/drawing/2015/06/chart"/>
      </c:barChart>
      <c:catAx>
        <c:axId val="9689209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8923696"/>
        <c:crosses val="autoZero"/>
        <c:auto val="1"/>
        <c:lblAlgn val="ctr"/>
        <c:lblOffset val="100"/>
        <c:noMultiLvlLbl val="0"/>
      </c:catAx>
      <c:valAx>
        <c:axId val="9689236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8920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68911184"/>
        <c:axId val="968912272"/>
        <c:extLst xmlns:c16r2="http://schemas.microsoft.com/office/drawing/2015/06/chart"/>
      </c:barChart>
      <c:catAx>
        <c:axId val="968911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8912272"/>
        <c:crosses val="autoZero"/>
        <c:auto val="1"/>
        <c:lblAlgn val="ctr"/>
        <c:lblOffset val="100"/>
        <c:noMultiLvlLbl val="0"/>
      </c:catAx>
      <c:valAx>
        <c:axId val="968912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8911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6486576"/>
        <c:axId val="906489840"/>
      </c:barChart>
      <c:catAx>
        <c:axId val="90648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6489840"/>
        <c:crosses val="autoZero"/>
        <c:auto val="1"/>
        <c:lblAlgn val="ctr"/>
        <c:lblOffset val="100"/>
        <c:noMultiLvlLbl val="0"/>
      </c:catAx>
      <c:valAx>
        <c:axId val="906489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6486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6485488"/>
        <c:axId val="906487120"/>
      </c:barChart>
      <c:catAx>
        <c:axId val="90648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6487120"/>
        <c:crosses val="autoZero"/>
        <c:auto val="1"/>
        <c:lblAlgn val="ctr"/>
        <c:lblOffset val="100"/>
        <c:noMultiLvlLbl val="0"/>
      </c:catAx>
      <c:valAx>
        <c:axId val="906487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648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973328"/>
        <c:axId val="903972784"/>
      </c:barChart>
      <c:catAx>
        <c:axId val="90397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972784"/>
        <c:crosses val="autoZero"/>
        <c:auto val="1"/>
        <c:lblAlgn val="ctr"/>
        <c:lblOffset val="100"/>
        <c:noMultiLvlLbl val="0"/>
      </c:catAx>
      <c:valAx>
        <c:axId val="903972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97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971696"/>
        <c:axId val="903977680"/>
      </c:barChart>
      <c:catAx>
        <c:axId val="903971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977680"/>
        <c:crosses val="autoZero"/>
        <c:auto val="1"/>
        <c:lblAlgn val="ctr"/>
        <c:lblOffset val="100"/>
        <c:noMultiLvlLbl val="0"/>
      </c:catAx>
      <c:valAx>
        <c:axId val="903977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971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972240"/>
        <c:axId val="903979856"/>
      </c:barChart>
      <c:catAx>
        <c:axId val="90397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979856"/>
        <c:crosses val="autoZero"/>
        <c:auto val="1"/>
        <c:lblAlgn val="ctr"/>
        <c:lblOffset val="100"/>
        <c:noMultiLvlLbl val="0"/>
      </c:catAx>
      <c:valAx>
        <c:axId val="903979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97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985296"/>
        <c:axId val="903974416"/>
      </c:barChart>
      <c:catAx>
        <c:axId val="903985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974416"/>
        <c:crosses val="autoZero"/>
        <c:auto val="1"/>
        <c:lblAlgn val="ctr"/>
        <c:lblOffset val="100"/>
        <c:noMultiLvlLbl val="0"/>
      </c:catAx>
      <c:valAx>
        <c:axId val="903974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985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976592"/>
        <c:axId val="903983120"/>
      </c:barChart>
      <c:catAx>
        <c:axId val="90397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983120"/>
        <c:crosses val="autoZero"/>
        <c:auto val="1"/>
        <c:lblAlgn val="ctr"/>
        <c:lblOffset val="100"/>
        <c:noMultiLvlLbl val="0"/>
      </c:catAx>
      <c:valAx>
        <c:axId val="903983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97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0.7142857142857143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07070848"/>
        <c:axId val="807075744"/>
      </c:barChart>
      <c:catAx>
        <c:axId val="80707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07075744"/>
        <c:crosses val="autoZero"/>
        <c:auto val="1"/>
        <c:lblAlgn val="ctr"/>
        <c:lblOffset val="100"/>
        <c:noMultiLvlLbl val="0"/>
      </c:catAx>
      <c:valAx>
        <c:axId val="807075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07070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5" zoomScaleSheetLayoutView="100" workbookViewId="0">
      <selection activeCell="E36" sqref="E36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2" t="s">
        <v>407</v>
      </c>
      <c r="B18" s="312"/>
      <c r="C18" s="312"/>
      <c r="D18" s="313" t="s">
        <v>408</v>
      </c>
      <c r="E18" s="313"/>
      <c r="F18" s="313"/>
      <c r="G18" s="313"/>
      <c r="H18" s="313"/>
      <c r="I18" s="313"/>
      <c r="J18" s="313"/>
      <c r="K18" s="313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4" t="s">
        <v>324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5" t="s">
        <v>326</v>
      </c>
      <c r="C23" s="315"/>
      <c r="D23" s="61"/>
      <c r="E23" s="61"/>
      <c r="F23" s="61"/>
      <c r="G23" s="61"/>
      <c r="H23" s="61"/>
      <c r="I23" s="61"/>
      <c r="J23" s="60" t="str">
        <f>D18</f>
        <v>NAFTA</v>
      </c>
    </row>
    <row r="24" spans="1:11" ht="33" customHeight="1" x14ac:dyDescent="0.25">
      <c r="A24" s="242" t="s">
        <v>327</v>
      </c>
      <c r="B24" s="316">
        <f>AVERAGE('A1 Exploitation'!D549,'A1 Technique'!D199)</f>
        <v>0.70376955903271687</v>
      </c>
      <c r="C24" s="316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6">
        <f>AVERAGE('A2 Exploitation'!D549,'A2 Technique'!D199)</f>
        <v>0</v>
      </c>
      <c r="C25" s="316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6">
        <f>AVERAGE('A3 Exploitation'!D549,'A3 Technique'!D199)</f>
        <v>0</v>
      </c>
      <c r="C26" s="316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6">
        <f>AVERAGE('A4 Exploitation'!D549,'A4 Technique'!D199)</f>
        <v>0</v>
      </c>
      <c r="C27" s="316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6"/>
      <c r="C28" s="316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6"/>
      <c r="C29" s="316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5" t="s">
        <v>333</v>
      </c>
      <c r="C33" s="315"/>
      <c r="D33" s="61"/>
      <c r="E33" s="61"/>
      <c r="F33" s="61"/>
      <c r="G33" s="61"/>
      <c r="H33" s="61"/>
      <c r="I33" s="61"/>
      <c r="J33" s="60" t="str">
        <f>D18</f>
        <v>NAFTA</v>
      </c>
    </row>
    <row r="34" spans="1:10" ht="33" customHeight="1" x14ac:dyDescent="0.25">
      <c r="A34" s="242" t="s">
        <v>327</v>
      </c>
      <c r="B34" s="316">
        <f>'A1 Exploitation'!D549</f>
        <v>0.73648648648648651</v>
      </c>
      <c r="C34" s="316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6">
        <f>'A2 Exploitation'!D549</f>
        <v>0</v>
      </c>
      <c r="C35" s="316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6">
        <f>'A3 Exploitation'!D549</f>
        <v>0</v>
      </c>
      <c r="C36" s="316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6">
        <f>'A4 Exploitation'!D549</f>
        <v>0</v>
      </c>
      <c r="C37" s="316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6"/>
      <c r="C38" s="316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6"/>
      <c r="C39" s="316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7" t="s">
        <v>334</v>
      </c>
      <c r="C42" s="317"/>
      <c r="D42" s="61"/>
      <c r="E42" s="61"/>
      <c r="F42" s="61"/>
      <c r="G42" s="61"/>
      <c r="H42" s="61"/>
      <c r="I42" s="61"/>
      <c r="J42" s="60" t="str">
        <f>D18</f>
        <v>NAFTA</v>
      </c>
    </row>
    <row r="43" spans="1:10" ht="33" customHeight="1" x14ac:dyDescent="0.25">
      <c r="A43" s="242" t="s">
        <v>327</v>
      </c>
      <c r="B43" s="316" t="e">
        <f>AVERAGE('A1 Exploitation'!D547, 'A1 Technique'!D197)</f>
        <v>#DIV/0!</v>
      </c>
      <c r="C43" s="316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6" t="e">
        <f>AVERAGE('A2 Exploitation'!D547, 'A2 Technique'!D197)</f>
        <v>#DIV/0!</v>
      </c>
      <c r="C44" s="316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6" t="e">
        <f>AVERAGE('A3 Exploitation'!D547, 'A3 Technique'!D197)</f>
        <v>#DIV/0!</v>
      </c>
      <c r="C45" s="316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6" t="e">
        <f>AVERAGE('A4 Exploitation'!D547, 'A4 Technique'!D197)</f>
        <v>#DIV/0!</v>
      </c>
      <c r="C46" s="316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6"/>
      <c r="C47" s="316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6"/>
      <c r="C48" s="316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5" t="s">
        <v>335</v>
      </c>
      <c r="C51" s="315"/>
      <c r="D51" s="61"/>
      <c r="E51" s="61"/>
      <c r="F51" s="61"/>
      <c r="G51" s="61"/>
      <c r="H51" s="61"/>
      <c r="I51" s="61"/>
      <c r="J51" s="60" t="str">
        <f>D18</f>
        <v>NAFTA</v>
      </c>
    </row>
    <row r="52" spans="1:10" ht="33" customHeight="1" x14ac:dyDescent="0.25">
      <c r="A52" s="242" t="s">
        <v>327</v>
      </c>
      <c r="B52" s="318">
        <f>'A1 Exploitation'!D46</f>
        <v>0.61538461538461542</v>
      </c>
      <c r="C52" s="318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8">
        <f>'A2 Exploitation'!D46</f>
        <v>0</v>
      </c>
      <c r="C53" s="318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8">
        <f>'A3 Exploitation'!D46</f>
        <v>0</v>
      </c>
      <c r="C54" s="318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8">
        <f>'A4 Exploitation'!D46</f>
        <v>0</v>
      </c>
      <c r="C55" s="318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8"/>
      <c r="C56" s="318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8"/>
      <c r="C57" s="318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5" t="s">
        <v>336</v>
      </c>
      <c r="C60" s="315"/>
      <c r="D60" s="61"/>
      <c r="E60" s="61"/>
      <c r="F60" s="61"/>
      <c r="G60" s="61"/>
      <c r="H60" s="61"/>
      <c r="I60" s="61"/>
      <c r="J60" s="60" t="str">
        <f>D18</f>
        <v>NAFTA</v>
      </c>
    </row>
    <row r="61" spans="1:10" ht="33" customHeight="1" x14ac:dyDescent="0.25">
      <c r="A61" s="242" t="s">
        <v>327</v>
      </c>
      <c r="B61" s="316" t="e">
        <f>'A1 Exploitation'!D103</f>
        <v>#DIV/0!</v>
      </c>
      <c r="C61" s="316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6">
        <f>'A2 Exploitation'!D103</f>
        <v>0</v>
      </c>
      <c r="C62" s="316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6">
        <f>'A3 Exploitation'!D103</f>
        <v>0</v>
      </c>
      <c r="C63" s="316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6">
        <f>'A4 Exploitation'!D103</f>
        <v>0</v>
      </c>
      <c r="C64" s="316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6" t="e">
        <f>#REF!</f>
        <v>#REF!</v>
      </c>
      <c r="C65" s="316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6" t="e">
        <f>#REF!</f>
        <v>#REF!</v>
      </c>
      <c r="C66" s="316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5" t="s">
        <v>337</v>
      </c>
      <c r="C69" s="315"/>
      <c r="D69" s="61"/>
      <c r="E69" s="61"/>
      <c r="F69" s="61"/>
      <c r="G69" s="61"/>
      <c r="H69" s="61"/>
      <c r="I69" s="61"/>
      <c r="J69" s="60" t="str">
        <f>D18</f>
        <v>NAFTA</v>
      </c>
    </row>
    <row r="70" spans="1:10" ht="33" customHeight="1" x14ac:dyDescent="0.25">
      <c r="A70" s="242" t="s">
        <v>327</v>
      </c>
      <c r="B70" s="316" t="e">
        <f>'A1 Exploitation'!D158</f>
        <v>#DIV/0!</v>
      </c>
      <c r="C70" s="316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6">
        <f>'A2 Exploitation'!D158</f>
        <v>0</v>
      </c>
      <c r="C71" s="316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6">
        <f>'A3 Exploitation'!D158</f>
        <v>0</v>
      </c>
      <c r="C72" s="316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6">
        <f>'A4 Exploitation'!D158</f>
        <v>0</v>
      </c>
      <c r="C73" s="316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6"/>
      <c r="C74" s="316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6"/>
      <c r="C75" s="316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5" t="s">
        <v>338</v>
      </c>
      <c r="C78" s="315"/>
      <c r="D78" s="61"/>
      <c r="E78" s="61"/>
      <c r="F78" s="61"/>
      <c r="G78" s="61"/>
      <c r="H78" s="61"/>
      <c r="I78" s="61"/>
      <c r="J78" s="60" t="str">
        <f>D18</f>
        <v>NAFTA</v>
      </c>
    </row>
    <row r="79" spans="1:10" ht="33" customHeight="1" x14ac:dyDescent="0.25">
      <c r="A79" s="242" t="s">
        <v>327</v>
      </c>
      <c r="B79" s="316" t="e">
        <f>'A1 Exploitation'!D205</f>
        <v>#DIV/0!</v>
      </c>
      <c r="C79" s="316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6">
        <f>'A2 Exploitation'!D205</f>
        <v>0</v>
      </c>
      <c r="C80" s="316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6">
        <f>'A3 Exploitation'!D205</f>
        <v>0</v>
      </c>
      <c r="C81" s="316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6">
        <f>'A4 Exploitation'!D205</f>
        <v>0</v>
      </c>
      <c r="C82" s="316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6"/>
      <c r="C83" s="316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6"/>
      <c r="C84" s="316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5" t="s">
        <v>339</v>
      </c>
      <c r="C87" s="315"/>
      <c r="D87" s="61"/>
      <c r="E87" s="61"/>
      <c r="F87" s="61"/>
      <c r="G87" s="61"/>
      <c r="H87" s="61"/>
      <c r="I87" s="61"/>
      <c r="J87" s="60" t="str">
        <f>D18</f>
        <v>NAFTA</v>
      </c>
    </row>
    <row r="88" spans="1:10" ht="33" customHeight="1" x14ac:dyDescent="0.25">
      <c r="A88" s="242" t="s">
        <v>327</v>
      </c>
      <c r="B88" s="316" t="e">
        <f>'A1 Exploitation'!D266</f>
        <v>#DIV/0!</v>
      </c>
      <c r="C88" s="316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6">
        <f>'A2 Exploitation'!D266</f>
        <v>0</v>
      </c>
      <c r="C89" s="316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6">
        <f>'A3 Exploitation'!D266</f>
        <v>0</v>
      </c>
      <c r="C90" s="316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6">
        <f>'A4 Exploitation'!D266</f>
        <v>0</v>
      </c>
      <c r="C91" s="316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6"/>
      <c r="C92" s="316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6"/>
      <c r="C93" s="316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5" t="s">
        <v>340</v>
      </c>
      <c r="C96" s="315"/>
      <c r="D96" s="61"/>
      <c r="E96" s="61"/>
      <c r="F96" s="61"/>
      <c r="G96" s="61"/>
      <c r="H96" s="61"/>
      <c r="I96" s="61"/>
      <c r="J96" s="60" t="str">
        <f>D18</f>
        <v>NAFTA</v>
      </c>
    </row>
    <row r="97" spans="1:10" ht="33" customHeight="1" x14ac:dyDescent="0.25">
      <c r="A97" s="242" t="s">
        <v>327</v>
      </c>
      <c r="B97" s="316" t="e">
        <f>'A1 Exploitation'!D318</f>
        <v>#DIV/0!</v>
      </c>
      <c r="C97" s="316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6">
        <f>'A2 Exploitation'!D318</f>
        <v>0</v>
      </c>
      <c r="C98" s="316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6">
        <f>'A3 Exploitation'!D318</f>
        <v>0</v>
      </c>
      <c r="C99" s="316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6">
        <f>'A4 Exploitation'!D318</f>
        <v>0</v>
      </c>
      <c r="C100" s="316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6"/>
      <c r="C101" s="316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6"/>
      <c r="C102" s="316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5" t="s">
        <v>341</v>
      </c>
      <c r="C105" s="315"/>
      <c r="D105" s="61"/>
      <c r="E105" s="61"/>
      <c r="F105" s="61"/>
      <c r="G105" s="61"/>
      <c r="H105" s="61"/>
      <c r="I105" s="61"/>
      <c r="J105" s="60" t="str">
        <f>D18</f>
        <v>NAFTA</v>
      </c>
    </row>
    <row r="106" spans="1:10" ht="33" customHeight="1" x14ac:dyDescent="0.25">
      <c r="A106" s="242" t="s">
        <v>327</v>
      </c>
      <c r="B106" s="316" t="e">
        <f>'A1 Exploitation'!D358</f>
        <v>#DIV/0!</v>
      </c>
      <c r="C106" s="316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6">
        <f>'A2 Exploitation'!D358</f>
        <v>0</v>
      </c>
      <c r="C107" s="316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6">
        <f>'A3 Exploitation'!D358</f>
        <v>0</v>
      </c>
      <c r="C108" s="316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6">
        <f>'A4 Exploitation'!D358</f>
        <v>0</v>
      </c>
      <c r="C109" s="316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6"/>
      <c r="C110" s="316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6"/>
      <c r="C111" s="316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5" t="s">
        <v>342</v>
      </c>
      <c r="C114" s="315"/>
      <c r="D114" s="61"/>
      <c r="E114" s="61"/>
      <c r="F114" s="61"/>
      <c r="G114" s="61"/>
      <c r="H114" s="61"/>
      <c r="I114" s="61"/>
      <c r="J114" s="60" t="str">
        <f>D18</f>
        <v>NAFTA</v>
      </c>
    </row>
    <row r="115" spans="1:10" ht="33" customHeight="1" x14ac:dyDescent="0.25">
      <c r="A115" s="242" t="s">
        <v>327</v>
      </c>
      <c r="B115" s="316">
        <f>'A1 Exploitation'!D391</f>
        <v>0.8</v>
      </c>
      <c r="C115" s="316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6">
        <f>'A2 Exploitation'!D391</f>
        <v>0</v>
      </c>
      <c r="C116" s="316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6">
        <f>'A3 Exploitation'!D391</f>
        <v>0</v>
      </c>
      <c r="C117" s="316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6">
        <f>'A4 Exploitation'!D391</f>
        <v>0</v>
      </c>
      <c r="C118" s="316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6"/>
      <c r="C119" s="316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6"/>
      <c r="C120" s="316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5" t="s">
        <v>343</v>
      </c>
      <c r="C123" s="315"/>
      <c r="D123" s="61"/>
      <c r="E123" s="61"/>
      <c r="F123" s="61"/>
      <c r="G123" s="61"/>
      <c r="H123" s="61"/>
      <c r="I123" s="61"/>
      <c r="J123" s="60" t="str">
        <f>D18</f>
        <v>NAFTA</v>
      </c>
    </row>
    <row r="124" spans="1:10" ht="33" customHeight="1" x14ac:dyDescent="0.25">
      <c r="A124" s="242" t="s">
        <v>327</v>
      </c>
      <c r="B124" s="316">
        <f>'A1 Exploitation'!D444</f>
        <v>0.7142857142857143</v>
      </c>
      <c r="C124" s="316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6">
        <f>'A2 Exploitation'!D444</f>
        <v>0</v>
      </c>
      <c r="C125" s="316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6">
        <f>'A3 Exploitation'!D444</f>
        <v>0</v>
      </c>
      <c r="C126" s="316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6">
        <f>'A4 Exploitation'!D444</f>
        <v>0</v>
      </c>
      <c r="C127" s="316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6"/>
      <c r="C128" s="316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6"/>
      <c r="C129" s="316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5" t="s">
        <v>344</v>
      </c>
      <c r="C132" s="315"/>
      <c r="D132" s="61"/>
      <c r="E132" s="61"/>
      <c r="F132" s="61"/>
      <c r="G132" s="61"/>
      <c r="H132" s="61"/>
      <c r="I132" s="61"/>
      <c r="J132" s="60" t="str">
        <f>D18</f>
        <v>NAFTA</v>
      </c>
    </row>
    <row r="133" spans="1:10" ht="33" customHeight="1" x14ac:dyDescent="0.25">
      <c r="A133" s="242" t="s">
        <v>327</v>
      </c>
      <c r="B133" s="316" t="e">
        <f>'A1 Exploitation'!D481</f>
        <v>#DIV/0!</v>
      </c>
      <c r="C133" s="316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6">
        <f>'A2 Exploitation'!D481</f>
        <v>0</v>
      </c>
      <c r="C134" s="316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6">
        <f>'A3 Exploitation'!D481</f>
        <v>0</v>
      </c>
      <c r="C135" s="316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6">
        <f>'A4 Exploitation'!D481</f>
        <v>0</v>
      </c>
      <c r="C136" s="316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6"/>
      <c r="C137" s="316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6"/>
      <c r="C138" s="316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5" t="s">
        <v>345</v>
      </c>
      <c r="C141" s="315"/>
      <c r="D141" s="61"/>
      <c r="E141" s="61"/>
      <c r="F141" s="61"/>
      <c r="G141" s="61"/>
      <c r="H141" s="61"/>
      <c r="I141" s="61"/>
      <c r="J141" s="60" t="str">
        <f>D18</f>
        <v>NAFTA</v>
      </c>
    </row>
    <row r="142" spans="1:10" ht="33" customHeight="1" x14ac:dyDescent="0.25">
      <c r="A142" s="242" t="s">
        <v>327</v>
      </c>
      <c r="B142" s="316">
        <f>'A1 Exploitation'!D503</f>
        <v>0.7857142857142857</v>
      </c>
      <c r="C142" s="316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6">
        <f>'A2 Exploitation'!D503</f>
        <v>0</v>
      </c>
      <c r="C143" s="316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6">
        <f>'A3 Exploitation'!D503</f>
        <v>0</v>
      </c>
      <c r="C144" s="316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6">
        <f>'A4 Exploitation'!D503</f>
        <v>0</v>
      </c>
      <c r="C145" s="316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6"/>
      <c r="C146" s="316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6"/>
      <c r="C147" s="316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5" t="s">
        <v>346</v>
      </c>
      <c r="C150" s="315"/>
      <c r="D150" s="61"/>
      <c r="E150" s="61"/>
      <c r="F150" s="61"/>
      <c r="G150" s="61"/>
      <c r="H150" s="61"/>
      <c r="I150" s="61"/>
      <c r="J150" s="60" t="str">
        <f>D18</f>
        <v>NAFTA</v>
      </c>
    </row>
    <row r="151" spans="1:10" ht="33" customHeight="1" x14ac:dyDescent="0.25">
      <c r="A151" s="242" t="s">
        <v>327</v>
      </c>
      <c r="B151" s="316">
        <f>'A1 Exploitation'!D514</f>
        <v>1</v>
      </c>
      <c r="C151" s="316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6">
        <f>'A2 Exploitation'!D514</f>
        <v>0</v>
      </c>
      <c r="C152" s="316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6">
        <f>'A3 Exploitation'!D514</f>
        <v>0</v>
      </c>
      <c r="C153" s="316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6">
        <f>'A4 Exploitation'!D514</f>
        <v>0</v>
      </c>
      <c r="C154" s="316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6"/>
      <c r="C155" s="316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6"/>
      <c r="C156" s="316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9"/>
      <c r="C159" s="319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5" t="s">
        <v>347</v>
      </c>
      <c r="C160" s="315"/>
      <c r="D160" s="61"/>
      <c r="E160" s="61"/>
      <c r="F160" s="61"/>
      <c r="G160" s="61"/>
      <c r="H160" s="61"/>
      <c r="I160" s="61"/>
      <c r="J160" s="60" t="str">
        <f>D18</f>
        <v>NAFTA</v>
      </c>
    </row>
    <row r="161" spans="1:10" ht="33" customHeight="1" x14ac:dyDescent="0.25">
      <c r="A161" s="242" t="s">
        <v>327</v>
      </c>
      <c r="B161" s="316">
        <f>'A1 Exploitation'!D534</f>
        <v>0.75</v>
      </c>
      <c r="C161" s="316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6">
        <f>'A2 Exploitation'!D534</f>
        <v>0</v>
      </c>
      <c r="C162" s="316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6">
        <f>'A3 Exploitation'!D534</f>
        <v>0</v>
      </c>
      <c r="C163" s="316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6">
        <f>'A4 Exploitation'!D534</f>
        <v>0</v>
      </c>
      <c r="C164" s="316"/>
    </row>
    <row r="165" spans="1:10" ht="33" customHeight="1" x14ac:dyDescent="0.25">
      <c r="A165" s="241" t="s">
        <v>331</v>
      </c>
      <c r="B165" s="316"/>
      <c r="C165" s="316"/>
    </row>
    <row r="166" spans="1:10" ht="18" x14ac:dyDescent="0.25">
      <c r="A166" s="241" t="s">
        <v>332</v>
      </c>
      <c r="B166" s="316"/>
      <c r="C166" s="316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5" t="s">
        <v>348</v>
      </c>
      <c r="C169" s="315"/>
      <c r="J169" s="60" t="str">
        <f>D18</f>
        <v>NAFTA</v>
      </c>
    </row>
    <row r="170" spans="1:10" ht="33" customHeight="1" x14ac:dyDescent="0.25">
      <c r="A170" s="242" t="s">
        <v>327</v>
      </c>
      <c r="B170" s="316">
        <f>'A1 Exploitation'!D545</f>
        <v>0.75</v>
      </c>
      <c r="C170" s="316"/>
    </row>
    <row r="171" spans="1:10" ht="33" customHeight="1" x14ac:dyDescent="0.25">
      <c r="A171" s="241" t="s">
        <v>328</v>
      </c>
      <c r="B171" s="316">
        <f>'A2 Exploitation'!D545</f>
        <v>0</v>
      </c>
      <c r="C171" s="316"/>
    </row>
    <row r="172" spans="1:10" ht="33" customHeight="1" x14ac:dyDescent="0.25">
      <c r="A172" s="242" t="s">
        <v>329</v>
      </c>
      <c r="B172" s="316">
        <f>'A3 Exploitation'!D545</f>
        <v>0</v>
      </c>
      <c r="C172" s="316"/>
    </row>
    <row r="173" spans="1:10" ht="33" customHeight="1" x14ac:dyDescent="0.25">
      <c r="A173" s="242" t="s">
        <v>330</v>
      </c>
      <c r="B173" s="316">
        <f>'A4 Exploitation'!D545</f>
        <v>0</v>
      </c>
      <c r="C173" s="316"/>
    </row>
    <row r="174" spans="1:10" ht="33" customHeight="1" x14ac:dyDescent="0.25">
      <c r="A174" s="241" t="s">
        <v>331</v>
      </c>
      <c r="B174" s="316"/>
      <c r="C174" s="316"/>
    </row>
    <row r="175" spans="1:10" ht="18" x14ac:dyDescent="0.25">
      <c r="A175" s="241" t="s">
        <v>332</v>
      </c>
      <c r="B175" s="316"/>
      <c r="C175" s="316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5" t="s">
        <v>349</v>
      </c>
      <c r="C178" s="315"/>
      <c r="J178" s="60" t="str">
        <f>D18</f>
        <v>NAFTA</v>
      </c>
    </row>
    <row r="179" spans="1:10" ht="33" customHeight="1" x14ac:dyDescent="0.25">
      <c r="A179" s="242" t="s">
        <v>327</v>
      </c>
      <c r="B179" s="316">
        <f>'A1 Technique'!D199</f>
        <v>0.67105263157894735</v>
      </c>
      <c r="C179" s="316"/>
    </row>
    <row r="180" spans="1:10" ht="33" customHeight="1" x14ac:dyDescent="0.25">
      <c r="A180" s="241" t="s">
        <v>328</v>
      </c>
      <c r="B180" s="316">
        <f>'A2 Technique'!D199</f>
        <v>0</v>
      </c>
      <c r="C180" s="316"/>
    </row>
    <row r="181" spans="1:10" ht="33" customHeight="1" x14ac:dyDescent="0.25">
      <c r="A181" s="242" t="s">
        <v>329</v>
      </c>
      <c r="B181" s="316">
        <f>'A3 Technique'!D199</f>
        <v>0</v>
      </c>
      <c r="C181" s="316"/>
    </row>
    <row r="182" spans="1:10" ht="33" customHeight="1" x14ac:dyDescent="0.25">
      <c r="A182" s="242" t="s">
        <v>330</v>
      </c>
      <c r="B182" s="316">
        <f>'A4 Technique'!D199</f>
        <v>0</v>
      </c>
      <c r="C182" s="316"/>
    </row>
    <row r="183" spans="1:10" ht="33" customHeight="1" x14ac:dyDescent="0.25">
      <c r="A183" s="241" t="s">
        <v>331</v>
      </c>
      <c r="B183" s="316"/>
      <c r="C183" s="316"/>
    </row>
    <row r="184" spans="1:10" ht="18" x14ac:dyDescent="0.25">
      <c r="A184" s="241" t="s">
        <v>332</v>
      </c>
      <c r="B184" s="316"/>
      <c r="C184" s="31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NAFTA</v>
      </c>
      <c r="B8" s="323"/>
      <c r="C8" s="323"/>
      <c r="D8" s="323"/>
      <c r="E8" s="323"/>
      <c r="F8" s="323"/>
      <c r="G8" s="104"/>
    </row>
    <row r="9" spans="1:7" ht="24" x14ac:dyDescent="0.45">
      <c r="A9" s="245" t="s">
        <v>42</v>
      </c>
      <c r="B9" s="324" t="s">
        <v>409</v>
      </c>
      <c r="C9" s="324"/>
      <c r="D9" s="324"/>
      <c r="E9" s="324"/>
      <c r="F9" s="324"/>
      <c r="G9" s="104"/>
    </row>
    <row r="10" spans="1:7" ht="24" x14ac:dyDescent="0.45">
      <c r="A10" s="246" t="s">
        <v>44</v>
      </c>
      <c r="B10" s="325" t="s">
        <v>410</v>
      </c>
      <c r="C10" s="325"/>
      <c r="D10" s="325"/>
      <c r="E10" s="325"/>
      <c r="F10" s="325"/>
      <c r="G10" s="104"/>
    </row>
    <row r="11" spans="1:7" ht="24" x14ac:dyDescent="0.45">
      <c r="A11" s="245" t="s">
        <v>43</v>
      </c>
      <c r="B11" s="320">
        <v>43277</v>
      </c>
      <c r="C11" s="320"/>
      <c r="D11" s="320"/>
      <c r="E11" s="320"/>
      <c r="F11" s="320"/>
      <c r="G11" s="104"/>
    </row>
    <row r="12" spans="1:7" ht="24" x14ac:dyDescent="0.45">
      <c r="A12" s="245" t="s">
        <v>239</v>
      </c>
      <c r="B12" s="326">
        <f>D549</f>
        <v>0.73648648648648651</v>
      </c>
      <c r="C12" s="326"/>
      <c r="D12" s="326"/>
      <c r="E12" s="326"/>
      <c r="F12" s="326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43277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ht="66" x14ac:dyDescent="0.3">
      <c r="A29" s="4" t="s">
        <v>2</v>
      </c>
      <c r="B29" s="109">
        <v>0</v>
      </c>
      <c r="C29" s="109"/>
      <c r="D29" s="74" t="s">
        <v>411</v>
      </c>
      <c r="E29" s="74" t="s">
        <v>451</v>
      </c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ht="49.5" x14ac:dyDescent="0.3">
      <c r="A31" s="53" t="s">
        <v>400</v>
      </c>
      <c r="B31" s="109">
        <v>0</v>
      </c>
      <c r="C31" s="109"/>
      <c r="D31" s="74" t="s">
        <v>412</v>
      </c>
      <c r="E31" s="74" t="s">
        <v>413</v>
      </c>
      <c r="F31" s="158"/>
    </row>
    <row r="32" spans="1:8" ht="33" x14ac:dyDescent="0.3">
      <c r="A32" s="53" t="s">
        <v>152</v>
      </c>
      <c r="B32" s="109">
        <v>1</v>
      </c>
      <c r="C32" s="109"/>
      <c r="D32" s="113" t="s">
        <v>414</v>
      </c>
      <c r="E32" s="73"/>
      <c r="F32" s="158"/>
    </row>
    <row r="33" spans="1:7" ht="49.5" x14ac:dyDescent="0.3">
      <c r="A33" s="4" t="s">
        <v>51</v>
      </c>
      <c r="B33" s="109">
        <v>0</v>
      </c>
      <c r="C33" s="110"/>
      <c r="D33" s="192" t="s">
        <v>415</v>
      </c>
      <c r="E33" s="74" t="s">
        <v>416</v>
      </c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1</v>
      </c>
      <c r="C35" s="112" t="str">
        <f>IF(B35=0, -5, "0")</f>
        <v>0</v>
      </c>
      <c r="D35" s="102" t="s">
        <v>417</v>
      </c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 t="s">
        <v>32</v>
      </c>
      <c r="C39" s="109"/>
      <c r="D39" s="74" t="s">
        <v>418</v>
      </c>
      <c r="E39" s="73"/>
      <c r="F39" s="158"/>
    </row>
    <row r="40" spans="1:7" ht="51" customHeight="1" x14ac:dyDescent="0.3">
      <c r="A40" s="53" t="s">
        <v>380</v>
      </c>
      <c r="B40" s="109">
        <v>0</v>
      </c>
      <c r="C40" s="109"/>
      <c r="D40" s="74" t="s">
        <v>423</v>
      </c>
      <c r="E40" s="74" t="s">
        <v>419</v>
      </c>
      <c r="F40" s="158"/>
    </row>
    <row r="41" spans="1:7" ht="45" x14ac:dyDescent="0.3">
      <c r="A41" s="4" t="s">
        <v>249</v>
      </c>
      <c r="B41" s="225" t="s">
        <v>32</v>
      </c>
      <c r="C41" s="109"/>
      <c r="D41" s="199"/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10</v>
      </c>
    </row>
    <row r="43" spans="1:7" x14ac:dyDescent="0.3">
      <c r="A43" s="248" t="s">
        <v>35</v>
      </c>
      <c r="B43" s="249"/>
      <c r="C43" s="250"/>
      <c r="D43" s="251">
        <f>D42/(COUNT(B29:C37,B39:C41)*2)</f>
        <v>0.5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16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0.61538461538461542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43277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444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445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43277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446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444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445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43277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444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445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43277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444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445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43277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444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445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43277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445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109" t="s">
        <v>32</v>
      </c>
      <c r="C353" s="109"/>
      <c r="D353" s="199"/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43277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1</v>
      </c>
      <c r="C366" s="109"/>
      <c r="D366" s="11" t="s">
        <v>420</v>
      </c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ht="33" x14ac:dyDescent="0.3">
      <c r="A368" s="164" t="s">
        <v>22</v>
      </c>
      <c r="B368" s="109">
        <v>1</v>
      </c>
      <c r="C368" s="122" t="str">
        <f>IF(B368=0, -5, "0")</f>
        <v>0</v>
      </c>
      <c r="D368" s="74" t="s">
        <v>421</v>
      </c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14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0.875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422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33" x14ac:dyDescent="0.3">
      <c r="A381" s="237" t="s">
        <v>101</v>
      </c>
      <c r="B381" s="109">
        <v>1</v>
      </c>
      <c r="C381" s="225" t="str">
        <f>IF(B381=0, -5, "0")</f>
        <v>0</v>
      </c>
      <c r="D381" s="121" t="s">
        <v>452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 t="s">
        <v>32</v>
      </c>
      <c r="C384" s="109"/>
      <c r="D384" s="121" t="s">
        <v>418</v>
      </c>
      <c r="E384" s="73"/>
      <c r="F384" s="158"/>
      <c r="G384" s="106"/>
    </row>
    <row r="385" spans="1:7" ht="49.5" customHeight="1" x14ac:dyDescent="0.3">
      <c r="A385" s="9" t="s">
        <v>445</v>
      </c>
      <c r="B385" s="109">
        <v>0</v>
      </c>
      <c r="C385" s="109"/>
      <c r="D385" s="92" t="s">
        <v>423</v>
      </c>
      <c r="E385" s="74" t="s">
        <v>424</v>
      </c>
      <c r="F385" s="158"/>
      <c r="G385" s="106"/>
    </row>
    <row r="386" spans="1:7" ht="45" x14ac:dyDescent="0.3">
      <c r="A386" s="7" t="s">
        <v>249</v>
      </c>
      <c r="B386" s="109" t="s">
        <v>32</v>
      </c>
      <c r="C386" s="109"/>
      <c r="D386" s="199"/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0.7142857142857143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24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43277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425</v>
      </c>
      <c r="E404" s="74" t="s">
        <v>453</v>
      </c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31.5" customHeight="1" x14ac:dyDescent="0.3">
      <c r="A414" s="7" t="s">
        <v>104</v>
      </c>
      <c r="B414" s="109">
        <v>1</v>
      </c>
      <c r="C414" s="109"/>
      <c r="D414" s="188" t="s">
        <v>447</v>
      </c>
      <c r="E414" s="73"/>
      <c r="F414" s="158"/>
      <c r="G414" s="106"/>
    </row>
    <row r="415" spans="1:7" ht="48.75" customHeight="1" x14ac:dyDescent="0.3">
      <c r="A415" s="164" t="s">
        <v>105</v>
      </c>
      <c r="B415" s="109">
        <v>1</v>
      </c>
      <c r="C415" s="112" t="str">
        <f>IF(B415=0, -5, "0")</f>
        <v>0</v>
      </c>
      <c r="D415" s="132" t="s">
        <v>448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1</v>
      </c>
      <c r="C430" s="109"/>
      <c r="D430" s="108" t="s">
        <v>420</v>
      </c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 t="s">
        <v>32</v>
      </c>
      <c r="C436" s="109"/>
      <c r="D436" s="108" t="s">
        <v>418</v>
      </c>
      <c r="E436" s="73"/>
      <c r="F436" s="158"/>
      <c r="G436" s="186"/>
    </row>
    <row r="437" spans="1:7" ht="69" customHeight="1" x14ac:dyDescent="0.3">
      <c r="A437" s="9" t="s">
        <v>445</v>
      </c>
      <c r="B437" s="109">
        <v>0</v>
      </c>
      <c r="C437" s="109"/>
      <c r="D437" s="113" t="s">
        <v>426</v>
      </c>
      <c r="E437" s="92" t="s">
        <v>424</v>
      </c>
      <c r="F437" s="158"/>
      <c r="G437" s="11"/>
    </row>
    <row r="438" spans="1:7" ht="82.5" x14ac:dyDescent="0.3">
      <c r="A438" s="240" t="s">
        <v>391</v>
      </c>
      <c r="B438" s="109">
        <v>0</v>
      </c>
      <c r="C438" s="122">
        <f>IF(B438=0, -5, "0")</f>
        <v>-5</v>
      </c>
      <c r="D438" s="108" t="s">
        <v>427</v>
      </c>
      <c r="E438" s="74" t="s">
        <v>428</v>
      </c>
      <c r="F438" s="158"/>
      <c r="G438" s="11"/>
    </row>
    <row r="439" spans="1:7" ht="45" x14ac:dyDescent="0.3">
      <c r="A439" s="4" t="s">
        <v>249</v>
      </c>
      <c r="B439" s="225" t="s">
        <v>32</v>
      </c>
      <c r="C439" s="109"/>
      <c r="D439" s="199"/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4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0.25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0.7142857142857143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43277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444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445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43277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76.5" customHeight="1" x14ac:dyDescent="0.3">
      <c r="A489" s="4" t="s">
        <v>388</v>
      </c>
      <c r="B489" s="109">
        <v>0</v>
      </c>
      <c r="C489" s="109"/>
      <c r="D489" s="74" t="s">
        <v>429</v>
      </c>
      <c r="E489" s="74" t="s">
        <v>430</v>
      </c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49.5" x14ac:dyDescent="0.3">
      <c r="A492" s="49" t="s">
        <v>399</v>
      </c>
      <c r="B492" s="109">
        <v>1</v>
      </c>
      <c r="C492" s="110"/>
      <c r="D492" s="95" t="s">
        <v>431</v>
      </c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7</v>
      </c>
    </row>
    <row r="494" spans="1:7" x14ac:dyDescent="0.3">
      <c r="A494" s="248" t="s">
        <v>35</v>
      </c>
      <c r="B494" s="249"/>
      <c r="C494" s="250"/>
      <c r="D494" s="251">
        <f>D493/(COUNT(B488:C492)*2)</f>
        <v>0.7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">
        <v>32</v>
      </c>
      <c r="C498" s="167"/>
      <c r="D498" s="199"/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11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0.7857142857142857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43277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">
        <v>32</v>
      </c>
      <c r="C512" s="116"/>
      <c r="D512" s="199"/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43277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ht="33" x14ac:dyDescent="0.3">
      <c r="A525" s="4" t="s">
        <v>79</v>
      </c>
      <c r="B525" s="109">
        <v>0</v>
      </c>
      <c r="C525" s="109"/>
      <c r="D525" s="74" t="s">
        <v>432</v>
      </c>
      <c r="E525" s="74" t="s">
        <v>433</v>
      </c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3" x14ac:dyDescent="0.3">
      <c r="A528" s="41" t="s">
        <v>352</v>
      </c>
      <c r="B528" s="109">
        <v>1</v>
      </c>
      <c r="C528" s="234" t="str">
        <f>IF(B528=0, -5, "0")</f>
        <v>0</v>
      </c>
      <c r="D528" s="137" t="s">
        <v>454</v>
      </c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">
        <v>32</v>
      </c>
      <c r="C532" s="116"/>
      <c r="D532" s="199"/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9</v>
      </c>
    </row>
    <row r="534" spans="1:7" x14ac:dyDescent="0.3">
      <c r="A534" s="248" t="s">
        <v>35</v>
      </c>
      <c r="B534" s="249"/>
      <c r="C534" s="250"/>
      <c r="D534" s="251">
        <f>D533/(COUNT(B520:C532)*2)</f>
        <v>0.75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43277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x14ac:dyDescent="0.3">
      <c r="A540" s="53" t="s">
        <v>372</v>
      </c>
      <c r="B540" s="109">
        <v>1</v>
      </c>
      <c r="C540" s="109"/>
      <c r="D540" s="114" t="s">
        <v>434</v>
      </c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">
        <v>32</v>
      </c>
      <c r="C543" s="109"/>
      <c r="D543" s="199"/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3</v>
      </c>
    </row>
    <row r="545" spans="1:4" x14ac:dyDescent="0.3">
      <c r="A545" s="248" t="s">
        <v>35</v>
      </c>
      <c r="B545" s="260"/>
      <c r="C545" s="261"/>
      <c r="D545" s="262">
        <f>D544/(COUNT(B540:C543)*2)</f>
        <v>0.75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109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0.73648648648648651</v>
      </c>
    </row>
  </sheetData>
  <sheetProtection algorithmName="SHA-512" hashValue="sqjHBAWtI8yk5IlQuAdb9/ybSUpjSGQRUoY6Ck4dRQ1QRksP0MRW2E+ppQoIr71Y8cs43VHxeu8pCyV0sdSaBw==" saltValue="ZthWVIfE47Wfs6AQBfe/u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40:B542 B53:B60 B65:B83 B39:B40 B95:B99 B110:B116 B121:B138 B88:B93 B149:B153 B165:B171 B143:B147 B196:B200 B212:B221 B226:B243 B176:B194 B257:B261 B273:B284 B248:B255 B309:B313 B325:B332 B289:B307 B350:B353 B365:B372 B337:B348 B398:B405 B410:B416 B421:B425 B430:B434 B377:B382 B384:B386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39"/>
  </dataValidations>
  <pageMargins left="0.7" right="0.7" top="0.75" bottom="0.75" header="0.3" footer="0.3"/>
  <pageSetup paperSize="9" scale="29" orientation="portrait" r:id="rId1"/>
  <rowBreaks count="5" manualBreakCount="5">
    <brk id="85" max="6" man="1"/>
    <brk id="205" max="6" man="1"/>
    <brk id="267" max="6" man="1"/>
    <brk id="391" max="6" man="1"/>
    <brk id="51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" zoomScale="96" zoomScaleNormal="90" zoomScaleSheetLayoutView="96" workbookViewId="0">
      <selection activeCell="D197" sqref="D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str">
        <f>'A1 Exploitation'!A8:F8</f>
        <v>NAFTA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5" t="s">
        <v>42</v>
      </c>
      <c r="B8" s="346" t="str">
        <f>'A1 Exploitation'!B9:F9</f>
        <v>M Souheil DRAOUI</v>
      </c>
      <c r="C8" s="346"/>
      <c r="D8" s="346"/>
      <c r="E8" s="346"/>
      <c r="F8" s="346"/>
      <c r="G8" s="104"/>
    </row>
    <row r="9" spans="1:7" s="11" customFormat="1" ht="24" x14ac:dyDescent="0.45">
      <c r="A9" s="246" t="s">
        <v>44</v>
      </c>
      <c r="B9" s="347" t="str">
        <f>'A1 Exploitation'!B10:F10</f>
        <v>Directeur Magasin M Gley LEJRI</v>
      </c>
      <c r="C9" s="347"/>
      <c r="D9" s="347"/>
      <c r="E9" s="347"/>
      <c r="F9" s="347"/>
      <c r="G9" s="104"/>
    </row>
    <row r="10" spans="1:7" s="11" customFormat="1" ht="24" x14ac:dyDescent="0.45">
      <c r="A10" s="245" t="s">
        <v>43</v>
      </c>
      <c r="B10" s="344">
        <f>'A1 Exploitation'!B11:F11</f>
        <v>43277</v>
      </c>
      <c r="C10" s="344"/>
      <c r="D10" s="344"/>
      <c r="E10" s="344"/>
      <c r="F10" s="344"/>
      <c r="G10" s="104"/>
    </row>
    <row r="11" spans="1:7" s="11" customFormat="1" ht="24" x14ac:dyDescent="0.45">
      <c r="A11" s="245" t="s">
        <v>294</v>
      </c>
      <c r="B11" s="348">
        <f>D199</f>
        <v>0.67105263157894735</v>
      </c>
      <c r="C11" s="348"/>
      <c r="D11" s="348"/>
      <c r="E11" s="348"/>
      <c r="F11" s="348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435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9</v>
      </c>
    </row>
    <row r="23" spans="1:7" x14ac:dyDescent="0.3">
      <c r="A23" s="349" t="s">
        <v>295</v>
      </c>
      <c r="B23" s="350"/>
      <c r="C23" s="351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1</v>
      </c>
      <c r="C50" s="73"/>
      <c r="D50" s="74" t="s">
        <v>436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11</v>
      </c>
    </row>
    <row r="53" spans="1:7" x14ac:dyDescent="0.3">
      <c r="A53" s="349" t="s">
        <v>295</v>
      </c>
      <c r="B53" s="350"/>
      <c r="C53" s="351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66.75" x14ac:dyDescent="0.35">
      <c r="A60" s="30" t="s">
        <v>221</v>
      </c>
      <c r="B60" s="73">
        <v>0</v>
      </c>
      <c r="C60" s="99">
        <f>IF(B60=0, -5, "0")</f>
        <v>-5</v>
      </c>
      <c r="D60" s="74" t="s">
        <v>439</v>
      </c>
      <c r="E60" s="74" t="s">
        <v>440</v>
      </c>
      <c r="F60" s="73"/>
    </row>
    <row r="61" spans="1:7" ht="83.25" x14ac:dyDescent="0.35">
      <c r="A61" s="29" t="s">
        <v>297</v>
      </c>
      <c r="B61" s="73">
        <v>0</v>
      </c>
      <c r="C61" s="99">
        <f>IF(B61=0, -5, "0")</f>
        <v>-5</v>
      </c>
      <c r="D61" s="74" t="s">
        <v>437</v>
      </c>
      <c r="E61" s="74" t="s">
        <v>438</v>
      </c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33.75" x14ac:dyDescent="0.35">
      <c r="A155" s="29" t="s">
        <v>306</v>
      </c>
      <c r="B155" s="73">
        <v>1</v>
      </c>
      <c r="C155" s="99" t="str">
        <f>IF(B155=0, -5, "0")</f>
        <v>0</v>
      </c>
      <c r="D155" s="74" t="s">
        <v>441</v>
      </c>
      <c r="E155" s="73"/>
      <c r="F155" s="73"/>
    </row>
    <row r="156" spans="1:7" ht="33.75" x14ac:dyDescent="0.35">
      <c r="A156" s="29" t="s">
        <v>307</v>
      </c>
      <c r="B156" s="73">
        <v>1</v>
      </c>
      <c r="C156" s="99" t="str">
        <f>IF(B156=0, -5, "0")</f>
        <v>0</v>
      </c>
      <c r="D156" s="74" t="s">
        <v>441</v>
      </c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14</v>
      </c>
    </row>
    <row r="162" spans="1:7" x14ac:dyDescent="0.3">
      <c r="A162" s="349" t="s">
        <v>295</v>
      </c>
      <c r="B162" s="350"/>
      <c r="C162" s="351"/>
      <c r="D162" s="288">
        <f>D161/(COUNT(B153:C160)*2)</f>
        <v>0.875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2</v>
      </c>
    </row>
    <row r="170" spans="1:7" x14ac:dyDescent="0.3">
      <c r="A170" s="349" t="s">
        <v>295</v>
      </c>
      <c r="B170" s="350"/>
      <c r="C170" s="351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ht="33" x14ac:dyDescent="0.3">
      <c r="A173" s="17" t="s">
        <v>180</v>
      </c>
      <c r="B173" s="73">
        <v>1</v>
      </c>
      <c r="C173" s="73"/>
      <c r="D173" s="74" t="s">
        <v>443</v>
      </c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ht="49.5" x14ac:dyDescent="0.3">
      <c r="A176" s="14" t="s">
        <v>150</v>
      </c>
      <c r="B176" s="73">
        <v>1</v>
      </c>
      <c r="C176" s="73"/>
      <c r="D176" s="74" t="s">
        <v>442</v>
      </c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6</v>
      </c>
    </row>
    <row r="178" spans="1:7" x14ac:dyDescent="0.3">
      <c r="A178" s="349" t="s">
        <v>295</v>
      </c>
      <c r="B178" s="350"/>
      <c r="C178" s="351"/>
      <c r="D178" s="288">
        <f>D177/(COUNT(B173:C176)*2)</f>
        <v>0.75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ht="49.5" x14ac:dyDescent="0.3">
      <c r="A181" s="31" t="s">
        <v>315</v>
      </c>
      <c r="B181" s="73">
        <v>1</v>
      </c>
      <c r="C181" s="73"/>
      <c r="D181" s="74" t="s">
        <v>449</v>
      </c>
      <c r="E181" s="74"/>
      <c r="F181" s="73"/>
    </row>
    <row r="182" spans="1:7" x14ac:dyDescent="0.3">
      <c r="A182" s="39" t="s">
        <v>220</v>
      </c>
      <c r="B182" s="73" t="s">
        <v>32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7</v>
      </c>
    </row>
    <row r="187" spans="1:7" x14ac:dyDescent="0.3">
      <c r="A187" s="349" t="s">
        <v>295</v>
      </c>
      <c r="B187" s="350"/>
      <c r="C187" s="351"/>
      <c r="D187" s="288">
        <f>D186/(COUNT(B181:C185)*2)</f>
        <v>0.875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 t="s">
        <v>32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2</v>
      </c>
    </row>
    <row r="195" spans="1:6" x14ac:dyDescent="0.3">
      <c r="A195" s="349" t="s">
        <v>295</v>
      </c>
      <c r="B195" s="350"/>
      <c r="C195" s="351"/>
      <c r="D195" s="288">
        <f>D194/(COUNT(B190:C193)*2)</f>
        <v>1</v>
      </c>
    </row>
    <row r="197" spans="1:6" ht="18" x14ac:dyDescent="0.35">
      <c r="A197" s="47" t="s">
        <v>450</v>
      </c>
      <c r="B197" s="46"/>
      <c r="C197" s="46"/>
      <c r="D197" s="238"/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51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0.67105263157894735</v>
      </c>
    </row>
  </sheetData>
  <sheetProtection algorithmName="SHA-512" hashValue="Hi7BbtpskzM07hdzqvH5HQxzRJ6Z588hW4UrKV91eIE67JNXomlksEH9JxNcTIO19HpFbn9y5xWosx8PrqGQwA==" saltValue="3VnbJGVtloBlNJFupqvR5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5" max="5" man="1"/>
    <brk id="17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9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NAFTA</v>
      </c>
      <c r="B8" s="323"/>
      <c r="C8" s="323"/>
      <c r="D8" s="323"/>
      <c r="E8" s="323"/>
      <c r="F8" s="323"/>
      <c r="G8" s="104"/>
    </row>
    <row r="9" spans="1:7" ht="24" x14ac:dyDescent="0.45">
      <c r="A9" s="245" t="s">
        <v>42</v>
      </c>
      <c r="B9" s="324"/>
      <c r="C9" s="324"/>
      <c r="D9" s="324"/>
      <c r="E9" s="324"/>
      <c r="F9" s="324"/>
      <c r="G9" s="104"/>
    </row>
    <row r="10" spans="1:7" ht="24" x14ac:dyDescent="0.45">
      <c r="A10" s="246" t="s">
        <v>44</v>
      </c>
      <c r="B10" s="325"/>
      <c r="C10" s="325"/>
      <c r="D10" s="325"/>
      <c r="E10" s="325"/>
      <c r="F10" s="325"/>
      <c r="G10" s="104"/>
    </row>
    <row r="11" spans="1:7" ht="24" x14ac:dyDescent="0.45">
      <c r="A11" s="245" t="s">
        <v>43</v>
      </c>
      <c r="B11" s="320"/>
      <c r="C11" s="320"/>
      <c r="D11" s="320"/>
      <c r="E11" s="320"/>
      <c r="F11" s="320"/>
      <c r="G11" s="104"/>
    </row>
    <row r="12" spans="1:7" ht="24" x14ac:dyDescent="0.45">
      <c r="A12" s="245" t="s">
        <v>239</v>
      </c>
      <c r="B12" s="326">
        <f>D549</f>
        <v>0</v>
      </c>
      <c r="C12" s="326"/>
      <c r="D12" s="326"/>
      <c r="E12" s="326"/>
      <c r="F12" s="326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63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63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63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5" t="s">
        <v>50</v>
      </c>
      <c r="B6" s="365"/>
      <c r="C6" s="365"/>
      <c r="D6" s="365"/>
      <c r="E6" s="365"/>
      <c r="F6" s="365"/>
      <c r="G6" s="104"/>
    </row>
    <row r="7" spans="1:7" s="11" customFormat="1" ht="21.75" customHeight="1" x14ac:dyDescent="0.45">
      <c r="A7" s="366" t="str">
        <f>'A2 Exploitation'!A8:F8</f>
        <v>NAFTA</v>
      </c>
      <c r="B7" s="366"/>
      <c r="C7" s="366"/>
      <c r="D7" s="366"/>
      <c r="E7" s="366"/>
      <c r="F7" s="366"/>
      <c r="G7" s="104"/>
    </row>
    <row r="8" spans="1:7" s="11" customFormat="1" ht="24" x14ac:dyDescent="0.45">
      <c r="A8" s="243" t="s">
        <v>42</v>
      </c>
      <c r="B8" s="367">
        <f>'A2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4" t="s">
        <v>44</v>
      </c>
      <c r="B9" s="368">
        <f>'A2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3" t="s">
        <v>43</v>
      </c>
      <c r="B10" s="364">
        <f>'A2 Exploitation'!B11:F11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3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NAFTA</v>
      </c>
      <c r="B8" s="323"/>
      <c r="C8" s="323"/>
      <c r="D8" s="323"/>
      <c r="E8" s="323"/>
      <c r="F8" s="323"/>
      <c r="G8" s="104"/>
    </row>
    <row r="9" spans="1:7" ht="24" x14ac:dyDescent="0.45">
      <c r="A9" s="243" t="s">
        <v>42</v>
      </c>
      <c r="B9" s="371"/>
      <c r="C9" s="371"/>
      <c r="D9" s="371"/>
      <c r="E9" s="371"/>
      <c r="F9" s="371"/>
      <c r="G9" s="104"/>
    </row>
    <row r="10" spans="1:7" ht="24" x14ac:dyDescent="0.45">
      <c r="A10" s="244" t="s">
        <v>44</v>
      </c>
      <c r="B10" s="372"/>
      <c r="C10" s="372"/>
      <c r="D10" s="372"/>
      <c r="E10" s="372"/>
      <c r="F10" s="372"/>
      <c r="G10" s="104"/>
    </row>
    <row r="11" spans="1:7" ht="24" x14ac:dyDescent="0.45">
      <c r="A11" s="243" t="s">
        <v>43</v>
      </c>
      <c r="B11" s="370"/>
      <c r="C11" s="370"/>
      <c r="D11" s="370"/>
      <c r="E11" s="370"/>
      <c r="F11" s="370"/>
      <c r="G11" s="104"/>
    </row>
    <row r="12" spans="1:7" ht="24" x14ac:dyDescent="0.45">
      <c r="A12" s="243" t="s">
        <v>239</v>
      </c>
      <c r="B12" s="373">
        <f>D549</f>
        <v>0</v>
      </c>
      <c r="C12" s="373"/>
      <c r="D12" s="373"/>
      <c r="E12" s="373"/>
      <c r="F12" s="373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str">
        <f>'A3 Exploitation'!A8:F8</f>
        <v>NAFTA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3" t="s">
        <v>42</v>
      </c>
      <c r="B8" s="367">
        <f>'A3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4" t="s">
        <v>44</v>
      </c>
      <c r="B9" s="368">
        <f>'A3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3" t="s">
        <v>43</v>
      </c>
      <c r="B10" s="364">
        <f>'A3 Exploitation'!B11:F11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3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NAFTA</v>
      </c>
      <c r="B8" s="323"/>
      <c r="C8" s="323"/>
      <c r="D8" s="323"/>
      <c r="E8" s="323"/>
      <c r="F8" s="323"/>
      <c r="G8" s="104"/>
    </row>
    <row r="9" spans="1:7" ht="24" x14ac:dyDescent="0.45">
      <c r="A9" s="306" t="s">
        <v>42</v>
      </c>
      <c r="B9" s="376"/>
      <c r="C9" s="376"/>
      <c r="D9" s="376"/>
      <c r="E9" s="376"/>
      <c r="F9" s="376"/>
      <c r="G9" s="104"/>
    </row>
    <row r="10" spans="1:7" ht="24" x14ac:dyDescent="0.45">
      <c r="A10" s="307" t="s">
        <v>44</v>
      </c>
      <c r="B10" s="377"/>
      <c r="C10" s="377"/>
      <c r="D10" s="377"/>
      <c r="E10" s="377"/>
      <c r="F10" s="377"/>
      <c r="G10" s="104"/>
    </row>
    <row r="11" spans="1:7" ht="24" x14ac:dyDescent="0.45">
      <c r="A11" s="306" t="s">
        <v>43</v>
      </c>
      <c r="B11" s="375"/>
      <c r="C11" s="375"/>
      <c r="D11" s="375"/>
      <c r="E11" s="375"/>
      <c r="F11" s="375"/>
      <c r="G11" s="104"/>
    </row>
    <row r="12" spans="1:7" ht="24" x14ac:dyDescent="0.45">
      <c r="A12" s="306" t="s">
        <v>239</v>
      </c>
      <c r="B12" s="374">
        <f>D549</f>
        <v>0</v>
      </c>
      <c r="C12" s="374"/>
      <c r="D12" s="374"/>
      <c r="E12" s="374"/>
      <c r="F12" s="374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ht="16.5" customHeight="1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ht="16.5" customHeight="1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ht="16.5" customHeight="1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ht="16.5" customHeight="1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ht="16.5" customHeigh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ht="16.5" customHeight="1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ht="16.5" customHeight="1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ht="16.5" customHeight="1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ht="16.5" customHeight="1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ht="16.5" customHeight="1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ht="16.5" customHeight="1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ht="16.5" customHeight="1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ht="16.5" customHeight="1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e">
        <f>#REF!</f>
        <v>#REF!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3" t="s">
        <v>42</v>
      </c>
      <c r="B8" s="367">
        <f>'A4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4" t="s">
        <v>44</v>
      </c>
      <c r="B9" s="368">
        <f>'A4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3" t="s">
        <v>43</v>
      </c>
      <c r="B10" s="364">
        <f>'A4 Exploitation'!A8:F8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3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2018-07-02T22:26:19Z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