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Mornaguia\2019\5\"/>
    </mc:Choice>
  </mc:AlternateContent>
  <bookViews>
    <workbookView xWindow="0" yWindow="0" windowWidth="10005" windowHeight="765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24" i="29" l="1"/>
  <c r="B106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25" i="36"/>
  <c r="B42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424" i="36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<sst xmlns="http://schemas.openxmlformats.org/spreadsheetml/2006/main" count="5693" uniqueCount="559">
  <si>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</si>
  <si>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</si>
  <si>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</si>
  <si>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</si>
  <si>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</si>
  <si>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</si>
  <si>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</si>
  <si>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</si>
  <si>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</si>
  <si>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</si>
  <si>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</si>
  <si>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</si>
  <si>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</si>
  <si>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</si>
  <si>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</si>
  <si>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</si>
  <si>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</si>
  <si>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</si>
  <si>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</si>
  <si>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</si>
  <si>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</si>
  <si>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</si>
  <si>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</si>
  <si>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</si>
  <si>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</si>
  <si>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</si>
  <si>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</si>
  <si>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</si>
  <si>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</si>
  <si>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</si>
  <si>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</si>
  <si>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</si>
  <si>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</si>
  <si>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</si>
  <si>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</si>
  <si>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</si>
  <si>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</si>
  <si>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</si>
  <si>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</si>
  <si>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</si>
  <si>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</si>
  <si>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</si>
  <si>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</si>
  <si>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</si>
  <si>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</si>
  <si>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</si>
  <si>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</si>
  <si>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</si>
  <si>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</si>
  <si>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</si>
  <si>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</si>
  <si>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</si>
  <si>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</si>
  <si>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</si>
  <si>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</si>
  <si>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</si>
  <si>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</si>
  <si>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</si>
  <si>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</si>
  <si>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</si>
  <si>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</si>
  <si>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</si>
  <si>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</si>
  <si>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</si>
  <si>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</si>
  <si>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</si>
  <si>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</si>
  <si>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</si>
  <si>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</si>
  <si>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</si>
  <si>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</si>
  <si>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</si>
  <si>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</si>
  <si>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</si>
  <si>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</si>
  <si>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</si>
  <si>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</si>
  <si>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</si>
  <si>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</si>
  <si>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</si>
  <si>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</si>
  <si>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</si>
  <si>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</si>
  <si>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</si>
  <si>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</si>
  <si>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</si>
  <si>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</si>
  <si>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</si>
  <si>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</si>
  <si>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</si>
  <si>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</si>
  <si>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</si>
  <si>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</si>
  <si>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</si>
  <si>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</si>
  <si>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</si>
  <si>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</si>
  <si>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</si>
  <si>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</si>
  <si>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</si>
  <si>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</si>
  <si>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</si>
  <si>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</si>
  <si>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</si>
  <si>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</si>
  <si>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</si>
  <si>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</si>
  <si>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</si>
  <si>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</si>
  <si>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</si>
  <si>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</si>
  <si>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</si>
  <si>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</si>
  <si>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</si>
  <si>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</si>
  <si>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</si>
  <si>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</si>
  <si>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</si>
  <si>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</si>
  <si>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</si>
  <si>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</si>
  <si>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</si>
  <si>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</si>
  <si>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</si>
  <si>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</si>
  <si>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</si>
  <si>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</si>
  <si>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</si>
  <si>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</si>
  <si>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</si>
  <si>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</si>
  <si>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</si>
  <si>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</si>
  <si>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</si>
  <si>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</si>
  <si>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</si>
  <si>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</si>
  <si>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</si>
  <si>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</si>
  <si>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</si>
  <si>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</si>
  <si>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</si>
  <si>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</si>
  <si>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</si>
  <si>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</si>
  <si>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</si>
  <si>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</si>
  <si>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</si>
  <si>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</si>
  <si>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</si>
  <si>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</si>
  <si>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</si>
  <si>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</si>
  <si>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</si>
  <si>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</si>
  <si>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</si>
  <si>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</si>
  <si>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</si>
  <si>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</si>
  <si>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</si>
  <si>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</si>
  <si>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</si>
  <si>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</si>
  <si>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</si>
  <si>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</si>
  <si>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</si>
  <si>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</si>
  <si>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</si>
  <si>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</si>
  <si>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</si>
  <si>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</si>
  <si>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</si>
  <si>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</si>
  <si>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</si>
  <si>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</si>
  <si>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</si>
  <si>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</si>
  <si>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</si>
  <si>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</si>
  <si>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</si>
  <si>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</si>
  <si>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</si>
  <si>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</si>
  <si>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</si>
  <si>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</si>
  <si>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</si>
  <si>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</si>
  <si>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</si>
  <si>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</si>
  <si>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</si>
  <si>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</si>
  <si>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</si>
  <si>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</si>
  <si>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</si>
  <si>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</si>
  <si>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</si>
  <si>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</si>
  <si>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</si>
  <si>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</si>
  <si>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</si>
  <si>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</si>
  <si>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</si>
  <si>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</si>
  <si>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</si>
  <si>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</si>
  <si>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</si>
  <si>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</si>
  <si>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</si>
  <si>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</si>
  <si>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</si>
  <si>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</si>
  <si>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</si>
  <si>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</si>
  <si>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</si>
  <si>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</si>
  <si>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</si>
  <si>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</si>
  <si>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</si>
  <si>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</si>
  <si>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</si>
  <si>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</si>
  <si>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</si>
  <si>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</si>
  <si>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</si>
  <si>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</si>
  <si>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</si>
  <si>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</si>
  <si>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</si>
  <si>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</si>
  <si>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</si>
  <si>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</si>
  <si>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</si>
  <si>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</si>
  <si>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</si>
  <si>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</si>
  <si>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</si>
  <si>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</si>
  <si>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</si>
  <si>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</si>
  <si>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</si>
  <si>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</si>
  <si>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</si>
  <si>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</si>
  <si>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</si>
  <si>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</si>
  <si>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</si>
  <si>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</si>
  <si>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</si>
  <si>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</si>
  <si>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</si>
  <si>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</si>
  <si>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</si>
  <si>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</si>
  <si>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</si>
  <si>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</si>
  <si>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</si>
  <si>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</si>
  <si>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</si>
  <si>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</si>
  <si>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</si>
  <si>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</si>
  <si>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</si>
  <si>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</si>
  <si>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</si>
  <si>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</si>
  <si>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</si>
  <si>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</si>
  <si>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</si>
  <si>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</si>
  <si>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</si>
  <si>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</si>
  <si>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</si>
  <si>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</si>
  <si>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</si>
  <si>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</si>
  <si>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</si>
  <si>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</si>
  <si>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</si>
  <si>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</si>
  <si>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</si>
  <si>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</si>
  <si>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</si>
  <si>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</si>
  <si>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</si>
  <si>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</si>
  <si>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</si>
  <si>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</si>
  <si>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</si>
  <si>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</si>
  <si>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</si>
  <si>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</si>
  <si>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</si>
  <si>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</si>
  <si>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</si>
  <si>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</si>
  <si>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</si>
  <si>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</si>
  <si>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</si>
  <si>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</si>
  <si>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</si>
  <si>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</si>
  <si>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</si>
  <si>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</si>
  <si>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</si>
  <si>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</si>
  <si>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</si>
  <si>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</si>
  <si>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</si>
  <si>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</si>
  <si>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</si>
  <si>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</si>
  <si>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</si>
  <si>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</si>
  <si>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</si>
  <si>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</si>
  <si>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</si>
  <si>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</si>
  <si>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</si>
  <si>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</si>
  <si>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</si>
  <si>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</si>
  <si>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</si>
  <si>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</si>
  <si>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</si>
  <si>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</si>
  <si>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</si>
  <si>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</si>
  <si>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</si>
  <si>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</si>
  <si>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</si>
  <si>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</si>
  <si>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</si>
  <si>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</si>
  <si>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</si>
  <si>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</si>
  <si>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</si>
  <si>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</si>
  <si>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</si>
  <si>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</si>
  <si>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</si>
  <si>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</si>
  <si>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</si>
  <si>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</si>
  <si>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</si>
  <si>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</si>
  <si>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</si>
  <si>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</si>
  <si>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</si>
  <si>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</si>
  <si>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</si>
  <si>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</si>
  <si>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</si>
  <si>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</si>
  <si>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</si>
  <si>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</si>
  <si>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</si>
  <si>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</si>
  <si>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</si>
  <si>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</si>
  <si>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</si>
  <si>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</si>
  <si>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</si>
  <si>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</si>
  <si>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</si>
  <si>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</si>
  <si>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</si>
  <si>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</si>
  <si>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</si>
  <si>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</si>
  <si>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</si>
  <si>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</si>
  <si>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</si>
  <si>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</si>
  <si>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</si>
  <si>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</si>
  <si>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</si>
  <si>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</si>
  <si>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</si>
  <si>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</si>
  <si>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</si>
  <si>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</si>
  <si>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</si>
  <si>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</si>
  <si>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</si>
  <si>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</si>
  <si>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</si>
  <si>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</si>
  <si>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</si>
  <si>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</si>
  <si>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</si>
  <si>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</si>
  <si>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</si>
  <si>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</si>
  <si>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</si>
  <si>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</si>
  <si>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</si>
  <si>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</si>
  <si>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</si>
  <si>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</si>
  <si>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</si>
  <si>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</si>
  <si>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</si>
  <si>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</si>
  <si>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</si>
  <si>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</si>
  <si>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</si>
  <si>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</si>
  <si>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</si>
  <si>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</si>
  <si>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</si>
  <si>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</si>
  <si>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</si>
  <si>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</si>
  <si>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</si>
  <si>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</si>
  <si>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</si>
  <si>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</si>
  <si>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</si>
  <si>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</si>
  <si>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</si>
  <si>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</si>
  <si>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</si>
  <si>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</si>
  <si>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</si>
  <si>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</si>
  <si>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</si>
  <si>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</si>
  <si>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</si>
  <si>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</si>
  <si>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</si>
  <si>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</si>
  <si>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</si>
  <si>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</si>
  <si>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</si>
  <si>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</si>
  <si>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</si>
  <si>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</si>
  <si>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</si>
  <si>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</si>
  <si>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</si>
  <si>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</si>
  <si>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</si>
  <si>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</si>
  <si>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</si>
  <si>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</si>
  <si>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</si>
  <si>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</si>
  <si>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</si>
  <si>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</si>
  <si>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</si>
  <si>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</si>
  <si>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</si>
  <si>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</si>
  <si>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</si>
  <si>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</si>
  <si>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</si>
  <si>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</si>
  <si>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</si>
  <si>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</si>
  <si>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</si>
  <si>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</si>
  <si>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</si>
  <si>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</si>
  <si>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</si>
  <si>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</si>
  <si>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</si>
  <si>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</si>
  <si>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</si>
  <si>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</si>
  <si>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</si>
  <si>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</si>
  <si>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</si>
  <si>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</si>
  <si>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</si>
  <si>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</si>
  <si>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MORNAGUIA</t>
  </si>
  <si>
    <t>M Souheil DRAOUI</t>
  </si>
  <si>
    <t>Directeur magasin et Gestionnaire de stock</t>
  </si>
  <si>
    <t>Les poissons réceptionnés pour les opérations "one shot" n'étaient pas enregistrés sur les feuilles de contrôle à la réception.
Bien que sur le système les réception était réalisés du 07 au 13 avril 2019 et pour le 29/04/19 mais les feuilles de contrôle à la réception pour ces dates étaient absentes.</t>
  </si>
  <si>
    <t>Avertir le fournisseur sur cet écart.</t>
  </si>
  <si>
    <t>Présence de certains sachets de pain oriental dont les mentions légales (DF, DLC et N°lot) étaient absentes.</t>
  </si>
  <si>
    <t>Renforcer le contrôle de l'étiquetage des produits réceptionnés.</t>
  </si>
  <si>
    <t>Absence de savon liquide le jour de l'audit.</t>
  </si>
  <si>
    <t>Fournir du savon liquide.</t>
  </si>
  <si>
    <t>L'employée assure le traitement et la vente au niveau de différents rayons (traiteur, charcuterie/fromage et volaillerie)</t>
  </si>
  <si>
    <t>Remplacer l'huile.</t>
  </si>
  <si>
    <t>Absence de meuble froid d'exposition.</t>
  </si>
  <si>
    <t>Les heures de fin d'exposition n'étaient pas enregistrés pour les dates suivantes: 01, 05 et 23 avril 2019 ainsi que pour le 02/05/19 (voir photos).</t>
  </si>
  <si>
    <t>Manque d'enregistrement des produits sur les feuilles de traçabilité.
Le produit Edam Rouge emballé le 01/05/19 et n'était pas tracé.
Le produit Gruyère "MERIEH" entamé le 10/04/19 et n'était pas tracé.</t>
  </si>
  <si>
    <t>Assurer l'enregistrement de tous les produits entamés sur les feuilles de traçabilité.</t>
  </si>
  <si>
    <t>La trancheuse n'était pas propre le jour de l'audit.</t>
  </si>
  <si>
    <t>Renforcer le nettoyage.</t>
  </si>
  <si>
    <t>Présence de piqures de moisissure sur la partie inférieur des étagères de stockage.</t>
  </si>
  <si>
    <t>Les températures à cœurs des produits TRAD exposés le jour de l'audit n'étaient pas satisfaisantes.
T escalope: 6,8°C
T cuisses de poulets: 7,3°C</t>
  </si>
  <si>
    <t>Veuillez maintenir ces produits à une température &lt; 4°C.</t>
  </si>
  <si>
    <t>Veuillez respecter les durées de vie des produits.</t>
  </si>
  <si>
    <t>Fournir des égouttoirs pour remédier à cet écart.</t>
  </si>
  <si>
    <t>Certaines caisses n'étaient pas propres.
Présence de sable sous les caisses d'exposition.</t>
  </si>
  <si>
    <t>Les paquets de dattes "Amiret El Bostène" exposés au niveau du meuble 4 éme gamme étaient dépourvus de l'étiquetage fournisseur (Absence des DF, DLC et N°Lot).</t>
  </si>
  <si>
    <t>Renforcer le tri.</t>
  </si>
  <si>
    <t>Le suivi et l'enregistrement des températures au niveau du tableau de relevé mensuel du mois de mars n'étaient pas réalisés.</t>
  </si>
  <si>
    <t>Les étagères des pâtes, sucre, thé et farines n'étaient pas propres le jour de l'audit.</t>
  </si>
  <si>
    <t>Présence de 3 paquets de chips "Lay's" dont la DLC était le 04/05/19. Nous rappelons que la date de retrait est de DLC -7.</t>
  </si>
  <si>
    <t>Respecter les dates limites de retrait.</t>
  </si>
  <si>
    <t>Présence de certaines boites de conserve cabossés.</t>
  </si>
  <si>
    <t>Veuillez retirer les boites cabossés.</t>
  </si>
  <si>
    <t>Le GTC n'est pas fonctionnel.</t>
  </si>
  <si>
    <t>Absence de local poubelles.</t>
  </si>
  <si>
    <t>Présence d'odeur désagréable dans les vestiaires hommes.</t>
  </si>
  <si>
    <t>Renforcer l'aération.</t>
  </si>
  <si>
    <t>Veuillez réduire l'espace sous la porte.</t>
  </si>
  <si>
    <t>Le sol était ébréché au niveau du quai de réception.</t>
  </si>
  <si>
    <t>Assurer la réparation.</t>
  </si>
  <si>
    <t>La peinture était écaillée au niveau de certaines étagères d'exposition.</t>
  </si>
  <si>
    <t>Veuillez repeindre ces éléments.</t>
  </si>
  <si>
    <t>Le taux d'hygromètrie était de 48% &lt; 65%, correct.</t>
  </si>
  <si>
    <t>Présence de 3 afficheurs non fonctionnels au niveau des meubles d'exposition des yaourts.</t>
  </si>
  <si>
    <t>Les grilles d'aération n'étaient pas propres pour le meuble d'exposition des beurres.</t>
  </si>
  <si>
    <t>Renforcer la protection des meubles d'exposition.</t>
  </si>
  <si>
    <t>Le sol était ébréché au niveau du rayon.</t>
  </si>
  <si>
    <t>Présence d'un afficheur non fonctionnel au niveau du meuble d'exposition des produits TRAD.
T affichée: 2,8°C
T mesurée: 7°C.</t>
  </si>
  <si>
    <t>Fournir une température d'exposition des produits &lt; 4°C.</t>
  </si>
  <si>
    <t>La pédale de la poubelle dans la salle de pause était rompue.</t>
  </si>
  <si>
    <t>Les alarmes n'étaient pas fonctionnelles.</t>
  </si>
  <si>
    <t>Veuillez terminer l'installation et mettre en marche les alarmes.</t>
  </si>
  <si>
    <t>Le sol était ébréché à l'entrée de la CF(+).</t>
  </si>
  <si>
    <t>La réserve manquait de rangement.</t>
  </si>
  <si>
    <t>Renforcer le rangement.</t>
  </si>
  <si>
    <t>Veuillez affecter un employé par rayon et interdire la polyvalence.</t>
  </si>
  <si>
    <t>L'huile de friture était d'aspect brunâtre.</t>
  </si>
  <si>
    <t>Assurer l'enregistrement des températures dans les tableaux de relevés mensuels.</t>
  </si>
  <si>
    <t>Interdire le réemballage des produits.</t>
  </si>
  <si>
    <t>Les températures à cœur des produits exposés n'étaient pas satisfaisantes.
T escalope: 6,8°C
T cuisses de poulets: 7,3°C
T poulets: 6,1°C</t>
  </si>
  <si>
    <t>Veuillez aménager un espace cloisonné pour un local poubelles.</t>
  </si>
  <si>
    <t>Veuillez repeindre ces étagères.</t>
  </si>
  <si>
    <t>Absence des certificats de salubrité au niveau de la réception. Les certificats des volailles étaient transférés au rayon.
Certains certificats de salubrité des poissons étaient absents (exp: les poissons rougets réceptionnés le 13/04/19).</t>
  </si>
  <si>
    <t>Pour chaque document sanitaire, une copie doit demeurer dans la réception pondant 6 mois.</t>
  </si>
  <si>
    <t>Assurer l'enregistrement quotidien des paramètres de contrôle à la réception.</t>
  </si>
  <si>
    <t>L'employé ne maitrise pas le système 3 bacs pour le lavage et la désinfection des fruits et des œufs (dosage erroné). Une sensibilisation à était faite sur place.</t>
  </si>
  <si>
    <t>Sensibiliser le personnel sur le lavage et la désinfection des fruits et œufs.</t>
  </si>
  <si>
    <t>Les poids des pains allégés n'était pas conformes
Pain allégé 1: 162g
Pain allégé 2: 184g</t>
  </si>
  <si>
    <t>Le carton du produit chouquette X10 entamé le 13/04/19 contient au total 12 pièces dont 7 étaient tracées, 4 stockés dans la CF(-) et une absente.
Le carton du produit crème au beurre caramel X3 entamé le 23/04/19 contient au total 8 pièces dont 4 étaient tracés, 3 stockés dans la CF(-) et une absente.</t>
  </si>
  <si>
    <t>Enregistrer tous les paramètres de la traçabilité</t>
  </si>
  <si>
    <t>Veuillez enregistrer les heures de fin d'exposition de tous les produits exposés.</t>
  </si>
  <si>
    <t>Nous avons constaté le réemballage des produits suivants: Fondant Rapé et Mozza Pizza emballés respectivement le 28/04/19 et le 27/04/19 (Voir photo).</t>
  </si>
  <si>
    <t>Dépassement de la durée de vie des cailles mises en rayon le 29/03/19 et exposé jusqu'au 01/04/19. Nous rappelons que la durée de vie des produits volailles TRAD est de J de mise en vente +2.</t>
  </si>
  <si>
    <t>Les produits osso bucco et les abats exposés n'étaient pas munis d'égouttoirs. Les osso bucco baignent dans leurs sérosités.</t>
  </si>
  <si>
    <t>La fraicheur des légumes n'était pas satisfaisante, exemple les laitues étaient flétries.</t>
  </si>
  <si>
    <t>Présence de piqures de moisissure sur les fixateurs de prix.
Les grilles d'aération du meuble des beurres n'étaient pas propres le jour de l'audit.</t>
  </si>
  <si>
    <t>Bien que le directeur du magasin à envoyé un mail pour la réalisation des analyses copro pour la boucherie depuis le 06/11/18, les analyses n'étaient pas réalisés. Les derniers analyses copro étaient réalisés dans la première semestre en 2018.</t>
  </si>
  <si>
    <t>Assurer les analyses deux fois par an pour les employés de la boucherie et de la poissonnerie et 1 fois pour les autres du rayon PFT.</t>
  </si>
  <si>
    <t xml:space="preserve">Exiger la mise en place d'un local </t>
  </si>
  <si>
    <t>Absence de la procédure de destruction des produits.</t>
  </si>
  <si>
    <t>Veuillez télécharger la procédure de destruction des produits et l'appliquer</t>
  </si>
  <si>
    <t>L'étanchéité de la petite porte juste à côté de la porte de la réception était insatisfaisante</t>
  </si>
  <si>
    <t>La peinture était écaillée sur les étagères de meubles froids d'exposition des yaourts.</t>
  </si>
  <si>
    <t>Les meubles d'exposition n'étaient pas bien protégé.</t>
  </si>
  <si>
    <t>Le distributeur savon dans le laboratoire boul/pât était endommagé.</t>
  </si>
  <si>
    <t>Réparer ou remplacer celui de la boul/pât.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</si>
</sst>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5" fillId="2" borderId="1" xfId="0" applyFont="1" applyFill="1" applyBorder="1" applyAlignment="1" applyProtection="1">
      <alignment horizontal="left" vertical="top" wrapText="1"/>
      <protection locked="0"/>
    </xf>
    <xf numFmtId="0" fontId="33" fillId="0" borderId="1" xfId="0" applyFont="1" applyBorder="1" applyAlignment="1" applyProtection="1">
      <alignment horizontal="left" vertical="top" wrapText="1"/>
      <protection locked="0"/>
    </xf>
    <xf numFmtId="0" fontId="6" fillId="0" borderId="6" xfId="0" applyFont="1" applyBorder="1" applyProtection="1"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0.52631578947368418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70428176"/>
        <c:axId val="-1770426000"/>
      </c:barChart>
      <c:catAx>
        <c:axId val="-17704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70426000"/>
        <c:crosses val="autoZero"/>
        <c:auto val="1"/>
        <c:lblAlgn val="ctr"/>
        <c:lblOffset val="100"/>
        <c:noMultiLvlLbl val="0"/>
      </c:catAx>
      <c:valAx>
        <c:axId val="-1770426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7042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7261344"/>
        <c:axId val="-1625878800"/>
      </c:barChart>
      <c:catAx>
        <c:axId val="-162726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5878800"/>
        <c:crosses val="autoZero"/>
        <c:auto val="1"/>
        <c:lblAlgn val="ctr"/>
        <c:lblOffset val="100"/>
        <c:noMultiLvlLbl val="0"/>
      </c:catAx>
      <c:valAx>
        <c:axId val="-162587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726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5870640"/>
        <c:axId val="-1625870096"/>
      </c:barChart>
      <c:catAx>
        <c:axId val="-162587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5870096"/>
        <c:crosses val="autoZero"/>
        <c:auto val="1"/>
        <c:lblAlgn val="ctr"/>
        <c:lblOffset val="100"/>
        <c:noMultiLvlLbl val="0"/>
      </c:catAx>
      <c:valAx>
        <c:axId val="-1625870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587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0.98648648648648651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5874992"/>
        <c:axId val="-1625876624"/>
      </c:barChart>
      <c:catAx>
        <c:axId val="-162587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5876624"/>
        <c:crosses val="autoZero"/>
        <c:auto val="1"/>
        <c:lblAlgn val="ctr"/>
        <c:lblOffset val="100"/>
        <c:noMultiLvlLbl val="0"/>
      </c:catAx>
      <c:valAx>
        <c:axId val="-162587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587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5877712"/>
        <c:axId val="-1625876080"/>
      </c:barChart>
      <c:catAx>
        <c:axId val="-162587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5876080"/>
        <c:crosses val="autoZero"/>
        <c:auto val="1"/>
        <c:lblAlgn val="ctr"/>
        <c:lblOffset val="100"/>
        <c:noMultiLvlLbl val="0"/>
      </c:catAx>
      <c:valAx>
        <c:axId val="-162587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587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5873904"/>
        <c:axId val="-1625873360"/>
      </c:barChart>
      <c:catAx>
        <c:axId val="-16258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5873360"/>
        <c:crosses val="autoZero"/>
        <c:auto val="1"/>
        <c:lblAlgn val="ctr"/>
        <c:lblOffset val="100"/>
        <c:noMultiLvlLbl val="0"/>
      </c:catAx>
      <c:valAx>
        <c:axId val="-162587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587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0.79081632653061229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5872272"/>
        <c:axId val="-1625875536"/>
      </c:barChart>
      <c:catAx>
        <c:axId val="-162587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5875536"/>
        <c:crosses val="autoZero"/>
        <c:auto val="1"/>
        <c:lblAlgn val="ctr"/>
        <c:lblOffset val="100"/>
        <c:noMultiLvlLbl val="0"/>
      </c:catAx>
      <c:valAx>
        <c:axId val="-1625875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587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0.8354838709677419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5869008"/>
        <c:axId val="-1625880432"/>
      </c:barChart>
      <c:catAx>
        <c:axId val="-1625869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5880432"/>
        <c:crosses val="autoZero"/>
        <c:auto val="1"/>
        <c:lblAlgn val="ctr"/>
        <c:lblOffset val="100"/>
        <c:noMultiLvlLbl val="0"/>
      </c:catAx>
      <c:valAx>
        <c:axId val="-162588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586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0.8131500987491771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625879888"/>
        <c:axId val="-1625879344"/>
        <c:extLst xmlns:c16r2="http://schemas.microsoft.com/office/drawing/2015/06/chart"/>
      </c:barChart>
      <c:catAx>
        <c:axId val="-16258798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5879344"/>
        <c:crosses val="autoZero"/>
        <c:auto val="1"/>
        <c:lblAlgn val="ctr"/>
        <c:lblOffset val="100"/>
        <c:noMultiLvlLbl val="0"/>
      </c:catAx>
      <c:valAx>
        <c:axId val="-1625879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587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0.6363363636363637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625299968"/>
        <c:axId val="-1625297248"/>
        <c:extLst xmlns:c16r2="http://schemas.microsoft.com/office/drawing/2015/06/chart"/>
      </c:barChart>
      <c:catAx>
        <c:axId val="-162529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5297248"/>
        <c:crosses val="autoZero"/>
        <c:auto val="1"/>
        <c:lblAlgn val="ctr"/>
        <c:lblOffset val="100"/>
        <c:noMultiLvlLbl val="0"/>
      </c:catAx>
      <c:valAx>
        <c:axId val="-162529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529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70422192"/>
        <c:axId val="-1770436336"/>
      </c:barChart>
      <c:catAx>
        <c:axId val="-177042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70436336"/>
        <c:crosses val="autoZero"/>
        <c:auto val="1"/>
        <c:lblAlgn val="ctr"/>
        <c:lblOffset val="100"/>
        <c:noMultiLvlLbl val="0"/>
      </c:catAx>
      <c:valAx>
        <c:axId val="-1770436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7042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0.91025641025641024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7255904"/>
        <c:axId val="-1627252096"/>
      </c:barChart>
      <c:catAx>
        <c:axId val="-16272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7252096"/>
        <c:crosses val="autoZero"/>
        <c:auto val="1"/>
        <c:lblAlgn val="ctr"/>
        <c:lblOffset val="100"/>
        <c:noMultiLvlLbl val="0"/>
      </c:catAx>
      <c:valAx>
        <c:axId val="-162725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725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7260800"/>
        <c:axId val="-1627260256"/>
      </c:barChart>
      <c:catAx>
        <c:axId val="-162726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7260256"/>
        <c:crosses val="autoZero"/>
        <c:auto val="1"/>
        <c:lblAlgn val="ctr"/>
        <c:lblOffset val="100"/>
        <c:noMultiLvlLbl val="0"/>
      </c:catAx>
      <c:valAx>
        <c:axId val="-162726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726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0.67105263157894735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7259168"/>
        <c:axId val="-1627262976"/>
      </c:barChart>
      <c:catAx>
        <c:axId val="-162725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7262976"/>
        <c:crosses val="autoZero"/>
        <c:auto val="1"/>
        <c:lblAlgn val="ctr"/>
        <c:lblOffset val="100"/>
        <c:noMultiLvlLbl val="0"/>
      </c:catAx>
      <c:valAx>
        <c:axId val="-1627262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725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7254272"/>
        <c:axId val="-1627253184"/>
      </c:barChart>
      <c:catAx>
        <c:axId val="-162725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7253184"/>
        <c:crosses val="autoZero"/>
        <c:auto val="1"/>
        <c:lblAlgn val="ctr"/>
        <c:lblOffset val="100"/>
        <c:noMultiLvlLbl val="0"/>
      </c:catAx>
      <c:valAx>
        <c:axId val="-1627253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725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7258624"/>
        <c:axId val="-1627263520"/>
      </c:barChart>
      <c:catAx>
        <c:axId val="-162725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7263520"/>
        <c:crosses val="autoZero"/>
        <c:auto val="1"/>
        <c:lblAlgn val="ctr"/>
        <c:lblOffset val="100"/>
        <c:noMultiLvlLbl val="0"/>
      </c:catAx>
      <c:valAx>
        <c:axId val="-1627263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725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0.8928571428571429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7258080"/>
        <c:axId val="-1627254816"/>
      </c:barChart>
      <c:catAx>
        <c:axId val="-162725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7254816"/>
        <c:crosses val="autoZero"/>
        <c:auto val="1"/>
        <c:lblAlgn val="ctr"/>
        <c:lblOffset val="100"/>
        <c:noMultiLvlLbl val="0"/>
      </c:catAx>
      <c:valAx>
        <c:axId val="-162725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725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7250464"/>
        <c:axId val="-1627262432"/>
      </c:barChart>
      <c:catAx>
        <c:axId val="-162725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7262432"/>
        <c:crosses val="autoZero"/>
        <c:auto val="1"/>
        <c:lblAlgn val="ctr"/>
        <c:lblOffset val="100"/>
        <c:noMultiLvlLbl val="0"/>
      </c:catAx>
      <c:valAx>
        <c:axId val="-1627262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725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8" zoomScaleSheetLayoutView="100" workbookViewId="0">
      <selection activeCell="D23" sqref="D23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1" t="s">
        <v>474</v>
      </c>
      <c r="B18" s="341"/>
      <c r="C18" s="341"/>
      <c r="D18" s="342" t="s">
        <v>475</v>
      </c>
      <c r="E18" s="342"/>
      <c r="F18" s="342"/>
      <c r="G18" s="342"/>
      <c r="H18" s="342"/>
      <c r="I18" s="342"/>
      <c r="J18" s="342"/>
      <c r="K18" s="342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3" t="s">
        <v>277</v>
      </c>
      <c r="B21" s="343"/>
      <c r="C21" s="343"/>
      <c r="D21" s="343"/>
      <c r="E21" s="343"/>
      <c r="F21" s="343"/>
      <c r="G21" s="343"/>
      <c r="H21" s="343"/>
      <c r="I21" s="343"/>
      <c r="J21" s="343"/>
      <c r="K21" s="343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4" t="s">
        <v>279</v>
      </c>
      <c r="C23" s="344"/>
      <c r="D23" s="31"/>
      <c r="E23" s="31"/>
      <c r="F23" s="31"/>
      <c r="G23" s="31"/>
      <c r="H23" s="31"/>
      <c r="I23" s="31"/>
      <c r="J23" t="str">
        <f>D18</f>
        <v>MORNAGUIA</v>
      </c>
    </row>
    <row r="24" spans="1:11" ht="33" customHeight="1" x14ac:dyDescent="0.25">
      <c r="A24" s="277" t="s">
        <v>280</v>
      </c>
      <c r="B24" s="345">
        <f>AVERAGE('A1 Exploitation'!D730,'A1 Technique'!D199)</f>
        <v>0.8131500987491771</v>
      </c>
      <c r="C24" s="345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5" t="e">
        <f>AVERAGE('A2 Exploitation'!D730,'A2 Technique'!D199)</f>
        <v>#DIV/0!</v>
      </c>
      <c r="C25" s="345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5" t="e">
        <f>AVERAGE('A3 Exploitation'!D730,'A3 Technique'!D199)</f>
        <v>#DIV/0!</v>
      </c>
      <c r="C26" s="345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5" t="e">
        <f>AVERAGE('A4 Exploitation'!D730,'A4 Technique'!D199)</f>
        <v>#DIV/0!</v>
      </c>
      <c r="C27" s="345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5"/>
      <c r="C28" s="345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5"/>
      <c r="C29" s="345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4" t="s">
        <v>286</v>
      </c>
      <c r="C33" s="344"/>
      <c r="D33" s="31"/>
      <c r="E33" s="31"/>
      <c r="F33" s="31"/>
      <c r="G33" s="31"/>
      <c r="H33" s="31"/>
      <c r="I33" s="31"/>
      <c r="J33" t="str">
        <f>D18</f>
        <v>MORNAGUIA</v>
      </c>
    </row>
    <row r="34" spans="1:10" ht="33" customHeight="1" x14ac:dyDescent="0.25">
      <c r="A34" s="277" t="s">
        <v>280</v>
      </c>
      <c r="B34" s="345">
        <f>'A1 Exploitation'!D730</f>
        <v>0.8354838709677419</v>
      </c>
      <c r="C34" s="345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5" t="e">
        <f>'A2 Exploitation'!D730</f>
        <v>#DIV/0!</v>
      </c>
      <c r="C35" s="345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5" t="e">
        <f>'A3 Exploitation'!D730</f>
        <v>#DIV/0!</v>
      </c>
      <c r="C36" s="345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5" t="e">
        <f>'A4 Exploitation'!D730</f>
        <v>#DIV/0!</v>
      </c>
      <c r="C37" s="345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5"/>
      <c r="C38" s="345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5"/>
      <c r="C39" s="345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6" t="s">
        <v>287</v>
      </c>
      <c r="C42" s="346"/>
      <c r="D42" s="31"/>
      <c r="E42" s="31"/>
      <c r="F42" s="31"/>
      <c r="G42" s="31"/>
      <c r="H42" s="31"/>
      <c r="I42" s="31"/>
      <c r="J42" t="str">
        <f>D18</f>
        <v>MORNAGUIA</v>
      </c>
    </row>
    <row r="43" spans="1:10" ht="33" customHeight="1" x14ac:dyDescent="0.25">
      <c r="A43" s="277" t="s">
        <v>280</v>
      </c>
      <c r="B43" s="345">
        <f>AVERAGE('A1 Exploitation'!D728, 'A1 Technique'!D197)</f>
        <v>0.6363363636363637</v>
      </c>
      <c r="C43" s="345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5" t="e">
        <f>AVERAGE('A2 Exploitation'!D728, 'A2 Technique'!D197)</f>
        <v>#DIV/0!</v>
      </c>
      <c r="C44" s="345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5" t="e">
        <f>AVERAGE('A3 Exploitation'!D728, 'A3 Technique'!D197)</f>
        <v>#DIV/0!</v>
      </c>
      <c r="C45" s="345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5" t="e">
        <f>AVERAGE('A4 Exploitation'!D728, 'A4 Technique'!D197)</f>
        <v>#DIV/0!</v>
      </c>
      <c r="C46" s="345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5"/>
      <c r="C47" s="345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5"/>
      <c r="C48" s="345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4" t="s">
        <v>288</v>
      </c>
      <c r="C51" s="344"/>
      <c r="D51" s="31"/>
      <c r="E51" s="31"/>
      <c r="F51" s="31"/>
      <c r="G51" s="31"/>
      <c r="H51" s="31"/>
      <c r="I51" s="31"/>
      <c r="J51" t="str">
        <f>D18</f>
        <v>MORNAGUIA</v>
      </c>
    </row>
    <row r="52" spans="1:10" ht="33" customHeight="1" x14ac:dyDescent="0.25">
      <c r="A52" s="277" t="s">
        <v>280</v>
      </c>
      <c r="B52" s="347">
        <f>'A1 Exploitation'!D48</f>
        <v>0.52631578947368418</v>
      </c>
      <c r="C52" s="347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7" t="e">
        <f>'A2 Exploitation'!D48</f>
        <v>#DIV/0!</v>
      </c>
      <c r="C53" s="347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7" t="e">
        <f>'A3 Exploitation'!D48</f>
        <v>#DIV/0!</v>
      </c>
      <c r="C54" s="347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7" t="e">
        <f>'A4 Exploitation'!D48</f>
        <v>#DIV/0!</v>
      </c>
      <c r="C55" s="347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7"/>
      <c r="C56" s="347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7"/>
      <c r="C57" s="347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4" t="s">
        <v>289</v>
      </c>
      <c r="C60" s="344"/>
      <c r="D60" s="31"/>
      <c r="E60" s="31"/>
      <c r="F60" s="31"/>
      <c r="G60" s="31"/>
      <c r="H60" s="31"/>
      <c r="I60" s="31"/>
      <c r="J60" t="str">
        <f>D18</f>
        <v>MORNAGUIA</v>
      </c>
    </row>
    <row r="61" spans="1:10" ht="33" customHeight="1" x14ac:dyDescent="0.25">
      <c r="A61" s="277" t="s">
        <v>280</v>
      </c>
      <c r="B61" s="345" t="e">
        <f>'A1 Exploitation'!D131</f>
        <v>#DIV/0!</v>
      </c>
      <c r="C61" s="345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5" t="e">
        <f>'A2 Exploitation'!D131</f>
        <v>#DIV/0!</v>
      </c>
      <c r="C62" s="345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5" t="e">
        <f>'A3 Exploitation'!D131</f>
        <v>#DIV/0!</v>
      </c>
      <c r="C63" s="345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5" t="e">
        <f>'A4 Exploitation'!D131</f>
        <v>#DIV/0!</v>
      </c>
      <c r="C64" s="345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5"/>
      <c r="C65" s="345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5"/>
      <c r="C66" s="345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4" t="s">
        <v>464</v>
      </c>
      <c r="C69" s="344"/>
      <c r="D69" s="31"/>
      <c r="E69" s="31"/>
      <c r="F69" s="31"/>
      <c r="G69" s="31"/>
      <c r="H69" s="31"/>
      <c r="I69" s="31"/>
      <c r="J69" t="str">
        <f>D18</f>
        <v>MORNAGUIA</v>
      </c>
    </row>
    <row r="70" spans="1:10" ht="33" customHeight="1" x14ac:dyDescent="0.25">
      <c r="A70" s="277" t="s">
        <v>280</v>
      </c>
      <c r="B70" s="345">
        <f>'A1 Exploitation'!D187</f>
        <v>0.91025641025641024</v>
      </c>
      <c r="C70" s="345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5" t="e">
        <f>'A2 Exploitation'!D187</f>
        <v>#DIV/0!</v>
      </c>
      <c r="C71" s="345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5" t="e">
        <f>'A3 Exploitation'!D187</f>
        <v>#DIV/0!</v>
      </c>
      <c r="C72" s="345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5" t="e">
        <f>'A4 Exploitation'!D187</f>
        <v>#DIV/0!</v>
      </c>
      <c r="C73" s="345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5"/>
      <c r="C74" s="345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5"/>
      <c r="C75" s="345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4" t="s">
        <v>465</v>
      </c>
      <c r="C78" s="344"/>
      <c r="D78" s="31"/>
      <c r="E78" s="31"/>
      <c r="F78" s="31"/>
      <c r="G78" s="31"/>
      <c r="H78" s="31"/>
      <c r="I78" s="31"/>
      <c r="J78" t="str">
        <f>D18</f>
        <v>MORNAGUIA</v>
      </c>
    </row>
    <row r="79" spans="1:10" ht="33" customHeight="1" x14ac:dyDescent="0.25">
      <c r="A79" s="277" t="s">
        <v>280</v>
      </c>
      <c r="B79" s="345">
        <f>'A1 Exploitation'!D249</f>
        <v>0.625</v>
      </c>
      <c r="C79" s="345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5" t="e">
        <f>'A2 Exploitation'!D249</f>
        <v>#DIV/0!</v>
      </c>
      <c r="C80" s="345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5" t="e">
        <f>'A3 Exploitation'!D249</f>
        <v>#DIV/0!</v>
      </c>
      <c r="C81" s="345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5" t="e">
        <f>'A4 Exploitation'!D249</f>
        <v>#DIV/0!</v>
      </c>
      <c r="C82" s="345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5"/>
      <c r="C83" s="345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5"/>
      <c r="C84" s="345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4" t="s">
        <v>466</v>
      </c>
      <c r="C87" s="344"/>
      <c r="D87" s="31"/>
      <c r="E87" s="31"/>
      <c r="F87" s="31"/>
      <c r="G87" s="31"/>
      <c r="H87" s="31"/>
      <c r="I87" s="31"/>
      <c r="J87" t="str">
        <f>D18</f>
        <v>MORNAGUIA</v>
      </c>
    </row>
    <row r="88" spans="1:10" ht="33" customHeight="1" x14ac:dyDescent="0.25">
      <c r="A88" s="277" t="s">
        <v>280</v>
      </c>
      <c r="B88" s="345">
        <f>'A1 Exploitation'!D304</f>
        <v>0.67105263157894735</v>
      </c>
      <c r="C88" s="345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5" t="e">
        <f>'A2 Exploitation'!D304</f>
        <v>#DIV/0!</v>
      </c>
      <c r="C89" s="345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5" t="e">
        <f>'A3 Exploitation'!D304</f>
        <v>#DIV/0!</v>
      </c>
      <c r="C90" s="345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5" t="e">
        <f>'A4 Exploitation'!D304</f>
        <v>#DIV/0!</v>
      </c>
      <c r="C91" s="345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5"/>
      <c r="C92" s="345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5"/>
      <c r="C93" s="345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4" t="s">
        <v>467</v>
      </c>
      <c r="C96" s="344"/>
      <c r="D96" s="31"/>
      <c r="E96" s="31"/>
      <c r="F96" s="31"/>
      <c r="G96" s="31"/>
      <c r="H96" s="31"/>
      <c r="I96" s="31"/>
      <c r="J96" t="str">
        <f>D18</f>
        <v>MORNAGUIA</v>
      </c>
    </row>
    <row r="97" spans="1:10" ht="33" customHeight="1" x14ac:dyDescent="0.25">
      <c r="A97" s="277" t="s">
        <v>280</v>
      </c>
      <c r="B97" s="345">
        <f>'A1 Exploitation'!D371</f>
        <v>0.95238095238095233</v>
      </c>
      <c r="C97" s="345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5" t="e">
        <f>'A2 Exploitation'!D371</f>
        <v>#DIV/0!</v>
      </c>
      <c r="C98" s="345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5" t="e">
        <f>'A3 Exploitation'!D371</f>
        <v>#DIV/0!</v>
      </c>
      <c r="C99" s="345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5" t="e">
        <f>'A4 Exploitation'!D371</f>
        <v>#DIV/0!</v>
      </c>
      <c r="C100" s="345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5"/>
      <c r="C101" s="345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5"/>
      <c r="C102" s="345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4" t="s">
        <v>468</v>
      </c>
      <c r="C105" s="344"/>
      <c r="D105" s="31"/>
      <c r="E105" s="31"/>
      <c r="F105" s="31"/>
      <c r="G105" s="31"/>
      <c r="H105" s="31"/>
      <c r="I105" s="31"/>
      <c r="J105" t="str">
        <f>D18</f>
        <v>MORNAGUIA</v>
      </c>
    </row>
    <row r="106" spans="1:10" ht="33" customHeight="1" x14ac:dyDescent="0.25">
      <c r="A106" s="277" t="s">
        <v>280</v>
      </c>
      <c r="B106" s="345" t="e">
        <f>'A1 Exploitation'!D429</f>
        <v>#DIV/0!</v>
      </c>
      <c r="C106" s="345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5" t="e">
        <f>'A2 Exploitation'!D429</f>
        <v>#DIV/0!</v>
      </c>
      <c r="C107" s="345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5" t="e">
        <f>'A3 Exploitation'!D429</f>
        <v>#DIV/0!</v>
      </c>
      <c r="C108" s="345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5" t="e">
        <f>'A4 Exploitation'!D429</f>
        <v>#DIV/0!</v>
      </c>
      <c r="C109" s="345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5"/>
      <c r="C110" s="345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5"/>
      <c r="C111" s="345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4" t="s">
        <v>469</v>
      </c>
      <c r="C114" s="344"/>
      <c r="D114" s="31"/>
      <c r="E114" s="31"/>
      <c r="F114" s="31"/>
      <c r="G114" s="31"/>
      <c r="H114" s="31"/>
      <c r="I114" s="31"/>
      <c r="J114" t="str">
        <f>D18</f>
        <v>MORNAGUIA</v>
      </c>
    </row>
    <row r="115" spans="1:10" ht="33" customHeight="1" x14ac:dyDescent="0.25">
      <c r="A115" s="277" t="s">
        <v>280</v>
      </c>
      <c r="B115" s="345">
        <f>'A1 Exploitation'!D476</f>
        <v>0.8928571428571429</v>
      </c>
      <c r="C115" s="345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5" t="e">
        <f>'A2 Exploitation'!D476</f>
        <v>#DIV/0!</v>
      </c>
      <c r="C116" s="345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5" t="e">
        <f>'A3 Exploitation'!D476</f>
        <v>#DIV/0!</v>
      </c>
      <c r="C117" s="345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5" t="e">
        <f>'A4 Exploitation'!D476</f>
        <v>#DIV/0!</v>
      </c>
      <c r="C118" s="345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5"/>
      <c r="C119" s="345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5"/>
      <c r="C120" s="345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4" t="s">
        <v>470</v>
      </c>
      <c r="C123" s="344"/>
      <c r="D123" s="31"/>
      <c r="E123" s="31"/>
      <c r="F123" s="31"/>
      <c r="G123" s="31"/>
      <c r="H123" s="31"/>
      <c r="I123" s="31"/>
      <c r="J123" t="str">
        <f>D18</f>
        <v>MORNAGUIA</v>
      </c>
    </row>
    <row r="124" spans="1:10" ht="33" customHeight="1" x14ac:dyDescent="0.25">
      <c r="A124" s="277" t="s">
        <v>280</v>
      </c>
      <c r="B124" s="345" t="e">
        <f>'A1 Exploitation'!D527</f>
        <v>#DIV/0!</v>
      </c>
      <c r="C124" s="345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5" t="e">
        <f>'A2 Exploitation'!D527</f>
        <v>#DIV/0!</v>
      </c>
      <c r="C125" s="345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5" t="e">
        <f>'A3 Exploitation'!D527</f>
        <v>#DIV/0!</v>
      </c>
      <c r="C126" s="345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5" t="e">
        <f>'A4 Exploitation'!D527</f>
        <v>#DIV/0!</v>
      </c>
      <c r="C127" s="345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5"/>
      <c r="C128" s="345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5"/>
      <c r="C129" s="345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4" t="s">
        <v>471</v>
      </c>
      <c r="C132" s="344"/>
      <c r="D132" s="31"/>
      <c r="E132" s="31"/>
      <c r="F132" s="31"/>
      <c r="G132" s="31"/>
      <c r="H132" s="31"/>
      <c r="I132" s="31"/>
      <c r="J132" t="str">
        <f>D18</f>
        <v>MORNAGUIA</v>
      </c>
    </row>
    <row r="133" spans="1:10" ht="33" customHeight="1" x14ac:dyDescent="0.25">
      <c r="A133" s="277" t="s">
        <v>280</v>
      </c>
      <c r="B133" s="345">
        <f>'A1 Exploitation'!D570</f>
        <v>1</v>
      </c>
      <c r="C133" s="345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5" t="e">
        <f>'A2 Exploitation'!D570</f>
        <v>#DIV/0!</v>
      </c>
      <c r="C134" s="345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5" t="e">
        <f>'A3 Exploitation'!D570</f>
        <v>#DIV/0!</v>
      </c>
      <c r="C135" s="345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5" t="e">
        <f>'A4 Exploitation'!D570</f>
        <v>#DIV/0!</v>
      </c>
      <c r="C136" s="345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5"/>
      <c r="C137" s="345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5"/>
      <c r="C138" s="345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4" t="s">
        <v>290</v>
      </c>
      <c r="C141" s="344"/>
      <c r="D141" s="31"/>
      <c r="E141" s="31"/>
      <c r="F141" s="31"/>
      <c r="G141" s="31"/>
      <c r="H141" s="31"/>
      <c r="I141" s="31"/>
      <c r="J141" t="str">
        <f>D18</f>
        <v>MORNAGUIA</v>
      </c>
    </row>
    <row r="142" spans="1:10" ht="33" customHeight="1" x14ac:dyDescent="0.25">
      <c r="A142" s="277" t="s">
        <v>280</v>
      </c>
      <c r="B142" s="345">
        <f>'A1 Exploitation'!D610</f>
        <v>0.83333333333333337</v>
      </c>
      <c r="C142" s="345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5" t="e">
        <f>'A2 Exploitation'!D610</f>
        <v>#DIV/0!</v>
      </c>
      <c r="C143" s="345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5" t="e">
        <f>'A3 Exploitation'!D610</f>
        <v>#DIV/0!</v>
      </c>
      <c r="C144" s="345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5" t="e">
        <f>'A4 Exploitation'!D610</f>
        <v>#DIV/0!</v>
      </c>
      <c r="C145" s="345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5"/>
      <c r="C146" s="345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5"/>
      <c r="C147" s="345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4" t="s">
        <v>291</v>
      </c>
      <c r="C150" s="344"/>
      <c r="D150" s="31"/>
      <c r="E150" s="31"/>
      <c r="F150" s="31"/>
      <c r="G150" s="31"/>
      <c r="H150" s="31"/>
      <c r="I150" s="31"/>
      <c r="J150" t="str">
        <f>D18</f>
        <v>MORNAGUIA</v>
      </c>
    </row>
    <row r="151" spans="1:10" ht="33" customHeight="1" x14ac:dyDescent="0.25">
      <c r="A151" s="277" t="s">
        <v>280</v>
      </c>
      <c r="B151" s="345">
        <f>'A1 Exploitation'!D673</f>
        <v>0.98648648648648651</v>
      </c>
      <c r="C151" s="345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5" t="e">
        <f>'A2 Exploitation'!D673</f>
        <v>#DIV/0!</v>
      </c>
      <c r="C152" s="345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5" t="e">
        <f>'A3 Exploitation'!D673</f>
        <v>#DIV/0!</v>
      </c>
      <c r="C153" s="345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5" t="e">
        <f>'A4 Exploitation'!D673</f>
        <v>#DIV/0!</v>
      </c>
      <c r="C154" s="345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5"/>
      <c r="C155" s="345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5"/>
      <c r="C156" s="345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8"/>
      <c r="C159" s="348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4" t="s">
        <v>472</v>
      </c>
      <c r="C160" s="344"/>
      <c r="D160" s="31"/>
      <c r="E160" s="31"/>
      <c r="F160" s="31"/>
      <c r="G160" s="31"/>
      <c r="H160" s="31"/>
      <c r="I160" s="31"/>
      <c r="J160" t="str">
        <f>D18</f>
        <v>MORNAGUIA</v>
      </c>
    </row>
    <row r="161" spans="1:10" ht="33" customHeight="1" x14ac:dyDescent="0.25">
      <c r="A161" s="277" t="s">
        <v>280</v>
      </c>
      <c r="B161" s="345">
        <f>'A1 Exploitation'!D702</f>
        <v>0.9</v>
      </c>
      <c r="C161" s="345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5" t="e">
        <f>'A2 Exploitation'!D702</f>
        <v>#DIV/0!</v>
      </c>
      <c r="C162" s="345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5" t="e">
        <f>'A3 Exploitation'!D702</f>
        <v>#DIV/0!</v>
      </c>
      <c r="C163" s="345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5" t="e">
        <f>'A4 Exploitation'!D702</f>
        <v>#DIV/0!</v>
      </c>
      <c r="C164" s="345"/>
    </row>
    <row r="165" spans="1:10" ht="33" customHeight="1" x14ac:dyDescent="0.25">
      <c r="A165" s="276" t="s">
        <v>284</v>
      </c>
      <c r="B165" s="345"/>
      <c r="C165" s="345"/>
    </row>
    <row r="166" spans="1:10" ht="18" x14ac:dyDescent="0.25">
      <c r="A166" s="276" t="s">
        <v>285</v>
      </c>
      <c r="B166" s="345"/>
      <c r="C166" s="345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4" t="s">
        <v>473</v>
      </c>
      <c r="C169" s="344"/>
      <c r="J169" t="str">
        <f>D18</f>
        <v>MORNAGUIA</v>
      </c>
    </row>
    <row r="170" spans="1:10" ht="33" customHeight="1" x14ac:dyDescent="0.25">
      <c r="A170" s="277" t="s">
        <v>280</v>
      </c>
      <c r="B170" s="345">
        <f>'A1 Exploitation'!D726</f>
        <v>0.9375</v>
      </c>
      <c r="C170" s="345"/>
    </row>
    <row r="171" spans="1:10" ht="33" customHeight="1" x14ac:dyDescent="0.25">
      <c r="A171" s="276" t="s">
        <v>281</v>
      </c>
      <c r="B171" s="345" t="e">
        <f>'A2 Exploitation'!D726</f>
        <v>#DIV/0!</v>
      </c>
      <c r="C171" s="345"/>
    </row>
    <row r="172" spans="1:10" ht="33" customHeight="1" x14ac:dyDescent="0.25">
      <c r="A172" s="277" t="s">
        <v>282</v>
      </c>
      <c r="B172" s="345" t="e">
        <f>'A3 Exploitation'!D726</f>
        <v>#DIV/0!</v>
      </c>
      <c r="C172" s="345"/>
    </row>
    <row r="173" spans="1:10" ht="33" customHeight="1" x14ac:dyDescent="0.25">
      <c r="A173" s="277" t="s">
        <v>283</v>
      </c>
      <c r="B173" s="345" t="e">
        <f>'A4 Exploitation'!D726</f>
        <v>#DIV/0!</v>
      </c>
      <c r="C173" s="345"/>
    </row>
    <row r="174" spans="1:10" ht="33" customHeight="1" x14ac:dyDescent="0.25">
      <c r="A174" s="276" t="s">
        <v>284</v>
      </c>
      <c r="B174" s="345"/>
      <c r="C174" s="345"/>
    </row>
    <row r="175" spans="1:10" ht="18" x14ac:dyDescent="0.25">
      <c r="A175" s="276" t="s">
        <v>285</v>
      </c>
      <c r="B175" s="345"/>
      <c r="C175" s="345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4" t="s">
        <v>292</v>
      </c>
      <c r="C178" s="344"/>
      <c r="J178" t="str">
        <f>D18</f>
        <v>MORNAGUIA</v>
      </c>
    </row>
    <row r="179" spans="1:10" ht="33" customHeight="1" x14ac:dyDescent="0.25">
      <c r="A179" s="277" t="s">
        <v>280</v>
      </c>
      <c r="B179" s="345">
        <f>'A1 Technique'!D199</f>
        <v>0.79081632653061229</v>
      </c>
      <c r="C179" s="345"/>
    </row>
    <row r="180" spans="1:10" ht="33" customHeight="1" x14ac:dyDescent="0.25">
      <c r="A180" s="276" t="s">
        <v>281</v>
      </c>
      <c r="B180" s="345" t="e">
        <f>'A2 Technique'!D199</f>
        <v>#DIV/0!</v>
      </c>
      <c r="C180" s="345"/>
    </row>
    <row r="181" spans="1:10" ht="33" customHeight="1" x14ac:dyDescent="0.25">
      <c r="A181" s="277" t="s">
        <v>282</v>
      </c>
      <c r="B181" s="345" t="e">
        <f>'A3 Technique'!D199</f>
        <v>#DIV/0!</v>
      </c>
      <c r="C181" s="345"/>
    </row>
    <row r="182" spans="1:10" ht="33" customHeight="1" x14ac:dyDescent="0.25">
      <c r="A182" s="277" t="s">
        <v>283</v>
      </c>
      <c r="B182" s="345" t="e">
        <f>'A4 Technique'!D199</f>
        <v>#DIV/0!</v>
      </c>
      <c r="C182" s="345"/>
    </row>
    <row r="183" spans="1:10" ht="33" customHeight="1" x14ac:dyDescent="0.25">
      <c r="A183" s="276" t="s">
        <v>284</v>
      </c>
      <c r="B183" s="345"/>
      <c r="C183" s="345"/>
    </row>
    <row r="184" spans="1:10" ht="18" x14ac:dyDescent="0.25">
      <c r="A184" s="276" t="s">
        <v>285</v>
      </c>
      <c r="B184" s="345"/>
      <c r="C184" s="34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80" zoomScaleNormal="10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MORNAGUIA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 t="s">
        <v>476</v>
      </c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 t="s">
        <v>477</v>
      </c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>
        <v>43588</v>
      </c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>
        <f>D730</f>
        <v>0.8354838709677419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43588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168" x14ac:dyDescent="0.4">
      <c r="A34" s="97" t="s">
        <v>432</v>
      </c>
      <c r="B34" s="89">
        <v>0</v>
      </c>
      <c r="C34" s="98">
        <f>IF(B34=0, -5, "0")</f>
        <v>-5</v>
      </c>
      <c r="D34" s="96" t="s">
        <v>535</v>
      </c>
      <c r="E34" s="90" t="s">
        <v>536</v>
      </c>
      <c r="F34" s="90"/>
      <c r="G34" s="83"/>
    </row>
    <row r="35" spans="1:7" ht="189" x14ac:dyDescent="0.4">
      <c r="A35" s="97" t="s">
        <v>400</v>
      </c>
      <c r="B35" s="89">
        <v>0</v>
      </c>
      <c r="C35" s="98">
        <f>IF(B35=0, -5, "0")</f>
        <v>-5</v>
      </c>
      <c r="D35" s="90" t="s">
        <v>478</v>
      </c>
      <c r="E35" s="90" t="s">
        <v>537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0.4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0.52631578947368418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43588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>
        <v>2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>
        <v>2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>
        <v>2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>
        <v>2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>
        <v>2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>
        <v>2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>
        <v>2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>
        <v>2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>
        <v>2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>
        <v>2</v>
      </c>
      <c r="C152" s="92"/>
      <c r="D152" s="92"/>
      <c r="E152" s="92"/>
      <c r="F152" s="178"/>
      <c r="G152" s="83"/>
    </row>
    <row r="153" spans="1:7" ht="108" customHeight="1" x14ac:dyDescent="0.4">
      <c r="A153" s="196" t="s">
        <v>311</v>
      </c>
      <c r="B153" s="211">
        <v>1</v>
      </c>
      <c r="C153" s="116" t="str">
        <f>IF(B153=0, -5, "0")</f>
        <v>0</v>
      </c>
      <c r="D153" s="92" t="s">
        <v>538</v>
      </c>
      <c r="E153" s="92" t="s">
        <v>539</v>
      </c>
      <c r="F153" s="178"/>
      <c r="G153" s="83"/>
    </row>
    <row r="154" spans="1:7" ht="84" x14ac:dyDescent="0.4">
      <c r="A154" s="92" t="s">
        <v>337</v>
      </c>
      <c r="B154" s="211">
        <v>1</v>
      </c>
      <c r="C154" s="92"/>
      <c r="D154" s="92" t="s">
        <v>540</v>
      </c>
      <c r="E154" s="92" t="s">
        <v>479</v>
      </c>
      <c r="F154" s="178"/>
      <c r="G154" s="83"/>
    </row>
    <row r="155" spans="1:7" ht="189" x14ac:dyDescent="0.4">
      <c r="A155" s="189" t="s">
        <v>370</v>
      </c>
      <c r="B155" s="211">
        <v>1</v>
      </c>
      <c r="C155" s="99" t="str">
        <f>IF(B155=0, -10, "0")</f>
        <v>0</v>
      </c>
      <c r="D155" s="88" t="s">
        <v>541</v>
      </c>
      <c r="E155" s="88" t="s">
        <v>542</v>
      </c>
      <c r="F155" s="178"/>
      <c r="G155" s="83"/>
    </row>
    <row r="156" spans="1:7" ht="21" x14ac:dyDescent="0.4">
      <c r="A156" s="92" t="s">
        <v>117</v>
      </c>
      <c r="B156" s="211">
        <v>2</v>
      </c>
      <c r="C156" s="88"/>
      <c r="D156" s="42"/>
      <c r="E156" s="42"/>
      <c r="F156" s="178"/>
      <c r="G156" s="83"/>
    </row>
    <row r="157" spans="1:7" ht="21" x14ac:dyDescent="0.4">
      <c r="A157" s="92" t="s">
        <v>142</v>
      </c>
      <c r="B157" s="211">
        <v>2</v>
      </c>
      <c r="C157" s="88"/>
      <c r="D157" s="88"/>
      <c r="E157" s="88"/>
      <c r="F157" s="178"/>
      <c r="G157" s="83"/>
    </row>
    <row r="158" spans="1:7" ht="21" x14ac:dyDescent="0.4">
      <c r="A158" s="92" t="s">
        <v>338</v>
      </c>
      <c r="B158" s="211">
        <v>2</v>
      </c>
      <c r="C158" s="88"/>
      <c r="D158" s="88"/>
      <c r="E158" s="88"/>
      <c r="F158" s="178"/>
      <c r="G158" s="83"/>
    </row>
    <row r="159" spans="1:7" ht="42" x14ac:dyDescent="0.4">
      <c r="A159" s="193" t="s">
        <v>353</v>
      </c>
      <c r="B159" s="211">
        <v>2</v>
      </c>
      <c r="C159" s="98" t="str">
        <f>IF(B159=0, -2, "0")</f>
        <v>0</v>
      </c>
      <c r="D159" s="88"/>
      <c r="E159" s="88"/>
      <c r="F159" s="178"/>
      <c r="G159" s="83"/>
    </row>
    <row r="160" spans="1:7" ht="21" x14ac:dyDescent="0.4">
      <c r="A160" s="193" t="s">
        <v>63</v>
      </c>
      <c r="B160" s="211">
        <v>2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>
        <v>2</v>
      </c>
      <c r="C161" s="98" t="str">
        <f>IF(B161=0, -2, "0")</f>
        <v>0</v>
      </c>
      <c r="D161" s="92"/>
      <c r="E161" s="92"/>
      <c r="F161" s="178"/>
      <c r="G161" s="83"/>
    </row>
    <row r="162" spans="1:7" ht="42" x14ac:dyDescent="0.4">
      <c r="A162" s="88" t="s">
        <v>402</v>
      </c>
      <c r="B162" s="211">
        <v>1</v>
      </c>
      <c r="C162" s="141"/>
      <c r="D162" s="92" t="s">
        <v>482</v>
      </c>
      <c r="E162" s="92" t="s">
        <v>483</v>
      </c>
      <c r="F162" s="178"/>
      <c r="G162" s="83"/>
    </row>
    <row r="163" spans="1:7" ht="42" x14ac:dyDescent="0.4">
      <c r="A163" s="92" t="s">
        <v>340</v>
      </c>
      <c r="B163" s="211">
        <v>2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>
        <v>2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>
        <v>2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>
        <v>2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105" x14ac:dyDescent="0.4">
      <c r="A172" s="92" t="s">
        <v>409</v>
      </c>
      <c r="B172" s="89">
        <v>1</v>
      </c>
      <c r="C172" s="92"/>
      <c r="D172" s="92" t="s">
        <v>480</v>
      </c>
      <c r="E172" s="92" t="s">
        <v>481</v>
      </c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>
        <v>2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>
        <v>2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>
        <v>2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v>0</v>
      </c>
      <c r="C185" s="88"/>
      <c r="D185" s="271">
        <v>0</v>
      </c>
      <c r="E185" s="88"/>
      <c r="F185" s="178"/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71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0.91025641025641024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43588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>
        <v>2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>
        <v>2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>
        <v>2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>
        <v>2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>
        <v>2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>
        <v>2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>
        <v>2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>
        <v>2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16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>
        <f>D203/(COUNT(B195:C202)*2)</f>
        <v>1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>
        <v>2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>
        <v>2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>
        <v>2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>
        <v>2</v>
      </c>
      <c r="C210" s="89"/>
      <c r="D210" s="131"/>
      <c r="E210" s="90"/>
      <c r="F210" s="90"/>
      <c r="G210" s="83"/>
    </row>
    <row r="211" spans="1:7" ht="87.75" customHeight="1" x14ac:dyDescent="0.4">
      <c r="A211" s="194" t="s">
        <v>440</v>
      </c>
      <c r="B211" s="89">
        <v>0</v>
      </c>
      <c r="C211" s="99">
        <f>IF(B211=0, -10, "0")</f>
        <v>-10</v>
      </c>
      <c r="D211" s="131" t="s">
        <v>484</v>
      </c>
      <c r="E211" s="90" t="s">
        <v>528</v>
      </c>
      <c r="F211" s="90"/>
      <c r="G211" s="83"/>
    </row>
    <row r="212" spans="1:7" ht="21" x14ac:dyDescent="0.4">
      <c r="A212" s="88" t="s">
        <v>209</v>
      </c>
      <c r="B212" s="89">
        <v>2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>
        <v>2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>
        <v>2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>
        <v>2</v>
      </c>
      <c r="C216" s="133" t="str">
        <f>IF(B216=0, -5, "0")</f>
        <v>0</v>
      </c>
      <c r="D216" s="90"/>
      <c r="E216" s="90"/>
      <c r="F216" s="90"/>
      <c r="G216" s="83"/>
    </row>
    <row r="217" spans="1:7" ht="42" x14ac:dyDescent="0.4">
      <c r="A217" s="88" t="s">
        <v>201</v>
      </c>
      <c r="B217" s="89">
        <v>1</v>
      </c>
      <c r="C217" s="89"/>
      <c r="D217" s="90" t="s">
        <v>529</v>
      </c>
      <c r="E217" s="91" t="s">
        <v>485</v>
      </c>
      <c r="F217" s="90"/>
      <c r="G217" s="83"/>
    </row>
    <row r="218" spans="1:7" ht="42" x14ac:dyDescent="0.4">
      <c r="A218" s="115" t="s">
        <v>393</v>
      </c>
      <c r="B218" s="89">
        <v>2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>
        <v>2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>
        <v>2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>
        <v>2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>
        <v>2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>
        <v>2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>
        <v>2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>
        <v>2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 t="s">
        <v>486</v>
      </c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23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>
        <f>D227/(COUNT(B207:C226)*2)</f>
        <v>0.60526315789473684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>
        <v>2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>
        <v>2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>
        <v>2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>
        <v>2</v>
      </c>
      <c r="C234" s="99"/>
      <c r="D234" s="139"/>
      <c r="E234" s="90"/>
      <c r="F234" s="90"/>
      <c r="G234" s="83"/>
    </row>
    <row r="235" spans="1:7" ht="111" customHeight="1" x14ac:dyDescent="0.4">
      <c r="A235" s="132" t="s">
        <v>413</v>
      </c>
      <c r="B235" s="89">
        <v>0</v>
      </c>
      <c r="C235" s="99">
        <f>IF(B235=0, -10, IF(B235=1, -5, "0"))</f>
        <v>-10</v>
      </c>
      <c r="D235" s="130" t="s">
        <v>487</v>
      </c>
      <c r="E235" s="130" t="s">
        <v>543</v>
      </c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>
        <v>2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>
        <v>2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>
        <v>2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>
        <v>2</v>
      </c>
      <c r="C240" s="141"/>
      <c r="D240" s="90"/>
      <c r="E240" s="90"/>
      <c r="F240" s="90"/>
      <c r="G240" s="83"/>
    </row>
    <row r="241" spans="1:7" ht="106.5" customHeight="1" x14ac:dyDescent="0.4">
      <c r="A241" s="128" t="s">
        <v>317</v>
      </c>
      <c r="B241" s="89">
        <v>1</v>
      </c>
      <c r="C241" s="99"/>
      <c r="D241" s="90" t="s">
        <v>500</v>
      </c>
      <c r="E241" s="130" t="s">
        <v>530</v>
      </c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>
        <v>2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>
        <v>2</v>
      </c>
      <c r="C244" s="113"/>
      <c r="D244" s="271">
        <v>1</v>
      </c>
      <c r="E244" s="103"/>
      <c r="F244" s="90"/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11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>
        <f>D245/(COUNT(B231:C235,B237:C244)*2)</f>
        <v>0.42307692307692307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50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>
        <f>D248/(COUNT(B231:C235,B195:C202,B207:C226,B237:C244)*2)</f>
        <v>0.625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43588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67.5" customHeight="1" x14ac:dyDescent="0.4">
      <c r="A257" s="106" t="s">
        <v>103</v>
      </c>
      <c r="B257" s="89">
        <v>1</v>
      </c>
      <c r="C257" s="89"/>
      <c r="D257" s="117" t="s">
        <v>492</v>
      </c>
      <c r="E257" s="90" t="s">
        <v>491</v>
      </c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15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0.9375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42" x14ac:dyDescent="0.4">
      <c r="A269" s="88" t="s">
        <v>80</v>
      </c>
      <c r="B269" s="89">
        <v>1</v>
      </c>
      <c r="C269" s="89"/>
      <c r="D269" s="117" t="s">
        <v>490</v>
      </c>
      <c r="E269" s="90" t="s">
        <v>491</v>
      </c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105.75" x14ac:dyDescent="0.45">
      <c r="A274" s="110" t="s">
        <v>391</v>
      </c>
      <c r="B274" s="89">
        <v>0</v>
      </c>
      <c r="C274" s="99">
        <f>IF(B274=0, -10, "0")</f>
        <v>-10</v>
      </c>
      <c r="D274" s="124" t="s">
        <v>544</v>
      </c>
      <c r="E274" s="90" t="s">
        <v>531</v>
      </c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>
        <v>2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>
        <v>2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>
        <v>2</v>
      </c>
      <c r="C278" s="89"/>
      <c r="D278" s="101"/>
      <c r="E278" s="91"/>
      <c r="F278" s="90"/>
      <c r="G278" s="83"/>
    </row>
    <row r="279" spans="1:7" ht="129" customHeight="1" x14ac:dyDescent="0.4">
      <c r="A279" s="143" t="s">
        <v>371</v>
      </c>
      <c r="B279" s="89">
        <v>0</v>
      </c>
      <c r="C279" s="116">
        <f>IF(B279=0, -5, "0")</f>
        <v>-5</v>
      </c>
      <c r="D279" s="337" t="s">
        <v>488</v>
      </c>
      <c r="E279" s="90" t="s">
        <v>489</v>
      </c>
      <c r="F279" s="90"/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85.5" customHeight="1" x14ac:dyDescent="0.4">
      <c r="A282" s="88" t="s">
        <v>142</v>
      </c>
      <c r="B282" s="89">
        <v>2</v>
      </c>
      <c r="C282" s="89"/>
      <c r="D282" s="90"/>
      <c r="E282" s="130"/>
      <c r="F282" s="90"/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>
        <v>2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v>2</v>
      </c>
      <c r="C299" s="89"/>
      <c r="D299" s="271">
        <v>1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36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0.6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51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0.67105263157894735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43588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>
        <v>2</v>
      </c>
      <c r="C325" s="99"/>
      <c r="D325" s="117"/>
      <c r="E325" s="90"/>
      <c r="F325" s="90"/>
      <c r="G325" s="83"/>
    </row>
    <row r="326" spans="1:7" ht="105" x14ac:dyDescent="0.45">
      <c r="A326" s="145" t="s">
        <v>315</v>
      </c>
      <c r="B326" s="89">
        <v>1</v>
      </c>
      <c r="C326" s="99" t="str">
        <f>IF(B326=0, -10, "0")</f>
        <v>0</v>
      </c>
      <c r="D326" s="130" t="s">
        <v>493</v>
      </c>
      <c r="E326" s="90" t="s">
        <v>494</v>
      </c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>
        <v>2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>
        <v>2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>
        <v>2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5.5" customHeight="1" x14ac:dyDescent="0.4">
      <c r="A336" s="109" t="s">
        <v>124</v>
      </c>
      <c r="B336" s="89">
        <v>2</v>
      </c>
      <c r="C336" s="89"/>
      <c r="D336" s="130"/>
      <c r="E336" s="90"/>
      <c r="F336" s="90"/>
      <c r="G336" s="83"/>
    </row>
    <row r="337" spans="1:7" ht="21" x14ac:dyDescent="0.4">
      <c r="A337" s="115" t="s">
        <v>58</v>
      </c>
      <c r="B337" s="89">
        <v>2</v>
      </c>
      <c r="C337" s="99" t="str">
        <f>IF(B337=0, -5, "0")</f>
        <v>0</v>
      </c>
      <c r="D337" s="147"/>
      <c r="E337" s="91"/>
      <c r="F337" s="90"/>
      <c r="G337" s="83"/>
    </row>
    <row r="338" spans="1:7" ht="46.5" customHeight="1" x14ac:dyDescent="0.45">
      <c r="A338" s="193" t="s">
        <v>353</v>
      </c>
      <c r="B338" s="89">
        <v>2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35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0.97222222222222221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127.5" customHeight="1" x14ac:dyDescent="0.4">
      <c r="A351" s="149" t="s">
        <v>381</v>
      </c>
      <c r="B351" s="89">
        <v>1</v>
      </c>
      <c r="C351" s="99" t="str">
        <f>IF(B351=0, -5, "0")</f>
        <v>0</v>
      </c>
      <c r="D351" s="130" t="s">
        <v>545</v>
      </c>
      <c r="E351" s="90" t="s">
        <v>495</v>
      </c>
      <c r="F351" s="90"/>
      <c r="G351" s="83"/>
    </row>
    <row r="352" spans="1:7" ht="21" x14ac:dyDescent="0.4">
      <c r="A352" s="88" t="s">
        <v>185</v>
      </c>
      <c r="B352" s="89">
        <v>2</v>
      </c>
      <c r="C352" s="89"/>
      <c r="D352" s="111"/>
      <c r="E352" s="91"/>
      <c r="F352" s="90"/>
      <c r="G352" s="83"/>
    </row>
    <row r="353" spans="1:7" ht="84" x14ac:dyDescent="0.4">
      <c r="A353" s="88" t="s">
        <v>214</v>
      </c>
      <c r="B353" s="89">
        <v>0</v>
      </c>
      <c r="C353" s="89"/>
      <c r="D353" s="150" t="s">
        <v>546</v>
      </c>
      <c r="E353" s="90" t="s">
        <v>496</v>
      </c>
      <c r="F353" s="90"/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>
        <v>2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v>2</v>
      </c>
      <c r="C366" s="113"/>
      <c r="D366" s="271">
        <v>1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29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0.90625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80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0.95238095238095233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43588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43588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84" x14ac:dyDescent="0.4">
      <c r="A450" s="88" t="s">
        <v>274</v>
      </c>
      <c r="B450" s="89">
        <v>0</v>
      </c>
      <c r="C450" s="89"/>
      <c r="D450" s="90" t="s">
        <v>497</v>
      </c>
      <c r="E450" s="90" t="s">
        <v>491</v>
      </c>
      <c r="F450" s="90"/>
      <c r="G450" s="83"/>
    </row>
    <row r="451" spans="1:7" ht="111" customHeight="1" x14ac:dyDescent="0.4">
      <c r="A451" s="88" t="s">
        <v>5</v>
      </c>
      <c r="B451" s="89">
        <v>2</v>
      </c>
      <c r="C451" s="89"/>
      <c r="D451" s="42"/>
      <c r="E451" s="42"/>
      <c r="F451" s="90"/>
      <c r="G451" s="83"/>
    </row>
    <row r="452" spans="1:7" ht="63" x14ac:dyDescent="0.4">
      <c r="A452" s="149" t="s">
        <v>360</v>
      </c>
      <c r="B452" s="89">
        <v>1</v>
      </c>
      <c r="C452" s="99" t="str">
        <f>IF(B452=0, -5, "0")</f>
        <v>0</v>
      </c>
      <c r="D452" s="338" t="s">
        <v>547</v>
      </c>
      <c r="E452" s="91" t="s">
        <v>499</v>
      </c>
      <c r="F452" s="90"/>
      <c r="G452" s="83"/>
    </row>
    <row r="453" spans="1:7" ht="21" x14ac:dyDescent="0.4">
      <c r="A453" s="149" t="s">
        <v>361</v>
      </c>
      <c r="B453" s="89">
        <v>2</v>
      </c>
      <c r="C453" s="116" t="str">
        <f>IF(B453=0, -5, "0")</f>
        <v>0</v>
      </c>
      <c r="D453" s="338"/>
      <c r="E453" s="91"/>
      <c r="F453" s="90"/>
      <c r="G453" s="83"/>
    </row>
    <row r="454" spans="1:7" ht="111" customHeight="1" x14ac:dyDescent="0.4">
      <c r="A454" s="88" t="s">
        <v>85</v>
      </c>
      <c r="B454" s="89">
        <v>1</v>
      </c>
      <c r="C454" s="89"/>
      <c r="D454" s="338" t="s">
        <v>498</v>
      </c>
      <c r="E454" s="130" t="s">
        <v>481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0</v>
      </c>
      <c r="C471" s="89"/>
      <c r="D471" s="271">
        <v>0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34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0.8928571428571429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43588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43588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>
        <f>D542/(COUNT(B536:C541)*2)</f>
        <v>1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2</v>
      </c>
      <c r="C565" s="89"/>
      <c r="D565" s="271">
        <v>1</v>
      </c>
      <c r="E565" s="91"/>
      <c r="F565" s="90"/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34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46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43588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42" x14ac:dyDescent="0.4">
      <c r="A580" s="88" t="s">
        <v>45</v>
      </c>
      <c r="B580" s="89">
        <v>1</v>
      </c>
      <c r="C580" s="89"/>
      <c r="D580" s="90" t="s">
        <v>526</v>
      </c>
      <c r="E580" s="90" t="s">
        <v>527</v>
      </c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17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501</v>
      </c>
      <c r="E592" s="90" t="s">
        <v>491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84" x14ac:dyDescent="0.4">
      <c r="A595" s="88" t="s">
        <v>186</v>
      </c>
      <c r="B595" s="89">
        <v>0</v>
      </c>
      <c r="C595" s="89"/>
      <c r="D595" s="205" t="s">
        <v>502</v>
      </c>
      <c r="E595" s="205" t="s">
        <v>503</v>
      </c>
      <c r="F595" s="90"/>
      <c r="G595" s="83"/>
    </row>
    <row r="596" spans="1:7" ht="42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504</v>
      </c>
      <c r="E596" s="181" t="s">
        <v>505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18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>
        <f>D606/(COUNT(B592:C597,B599:C605)*2)</f>
        <v>0.75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35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>
        <f>D609/(COUNT(B579:C587,B592:C605)*2)</f>
        <v>0.83333333333333337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43588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18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>
        <f>D627/(COUNT(B618:C626)*2)</f>
        <v>1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105" x14ac:dyDescent="0.4">
      <c r="A631" s="88" t="s">
        <v>83</v>
      </c>
      <c r="B631" s="89">
        <v>1</v>
      </c>
      <c r="C631" s="89"/>
      <c r="D631" s="130" t="s">
        <v>548</v>
      </c>
      <c r="E631" s="90" t="s">
        <v>491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0.98648648648648651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43588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168" x14ac:dyDescent="0.4">
      <c r="A683" s="88" t="s">
        <v>43</v>
      </c>
      <c r="B683" s="89">
        <v>0</v>
      </c>
      <c r="C683" s="89"/>
      <c r="D683" s="109" t="s">
        <v>549</v>
      </c>
      <c r="E683" s="109" t="s">
        <v>550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09" t="s">
        <v>506</v>
      </c>
      <c r="E687" s="109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35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109" t="s">
        <v>507</v>
      </c>
      <c r="E696" s="340" t="s">
        <v>551</v>
      </c>
      <c r="F696" s="90"/>
      <c r="G696" s="83"/>
    </row>
    <row r="697" spans="1:7" ht="165" customHeight="1" x14ac:dyDescent="0.4">
      <c r="A697" s="177" t="s">
        <v>318</v>
      </c>
      <c r="B697" s="89">
        <v>1</v>
      </c>
      <c r="C697" s="99"/>
      <c r="D697" s="109" t="s">
        <v>552</v>
      </c>
      <c r="E697" s="109" t="s">
        <v>553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43588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42" x14ac:dyDescent="0.4">
      <c r="A713" s="109" t="s">
        <v>296</v>
      </c>
      <c r="B713" s="185">
        <v>1</v>
      </c>
      <c r="C713" s="185"/>
      <c r="D713" s="109" t="s">
        <v>508</v>
      </c>
      <c r="E713" s="109" t="s">
        <v>509</v>
      </c>
      <c r="F713" s="135"/>
      <c r="G713" s="184"/>
    </row>
    <row r="714" spans="1:7" ht="21" x14ac:dyDescent="0.4">
      <c r="A714" s="182" t="s">
        <v>321</v>
      </c>
      <c r="B714" s="185">
        <v>2</v>
      </c>
      <c r="C714" s="185"/>
      <c r="D714" s="109"/>
      <c r="E714" s="109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0.72727272727272729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518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0.8354838709677419</v>
      </c>
      <c r="E730" s="3"/>
      <c r="F730" s="3"/>
    </row>
  </sheetData>
  <sheetProtection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2" orientation="portrait" r:id="rId1"/>
  <rowBreaks count="4" manualBreakCount="4">
    <brk id="230" max="6" man="1"/>
    <brk id="304" max="6" man="1"/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MORNAGUIA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Directeur magasin et Gestionnaire de stock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43588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>
        <f>D199</f>
        <v>0.79081632653061229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554</v>
      </c>
      <c r="E17" s="43" t="s">
        <v>510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511</v>
      </c>
      <c r="E19" s="43" t="s">
        <v>512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8</v>
      </c>
    </row>
    <row r="23" spans="1:7" x14ac:dyDescent="0.3">
      <c r="A23" s="451" t="s">
        <v>251</v>
      </c>
      <c r="B23" s="454"/>
      <c r="C23" s="455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14</v>
      </c>
    </row>
    <row r="34" spans="1:6" x14ac:dyDescent="0.3">
      <c r="A34" s="451" t="s">
        <v>251</v>
      </c>
      <c r="B34" s="454"/>
      <c r="C34" s="455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10</v>
      </c>
    </row>
    <row r="43" spans="1:6" x14ac:dyDescent="0.3">
      <c r="A43" s="451" t="s">
        <v>251</v>
      </c>
      <c r="B43" s="454"/>
      <c r="C43" s="455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33" x14ac:dyDescent="0.3">
      <c r="A48" s="4" t="s">
        <v>192</v>
      </c>
      <c r="B48" s="42">
        <v>1</v>
      </c>
      <c r="C48" s="42"/>
      <c r="D48" s="43" t="s">
        <v>513</v>
      </c>
      <c r="E48" s="43" t="s">
        <v>514</v>
      </c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515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11</v>
      </c>
    </row>
    <row r="53" spans="1:6" x14ac:dyDescent="0.3">
      <c r="A53" s="451" t="s">
        <v>251</v>
      </c>
      <c r="B53" s="454"/>
      <c r="C53" s="455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>
        <v>1</v>
      </c>
      <c r="C56" s="4" t="str">
        <f>IF(B56=0, -5, "0")</f>
        <v>0</v>
      </c>
      <c r="D56" s="43" t="s">
        <v>525</v>
      </c>
      <c r="E56" s="42" t="s">
        <v>512</v>
      </c>
      <c r="F56" s="42"/>
    </row>
    <row r="57" spans="1:6" ht="49.5" x14ac:dyDescent="0.3">
      <c r="A57" s="5" t="s">
        <v>141</v>
      </c>
      <c r="B57" s="42">
        <v>1</v>
      </c>
      <c r="C57" s="42"/>
      <c r="D57" s="43" t="s">
        <v>517</v>
      </c>
      <c r="E57" s="43" t="s">
        <v>491</v>
      </c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555</v>
      </c>
      <c r="E58" s="65" t="s">
        <v>534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50.25" x14ac:dyDescent="0.35">
      <c r="A60" s="15" t="s">
        <v>182</v>
      </c>
      <c r="B60" s="42">
        <v>0</v>
      </c>
      <c r="C60" s="4">
        <f>IF(B60=0, -5, "0")</f>
        <v>-5</v>
      </c>
      <c r="D60" s="76" t="s">
        <v>516</v>
      </c>
      <c r="E60" s="76" t="s">
        <v>512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4</v>
      </c>
    </row>
    <row r="64" spans="1:6" x14ac:dyDescent="0.3">
      <c r="A64" s="451" t="s">
        <v>251</v>
      </c>
      <c r="B64" s="454"/>
      <c r="C64" s="455"/>
      <c r="D64" s="332">
        <f>D63/(COUNT(B56:C62)*2)</f>
        <v>0.25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>
        <v>2</v>
      </c>
      <c r="C67" s="49"/>
      <c r="D67" s="43"/>
      <c r="E67" s="50"/>
      <c r="F67" s="42"/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>
        <v>2</v>
      </c>
      <c r="C69" s="49"/>
      <c r="D69" s="51"/>
      <c r="E69" s="51"/>
      <c r="F69" s="42"/>
    </row>
    <row r="70" spans="1:6" ht="19.5" x14ac:dyDescent="0.4">
      <c r="A70" s="4" t="s">
        <v>206</v>
      </c>
      <c r="B70" s="48">
        <v>2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>
        <v>2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>
        <v>2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>
        <v>2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>
        <v>2</v>
      </c>
      <c r="C79" s="42"/>
      <c r="D79" s="53"/>
      <c r="E79" s="53"/>
      <c r="F79" s="42"/>
    </row>
    <row r="80" spans="1:6" ht="36" x14ac:dyDescent="0.35">
      <c r="A80" s="15" t="s">
        <v>140</v>
      </c>
      <c r="B80" s="48">
        <v>2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>
        <v>2</v>
      </c>
      <c r="C81" s="42"/>
      <c r="D81" s="53"/>
      <c r="E81" s="54"/>
      <c r="F81" s="42"/>
    </row>
    <row r="82" spans="1:6" ht="18" x14ac:dyDescent="0.35">
      <c r="A82" s="17" t="s">
        <v>253</v>
      </c>
      <c r="B82" s="48">
        <v>2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26</v>
      </c>
    </row>
    <row r="85" spans="1:6" x14ac:dyDescent="0.3">
      <c r="A85" s="451" t="s">
        <v>251</v>
      </c>
      <c r="B85" s="454"/>
      <c r="C85" s="455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>
        <v>2</v>
      </c>
      <c r="C88" s="49"/>
      <c r="D88" s="50"/>
      <c r="E88" s="43"/>
      <c r="F88" s="42"/>
    </row>
    <row r="89" spans="1:6" ht="19.5" x14ac:dyDescent="0.4">
      <c r="A89" s="4" t="s">
        <v>228</v>
      </c>
      <c r="B89" s="56">
        <v>2</v>
      </c>
      <c r="C89" s="49"/>
      <c r="D89" s="43"/>
      <c r="E89" s="42"/>
      <c r="F89" s="42"/>
    </row>
    <row r="90" spans="1:6" ht="19.5" x14ac:dyDescent="0.4">
      <c r="A90" s="4" t="s">
        <v>256</v>
      </c>
      <c r="B90" s="56">
        <v>2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>
        <v>2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ht="49.5" x14ac:dyDescent="0.3">
      <c r="A95" s="4" t="s">
        <v>138</v>
      </c>
      <c r="B95" s="56">
        <v>0</v>
      </c>
      <c r="C95" s="42"/>
      <c r="D95" s="43" t="s">
        <v>556</v>
      </c>
      <c r="E95" s="43" t="s">
        <v>518</v>
      </c>
      <c r="F95" s="42"/>
    </row>
    <row r="96" spans="1:6" x14ac:dyDescent="0.3">
      <c r="A96" s="7" t="s">
        <v>238</v>
      </c>
      <c r="B96" s="56">
        <v>2</v>
      </c>
      <c r="C96" s="42"/>
      <c r="D96" s="43"/>
      <c r="E96" s="42"/>
      <c r="F96" s="42"/>
    </row>
    <row r="97" spans="1:6" x14ac:dyDescent="0.3">
      <c r="A97" s="7" t="s">
        <v>239</v>
      </c>
      <c r="B97" s="56">
        <v>2</v>
      </c>
      <c r="C97" s="42"/>
      <c r="D97" s="43"/>
      <c r="E97" s="42"/>
      <c r="F97" s="42"/>
    </row>
    <row r="98" spans="1:6" x14ac:dyDescent="0.3">
      <c r="A98" s="4" t="s">
        <v>115</v>
      </c>
      <c r="B98" s="56">
        <v>2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>
        <v>2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16</v>
      </c>
    </row>
    <row r="103" spans="1:6" x14ac:dyDescent="0.3">
      <c r="A103" s="451" t="s">
        <v>251</v>
      </c>
      <c r="B103" s="454"/>
      <c r="C103" s="455"/>
      <c r="D103" s="332">
        <f>D102/(COUNT(B88:C101)*2)</f>
        <v>0.88888888888888884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>
        <v>2</v>
      </c>
      <c r="C107" s="49"/>
      <c r="D107" s="339"/>
      <c r="E107" s="42"/>
      <c r="F107" s="42"/>
    </row>
    <row r="108" spans="1:6" ht="19.5" x14ac:dyDescent="0.4">
      <c r="A108" s="4" t="s">
        <v>155</v>
      </c>
      <c r="B108" s="56">
        <v>1</v>
      </c>
      <c r="C108" s="49"/>
      <c r="D108" s="42" t="s">
        <v>519</v>
      </c>
      <c r="E108" s="42" t="s">
        <v>512</v>
      </c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19</v>
      </c>
    </row>
    <row r="119" spans="1:6" x14ac:dyDescent="0.3">
      <c r="A119" s="451" t="s">
        <v>251</v>
      </c>
      <c r="B119" s="454"/>
      <c r="C119" s="455"/>
      <c r="D119" s="332">
        <f>D118/(COUNT(B107:C117)*2)</f>
        <v>0.95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>
        <v>2</v>
      </c>
      <c r="C129" s="64"/>
      <c r="D129" s="43"/>
      <c r="E129" s="43"/>
      <c r="F129" s="42"/>
    </row>
    <row r="130" spans="1:6" ht="83.25" x14ac:dyDescent="0.35">
      <c r="A130" s="15" t="s">
        <v>164</v>
      </c>
      <c r="B130" s="57">
        <v>1</v>
      </c>
      <c r="C130" s="4" t="str">
        <f>IF(B130=0, -5, "0")</f>
        <v>0</v>
      </c>
      <c r="D130" s="43" t="s">
        <v>520</v>
      </c>
      <c r="E130" s="43" t="s">
        <v>512</v>
      </c>
      <c r="F130" s="42"/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83.25" x14ac:dyDescent="0.35">
      <c r="A132" s="17" t="s">
        <v>272</v>
      </c>
      <c r="B132" s="57">
        <v>0</v>
      </c>
      <c r="C132" s="4">
        <f>IF(B132=0, -5, "0")</f>
        <v>-5</v>
      </c>
      <c r="D132" s="43" t="s">
        <v>532</v>
      </c>
      <c r="E132" s="43" t="s">
        <v>521</v>
      </c>
      <c r="F132" s="42"/>
    </row>
    <row r="133" spans="1:6" x14ac:dyDescent="0.3">
      <c r="A133" s="451" t="s">
        <v>34</v>
      </c>
      <c r="B133" s="454"/>
      <c r="C133" s="455"/>
      <c r="D133" s="331">
        <f>SUM(B122:C132)</f>
        <v>12</v>
      </c>
    </row>
    <row r="134" spans="1:6" x14ac:dyDescent="0.3">
      <c r="A134" s="451" t="s">
        <v>251</v>
      </c>
      <c r="B134" s="454"/>
      <c r="C134" s="455"/>
      <c r="D134" s="333">
        <f>D133/(COUNT(B122:C132)*2)</f>
        <v>0.54545454545454541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557</v>
      </c>
      <c r="E155" s="43" t="s">
        <v>558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15</v>
      </c>
    </row>
    <row r="162" spans="1:6" x14ac:dyDescent="0.3">
      <c r="A162" s="451" t="s">
        <v>251</v>
      </c>
      <c r="B162" s="454"/>
      <c r="C162" s="455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6</v>
      </c>
    </row>
    <row r="170" spans="1:6" x14ac:dyDescent="0.3">
      <c r="A170" s="451" t="s">
        <v>251</v>
      </c>
      <c r="B170" s="454"/>
      <c r="C170" s="455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8</v>
      </c>
    </row>
    <row r="178" spans="1:7" x14ac:dyDescent="0.3">
      <c r="A178" s="451" t="s">
        <v>251</v>
      </c>
      <c r="B178" s="454"/>
      <c r="C178" s="455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ht="49.5" x14ac:dyDescent="0.3">
      <c r="A181" s="16" t="s">
        <v>270</v>
      </c>
      <c r="B181" s="42">
        <v>0</v>
      </c>
      <c r="C181" s="42"/>
      <c r="D181" s="43" t="s">
        <v>507</v>
      </c>
      <c r="E181" s="43" t="s">
        <v>533</v>
      </c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522</v>
      </c>
      <c r="E182" s="28" t="s">
        <v>512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7</v>
      </c>
    </row>
    <row r="187" spans="1:7" x14ac:dyDescent="0.3">
      <c r="A187" s="451" t="s">
        <v>251</v>
      </c>
      <c r="B187" s="454"/>
      <c r="C187" s="455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66.75" x14ac:dyDescent="0.35">
      <c r="A191" s="71" t="s">
        <v>271</v>
      </c>
      <c r="B191" s="42">
        <v>0</v>
      </c>
      <c r="C191" s="4">
        <f>IF(B191=0, -5, "0")</f>
        <v>-5</v>
      </c>
      <c r="D191" s="43" t="s">
        <v>523</v>
      </c>
      <c r="E191" s="43" t="s">
        <v>524</v>
      </c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-1</v>
      </c>
    </row>
    <row r="195" spans="1:6" x14ac:dyDescent="0.3">
      <c r="A195" s="451" t="s">
        <v>251</v>
      </c>
      <c r="B195" s="454"/>
      <c r="C195" s="455"/>
      <c r="D195" s="332">
        <f>D194/(COUNT(B190:C193)*2)</f>
        <v>-0.125</v>
      </c>
    </row>
    <row r="197" spans="1:6" ht="18" x14ac:dyDescent="0.35">
      <c r="A197" s="26" t="s">
        <v>422</v>
      </c>
      <c r="B197" s="25"/>
      <c r="C197" s="25"/>
      <c r="D197" s="75">
        <v>0.5454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155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0.79081632653061229</v>
      </c>
    </row>
  </sheetData>
  <sheetProtection algorithmName="SHA-512" hashValue="ui8FjYpwLjtNjT/mf3zd2lAmPeQj495eGMJCH/nLCALGZI6cIzNvofwclCI/2TfRWZt87arWbHXAWD5AHhGbpQ==" saltValue="yJv6OKIokEgal4lC9Iuwfw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rowBreaks count="1" manualBreakCount="1">
    <brk id="131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MORNAGUIA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MORNAGUIA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Directeur magasin et Gestionnaire de stock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43588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MORNAGUIA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MORNAGUIA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Directeur magasin et Gestionnaire de stock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43588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MORNAGUIA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MORNAGUIA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Directeur magasin et Gestionnaire de stock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43588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2019-05-07T09:04:47Z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