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herifa.bahri\Desktop\"/>
    </mc:Choice>
  </mc:AlternateContent>
  <bookViews>
    <workbookView xWindow="0" yWindow="0" windowWidth="20490" windowHeight="7065" tabRatio="882" activeTab="1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A44" i="32"/>
  <c r="C33" i="32"/>
  <c r="C28" i="32"/>
  <c r="D23" i="32"/>
  <c r="D24" i="32" s="1"/>
  <c r="A17" i="32"/>
  <c r="A8" i="32"/>
  <c r="A7" i="33" s="1"/>
  <c r="B8" i="31"/>
  <c r="D276" i="34" l="1"/>
  <c r="D294" i="34"/>
  <c r="D295" i="34" s="1"/>
  <c r="D54" i="32"/>
  <c r="D55" i="32" s="1"/>
  <c r="D186" i="32"/>
  <c r="D187" i="32" s="1"/>
  <c r="D81" i="34"/>
  <c r="D134" i="34"/>
  <c r="D135" i="34" s="1"/>
  <c r="D146" i="34"/>
  <c r="D337" i="34"/>
  <c r="D338" i="34" s="1"/>
  <c r="D357" i="34"/>
  <c r="D387" i="34"/>
  <c r="D449" i="34"/>
  <c r="D450" i="34" s="1"/>
  <c r="B133" i="29" s="1"/>
  <c r="D83" i="35"/>
  <c r="D84" i="35" s="1"/>
  <c r="D387" i="32"/>
  <c r="D388" i="32" s="1"/>
  <c r="D37" i="32"/>
  <c r="D146" i="32"/>
  <c r="D276" i="32"/>
  <c r="D279" i="32" s="1"/>
  <c r="D280" i="32" s="1"/>
  <c r="B83" i="29" s="1"/>
  <c r="D294" i="32"/>
  <c r="D295" i="32" s="1"/>
  <c r="D449" i="32"/>
  <c r="D450" i="32" s="1"/>
  <c r="B132" i="29" s="1"/>
  <c r="D62" i="33"/>
  <c r="D63" i="33" s="1"/>
  <c r="D83" i="33"/>
  <c r="D84" i="33" s="1"/>
  <c r="D101" i="33"/>
  <c r="D102" i="33" s="1"/>
  <c r="D117" i="33"/>
  <c r="D118" i="33" s="1"/>
  <c r="D81" i="32"/>
  <c r="D96" i="32" s="1"/>
  <c r="D97" i="32" s="1"/>
  <c r="B55" i="29" s="1"/>
  <c r="D110" i="32"/>
  <c r="D111" i="32" s="1"/>
  <c r="D229" i="32"/>
  <c r="D230" i="32" s="1"/>
  <c r="D242" i="32"/>
  <c r="D337" i="32"/>
  <c r="D338" i="32" s="1"/>
  <c r="D357" i="32"/>
  <c r="D358" i="32" s="1"/>
  <c r="D409" i="32"/>
  <c r="D410" i="32" s="1"/>
  <c r="B111" i="29" s="1"/>
  <c r="D54" i="34"/>
  <c r="D55" i="34" s="1"/>
  <c r="D186" i="34"/>
  <c r="D187" i="34" s="1"/>
  <c r="D229" i="34"/>
  <c r="D230" i="34" s="1"/>
  <c r="D242" i="34"/>
  <c r="D243" i="34" s="1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77" i="34"/>
  <c r="D279" i="34"/>
  <c r="D280" i="34" s="1"/>
  <c r="B84" i="29" s="1"/>
  <c r="D96" i="34"/>
  <c r="D97" i="34" s="1"/>
  <c r="B56" i="29" s="1"/>
  <c r="D82" i="34"/>
  <c r="D149" i="34"/>
  <c r="D150" i="34" s="1"/>
  <c r="B63" i="29" s="1"/>
  <c r="D147" i="34"/>
  <c r="D189" i="34"/>
  <c r="D190" i="34" s="1"/>
  <c r="B70" i="29" s="1"/>
  <c r="D164" i="34"/>
  <c r="D307" i="34"/>
  <c r="D308" i="34" s="1"/>
  <c r="B91" i="29" s="1"/>
  <c r="D305" i="34"/>
  <c r="D360" i="34"/>
  <c r="D361" i="34" s="1"/>
  <c r="B98" i="29" s="1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390" i="32"/>
  <c r="D391" i="32" s="1"/>
  <c r="B104" i="29" s="1"/>
  <c r="D459" i="32"/>
  <c r="B139" i="29" s="1"/>
  <c r="D164" i="32"/>
  <c r="D82" i="32"/>
  <c r="D243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37" i="30" l="1"/>
  <c r="D110" i="30"/>
  <c r="D111" i="30" s="1"/>
  <c r="D449" i="30"/>
  <c r="D450" i="30" s="1"/>
  <c r="B131" i="29" s="1"/>
  <c r="D132" i="31"/>
  <c r="D133" i="31" s="1"/>
  <c r="D189" i="32"/>
  <c r="D190" i="32" s="1"/>
  <c r="B69" i="29" s="1"/>
  <c r="D277" i="32"/>
  <c r="D245" i="34"/>
  <c r="D246" i="34" s="1"/>
  <c r="B77" i="29" s="1"/>
  <c r="D149" i="32"/>
  <c r="D150" i="32" s="1"/>
  <c r="B62" i="29" s="1"/>
  <c r="D182" i="33"/>
  <c r="D183" i="33" s="1"/>
  <c r="D81" i="30"/>
  <c r="D146" i="30"/>
  <c r="D147" i="30" s="1"/>
  <c r="D206" i="30"/>
  <c r="D207" i="30" s="1"/>
  <c r="D242" i="30"/>
  <c r="D243" i="30" s="1"/>
  <c r="D276" i="30"/>
  <c r="D62" i="31"/>
  <c r="D63" i="31" s="1"/>
  <c r="D360" i="32"/>
  <c r="D361" i="32" s="1"/>
  <c r="B97" i="29" s="1"/>
  <c r="D245" i="32"/>
  <c r="D246" i="32" s="1"/>
  <c r="B76" i="29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D462" i="34"/>
  <c r="D463" i="34" s="1"/>
  <c r="B27" i="29" s="1"/>
  <c r="D179" i="31"/>
  <c r="D360" i="30"/>
  <c r="D361" i="30" s="1"/>
  <c r="B96" i="29" s="1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9" i="30"/>
  <c r="D150" i="30" s="1"/>
  <c r="B61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245" i="30" l="1"/>
  <c r="D246" i="30" s="1"/>
  <c r="B75" i="29" s="1"/>
  <c r="B147" i="29"/>
  <c r="D307" i="30"/>
  <c r="D308" i="30" s="1"/>
  <c r="B89" i="29" s="1"/>
  <c r="D462" i="32"/>
  <c r="D463" i="32" s="1"/>
  <c r="B12" i="32" s="1"/>
  <c r="D132" i="17"/>
  <c r="D133" i="17" s="1"/>
  <c r="D101" i="17"/>
  <c r="D102" i="17" s="1"/>
  <c r="D387" i="16"/>
  <c r="D388" i="16" s="1"/>
  <c r="D182" i="31"/>
  <c r="D183" i="31" s="1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462" i="30"/>
  <c r="D463" i="30" s="1"/>
  <c r="D171" i="17"/>
  <c r="D62" i="17"/>
  <c r="D206" i="16"/>
  <c r="D54" i="16"/>
  <c r="B9" i="17"/>
  <c r="B10" i="17"/>
  <c r="B26" i="29" l="1"/>
  <c r="B34" i="29"/>
  <c r="D390" i="16"/>
  <c r="D391" i="16" s="1"/>
  <c r="B102" i="29" s="1"/>
  <c r="B12" i="30"/>
  <c r="B33" i="29"/>
  <c r="B25" i="29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<sst xmlns="http://schemas.openxmlformats.org/spreadsheetml/2006/main" count="2756" uniqueCount="438">
  <si>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</si>
  <si>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</si>
  <si>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</si>
  <si>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</si>
  <si>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</si>
  <si>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</si>
  <si>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</si>
  <si>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</si>
  <si>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</si>
  <si>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</si>
  <si>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</si>
  <si>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</si>
  <si>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</si>
  <si>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</si>
  <si>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</si>
  <si>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</si>
  <si>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</si>
  <si>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</si>
  <si>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</si>
  <si>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</si>
  <si>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</si>
  <si>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</si>
  <si>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</si>
  <si>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</si>
  <si>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</si>
  <si>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</si>
  <si>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</si>
  <si>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</si>
  <si>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</si>
  <si>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</si>
  <si>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</si>
  <si>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</si>
  <si>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</si>
  <si>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</si>
  <si>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</si>
  <si>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</si>
  <si>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</si>
  <si>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</si>
  <si>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</si>
  <si>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</si>
  <si>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</si>
  <si>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</si>
  <si>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</si>
  <si>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</si>
  <si>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</si>
  <si>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</si>
  <si>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</si>
  <si>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</si>
  <si>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</si>
  <si>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</si>
  <si>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</si>
  <si>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</si>
  <si>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</si>
  <si>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</si>
  <si>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</si>
  <si>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</si>
  <si>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</si>
  <si>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</si>
  <si>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</si>
  <si>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</si>
  <si>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</si>
  <si>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</si>
  <si>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</si>
  <si>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</si>
  <si>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</si>
  <si>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</si>
  <si>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</si>
  <si>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</si>
  <si>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</si>
  <si>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</si>
  <si>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</si>
  <si>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</si>
  <si>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</si>
  <si>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</si>
  <si>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</si>
  <si>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</si>
  <si>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</si>
  <si>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</si>
  <si>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</si>
  <si>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</si>
  <si>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</si>
  <si>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</si>
  <si>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</si>
  <si>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</si>
  <si>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</si>
  <si>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</si>
  <si>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</si>
  <si>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</si>
  <si>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</si>
  <si>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</si>
  <si>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</si>
  <si>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</si>
  <si>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</si>
  <si>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</si>
  <si>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</si>
  <si>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</si>
  <si>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</si>
  <si>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</si>
  <si>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</si>
  <si>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</si>
  <si>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</si>
  <si>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</si>
  <si>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</si>
  <si>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</si>
  <si>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</si>
  <si>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</si>
  <si>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</si>
  <si>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</si>
  <si>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</si>
  <si>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</si>
  <si>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</si>
  <si>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</si>
  <si>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</si>
  <si>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</si>
  <si>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</si>
  <si>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</si>
  <si>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</si>
  <si>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</si>
  <si>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</si>
  <si>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</si>
  <si>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</si>
  <si>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</si>
  <si>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</si>
  <si>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</si>
  <si>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</si>
  <si>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</si>
  <si>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</si>
  <si>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</si>
  <si>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</si>
  <si>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</si>
  <si>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</si>
  <si>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</si>
  <si>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</si>
  <si>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</si>
  <si>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</si>
  <si>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</si>
  <si>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</si>
  <si>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</si>
  <si>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</si>
  <si>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</si>
  <si>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</si>
  <si>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</si>
  <si>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</si>
  <si>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</si>
  <si>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</si>
  <si>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</si>
  <si>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</si>
  <si>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</si>
  <si>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</si>
  <si>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</si>
  <si>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</si>
  <si>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</si>
  <si>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</si>
  <si>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</si>
  <si>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</si>
  <si>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</si>
  <si>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</si>
  <si>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</si>
  <si>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</si>
  <si>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</si>
  <si>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</si>
  <si>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</si>
  <si>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</si>
  <si>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</si>
  <si>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</si>
  <si>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</si>
  <si>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</si>
  <si>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</si>
  <si>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</si>
  <si>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</si>
  <si>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</si>
  <si>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</si>
  <si>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</si>
  <si>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</si>
  <si>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</si>
  <si>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</si>
  <si>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</si>
  <si>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</si>
  <si>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</si>
  <si>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</si>
  <si>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</si>
  <si>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</si>
  <si>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</si>
  <si>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</si>
  <si>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</si>
  <si>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</si>
  <si>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</si>
  <si>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</si>
  <si>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</si>
  <si>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</si>
  <si>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</si>
  <si>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</si>
  <si>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</si>
  <si>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</si>
  <si>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</si>
  <si>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</si>
  <si>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</si>
  <si>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</si>
  <si>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</si>
  <si>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</si>
  <si>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</si>
  <si>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</si>
  <si>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</si>
  <si>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</si>
  <si>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</si>
  <si>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</si>
  <si>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</si>
  <si>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</si>
  <si>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</si>
  <si>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</si>
  <si>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</si>
  <si>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</si>
  <si>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</si>
  <si>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</si>
  <si>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</si>
  <si>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</si>
  <si>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</si>
  <si>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</si>
  <si>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</si>
  <si>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</si>
  <si>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</si>
  <si>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</si>
  <si>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</si>
  <si>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</si>
  <si>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</si>
  <si>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</si>
  <si>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</si>
  <si>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</si>
  <si>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</si>
  <si>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</si>
  <si>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</si>
  <si>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</si>
  <si>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</si>
  <si>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</si>
  <si>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</si>
  <si>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</si>
  <si>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</si>
  <si>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</si>
  <si>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</si>
  <si>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</si>
  <si>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</si>
  <si>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</si>
  <si>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</si>
  <si>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</si>
  <si>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</si>
  <si>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</si>
  <si>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</si>
  <si>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</si>
  <si>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</si>
  <si>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</si>
  <si>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</si>
  <si>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</si>
  <si>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</si>
  <si>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</si>
  <si>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</si>
  <si>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</si>
  <si>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</si>
  <si>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</si>
  <si>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</si>
  <si>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</si>
  <si>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</si>
  <si>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</si>
  <si>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</si>
  <si>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</si>
  <si>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</si>
  <si>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</si>
  <si>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</si>
  <si>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</si>
  <si>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</si>
  <si>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</si>
  <si>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</si>
  <si>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</si>
  <si>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</si>
  <si>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</si>
  <si>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</si>
  <si>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</si>
  <si>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</si>
  <si>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</si>
  <si>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</si>
  <si>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</si>
  <si>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</si>
  <si>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</si>
  <si>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</si>
  <si>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</si>
  <si>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</si>
  <si>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</si>
  <si>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</si>
  <si>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</si>
  <si>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</si>
  <si>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</si>
  <si>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</si>
  <si>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</si>
  <si>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</si>
  <si>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</si>
  <si>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</si>
  <si>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</si>
  <si>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</si>
  <si>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</si>
  <si>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</si>
  <si>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</si>
  <si>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</si>
  <si>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</si>
  <si>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</si>
  <si>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</si>
  <si>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</si>
  <si>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</si>
  <si>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</si>
  <si>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</si>
  <si>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</si>
  <si>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</si>
  <si>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</si>
  <si>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</si>
  <si>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</si>
  <si>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</si>
  <si>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</si>
  <si>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</si>
  <si>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</si>
  <si>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</si>
  <si>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</si>
  <si>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</si>
  <si>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</si>
  <si>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</si>
  <si>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</si>
  <si>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</si>
  <si>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</si>
  <si>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</si>
  <si>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</si>
  <si>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</si>
  <si>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</si>
  <si>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</si>
  <si>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</si>
  <si>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</si>
  <si>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</si>
  <si>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</si>
  <si>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</si>
  <si>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</si>
  <si>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</si>
  <si>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</si>
  <si>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</si>
  <si>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</si>
  <si>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</si>
  <si>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</si>
  <si>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</si>
  <si>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</si>
  <si>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</si>
  <si>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</si>
  <si>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</si>
  <si>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</si>
  <si>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</si>
  <si>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</si>
  <si>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</si>
  <si>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</si>
  <si>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</si>
  <si>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</si>
  <si>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</si>
  <si>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</si>
  <si>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</si>
  <si>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</si>
  <si>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</si>
  <si>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</si>
  <si>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</si>
  <si>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</si>
  <si>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</si>
  <si>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</si>
  <si>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</si>
  <si>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</si>
  <si>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</si>
  <si>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</si>
  <si>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</si>
  <si>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</si>
  <si>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</si>
  <si>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</si>
  <si>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</si>
  <si>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</si>
  <si>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</si>
  <si>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</si>
  <si>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</si>
  <si>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</si>
  <si>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</si>
  <si>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</si>
  <si>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Réparer la poubelle</t>
  </si>
  <si>
    <t>MORNAGUIA</t>
  </si>
  <si>
    <t>Directeur du magasin Moncef JOUINI</t>
  </si>
  <si>
    <t>Eviter d'entreposer la poubelle dans cette zone</t>
  </si>
  <si>
    <t>Le quai de réception manquait de propreté le jour de l'audit</t>
  </si>
  <si>
    <t>Absence de certificat de salubrité des produits réceptionnés le 17/05/2017 (fournisseur Mazraa : Poulet Trad, Cuisse poulet)</t>
  </si>
  <si>
    <t xml:space="preserve">A la réception, vérifier la présence des certificats de salubrité pour chaque article </t>
  </si>
  <si>
    <t>La chambre froide positive est partagée par plusieurs rayons. La présence des fruits et légumes à côté des pains précuits augmente le risque de contamination croisée</t>
  </si>
  <si>
    <t>Prévoir une séparation entre les différents produits stockés</t>
  </si>
  <si>
    <t>Les produits casses sont entreposés à côté des produits conformes</t>
  </si>
  <si>
    <t>1/ Absence d'enregistrement de la température à cœur des produits stockés des mois d'avril et mars 2017
2/ Absence d'enregistrement du relevé mensuel des chambre froides des mois d'avril et mars 2017</t>
  </si>
  <si>
    <t>Les parois de la friteuse et la micro-onde n'étaient pas propres le jour de l'audit</t>
  </si>
  <si>
    <t>Renforcer le nettoyage à ces niveaux</t>
  </si>
  <si>
    <t>Absence de prévention contre la contamination croisée : le code couleur des outils tranchants ne sont pas séparés par un code couleur</t>
  </si>
  <si>
    <t>Vérifier l'étiquetage des produits stockés</t>
  </si>
  <si>
    <t>Présence d'une caisse de poulets TRAD sans identification (absence de date fabrication et DLC)</t>
  </si>
  <si>
    <t>Présence de mouches dans la chambre froide autour des produits Fruits et légumes</t>
  </si>
  <si>
    <t>Présence de plusieurs pomme de terre de couleur verdâtre, c'est un produit toxique</t>
  </si>
  <si>
    <t>Le tri et la séparation de ce produit est requise à ce niveau</t>
  </si>
  <si>
    <t xml:space="preserve">Propreté moyenne </t>
  </si>
  <si>
    <t>Présence de produits alimentaires et produit de droguerie sur une même palette. Renforcer la séparation des produits par catégorie à ce niveau</t>
  </si>
  <si>
    <t>Mauvaise odeur sortant de la douche des hommes</t>
  </si>
  <si>
    <t>Le plan anti-nuisibles n'était pas disponible le jour de l'audit</t>
  </si>
  <si>
    <t>Les appareils DEIV des rayons charcuterie-fromagerie n'étaient pas propres</t>
  </si>
  <si>
    <t>Présence de fourmis au niveau de la zone de réception</t>
  </si>
  <si>
    <t>L'horaire de sortie des poubelles n'est pas affichée</t>
  </si>
  <si>
    <t>Absence de réferentiel qualité 2017 dans les rayons : traiteur, charcuterie, fromagerie</t>
  </si>
  <si>
    <t>L'état de santé du personnel n'est pas encore disponible pour le 1er semestre</t>
  </si>
  <si>
    <t>Absence des plans d'action des rayons : traiteur, charcuterie, fromagerie</t>
  </si>
  <si>
    <t>L'enregistrement de l'hygiène du personnel n'a pas été réalisé depuis le 26/03/2017</t>
  </si>
  <si>
    <t xml:space="preserve">Le personnel manquait de formation </t>
  </si>
  <si>
    <t>Prévoir un plan de formation pour le personnel de PFT</t>
  </si>
  <si>
    <t xml:space="preserve">La porte principale manquait d'étanchièté </t>
  </si>
  <si>
    <t xml:space="preserve">Protéger l'accès </t>
  </si>
  <si>
    <t xml:space="preserve">Le sol de la réserve est difficile à nettoyer. Prévoir un revêtement </t>
  </si>
  <si>
    <t>Le revêtement du sol est décollé à plusieurs niveaux</t>
  </si>
  <si>
    <t xml:space="preserve">Sanitaire Homme : Absence de distributeur de savon </t>
  </si>
  <si>
    <t>Sanitaire Homme : Absence de distributeur de papier</t>
  </si>
  <si>
    <t>Fournir un distributeur de savon</t>
  </si>
  <si>
    <t>Fournir un distributeur de papier</t>
  </si>
  <si>
    <t>Absence du plateau du micro-onde</t>
  </si>
  <si>
    <t>1/ Les poignées des portes des vestiaires sont démontés
2/ Les casiers des hommes sont rouillés</t>
  </si>
  <si>
    <t>Présence de fourmis dans la zone de réception</t>
  </si>
  <si>
    <t>Fromagerie : Le système à pédale non manuelle n'est pas fonctionnel</t>
  </si>
  <si>
    <t>Odeur désagréable sortant de lu siphons du rayon fromagerie</t>
  </si>
  <si>
    <t>Température du congélateur 
affichée -15,8°C
mesurée -16,1°C</t>
  </si>
  <si>
    <t>Le protocole de décontamination n'est pas respectée : le dosage utilisé ; 3/4 gobelet d'eau de javel dans 1 litre d'eau. Une sensibilisation a eu lieu le jour de l'audit</t>
  </si>
  <si>
    <t>Absence du matériel de désinfection</t>
  </si>
  <si>
    <t>Température à cœur abat poulet +5,6°C</t>
  </si>
  <si>
    <t>Température du meuble de charcuterie 
mesurée : 3C°
affichée : 5°C</t>
  </si>
  <si>
    <t xml:space="preserve">1/ L'étagère sous les caisses manquait de propreté
2/ Présence de mouches et insectes volants au alentours du rayon </t>
  </si>
  <si>
    <t>Température du meuble des yaourts 
mesurée 3,5°C 
affichée 2,5°C</t>
  </si>
  <si>
    <t>1/ Présence de produits retour à côté des produits conformes
2/ Les produits frais casses sont entreposés à température ambiante</t>
  </si>
  <si>
    <t>Prévoir une enceinte frigorifique pour isoler les produits non conformes</t>
  </si>
  <si>
    <t>La poubelle est entreposée dans la zone de réception. La contamination croisée à la réception des produits alimentaires à ce niveau est accru. Un email a été envoyé par le directeur du magasin à ce propos</t>
  </si>
  <si>
    <t>Les parties internes et les présentoirs de la boulangerie manquaient de propreté</t>
  </si>
  <si>
    <t>Le revêtement du seuil de la porte du congélateur est ébréchée</t>
  </si>
  <si>
    <t>Le DEIV était inefficace; Présence d'insectes vivants à l'interieur du DEIV. Réparer l'appareil, le remplacer si nécessaire ou réétudier son emplacement.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</si>
</sst>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4" fillId="12" borderId="1" xfId="0" applyFont="1" applyFill="1" applyBorder="1" applyAlignment="1" applyProtection="1">
      <alignment vertical="center" wrapText="1"/>
      <protection hidden="1"/>
    </xf>
    <xf numFmtId="0" fontId="0" fillId="12" borderId="1" xfId="0" applyFill="1" applyBorder="1" applyAlignment="1" applyProtection="1">
      <alignment horizontal="center" vertical="center" wrapText="1"/>
      <protection locked="0"/>
    </xf>
    <xf numFmtId="0" fontId="0" fillId="12" borderId="1" xfId="0" applyFill="1" applyBorder="1" applyAlignment="1" applyProtection="1">
      <alignment wrapText="1"/>
      <protection locked="0"/>
    </xf>
    <xf numFmtId="0" fontId="0" fillId="12" borderId="1" xfId="0" applyFill="1" applyBorder="1" applyAlignment="1" applyProtection="1">
      <alignment vertical="center" wrapText="1"/>
      <protection locked="0"/>
    </xf>
    <xf numFmtId="0" fontId="12" fillId="12" borderId="1" xfId="0" applyFont="1" applyFill="1" applyBorder="1"/>
    <xf numFmtId="0" fontId="0" fillId="12" borderId="1" xfId="0" applyFill="1" applyBorder="1" applyAlignment="1" applyProtection="1">
      <alignment horizontal="center" vertical="center" wrapText="1"/>
      <protection hidden="1"/>
    </xf>
    <xf numFmtId="0" fontId="23" fillId="12" borderId="1" xfId="0" applyFont="1" applyFill="1" applyBorder="1" applyAlignment="1" applyProtection="1">
      <alignment vertical="center" wrapText="1"/>
      <protection locked="0"/>
    </xf>
    <xf numFmtId="0" fontId="0" fillId="12" borderId="1" xfId="0" applyFont="1" applyFill="1" applyBorder="1" applyAlignment="1" applyProtection="1">
      <alignment vertical="center"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739200"/>
        <c:axId val="225739760"/>
      </c:barChart>
      <c:catAx>
        <c:axId val="22573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739760"/>
        <c:crosses val="autoZero"/>
        <c:auto val="1"/>
        <c:lblAlgn val="ctr"/>
        <c:lblOffset val="100"/>
        <c:noMultiLvlLbl val="0"/>
      </c:catAx>
      <c:valAx>
        <c:axId val="22573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73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158848"/>
        <c:axId val="227159408"/>
      </c:barChart>
      <c:catAx>
        <c:axId val="22715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159408"/>
        <c:crosses val="autoZero"/>
        <c:auto val="1"/>
        <c:lblAlgn val="ctr"/>
        <c:lblOffset val="100"/>
        <c:noMultiLvlLbl val="0"/>
      </c:catAx>
      <c:valAx>
        <c:axId val="22715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15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162208"/>
        <c:axId val="227162768"/>
      </c:barChart>
      <c:catAx>
        <c:axId val="22716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162768"/>
        <c:crosses val="autoZero"/>
        <c:auto val="1"/>
        <c:lblAlgn val="ctr"/>
        <c:lblOffset val="100"/>
        <c:noMultiLvlLbl val="0"/>
      </c:catAx>
      <c:valAx>
        <c:axId val="22716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16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387552"/>
        <c:axId val="227388112"/>
      </c:barChart>
      <c:catAx>
        <c:axId val="22738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388112"/>
        <c:crosses val="autoZero"/>
        <c:auto val="1"/>
        <c:lblAlgn val="ctr"/>
        <c:lblOffset val="100"/>
        <c:noMultiLvlLbl val="0"/>
      </c:catAx>
      <c:valAx>
        <c:axId val="22738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38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390912"/>
        <c:axId val="227391472"/>
      </c:barChart>
      <c:catAx>
        <c:axId val="2273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391472"/>
        <c:crosses val="autoZero"/>
        <c:auto val="1"/>
        <c:lblAlgn val="ctr"/>
        <c:lblOffset val="100"/>
        <c:noMultiLvlLbl val="0"/>
      </c:catAx>
      <c:valAx>
        <c:axId val="22739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39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961840"/>
        <c:axId val="227962400"/>
      </c:barChart>
      <c:catAx>
        <c:axId val="2279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962400"/>
        <c:crosses val="autoZero"/>
        <c:auto val="1"/>
        <c:lblAlgn val="ctr"/>
        <c:lblOffset val="100"/>
        <c:noMultiLvlLbl val="0"/>
      </c:catAx>
      <c:valAx>
        <c:axId val="22796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9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0.84536082474226804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965200"/>
        <c:axId val="227965760"/>
      </c:barChart>
      <c:catAx>
        <c:axId val="22796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965760"/>
        <c:crosses val="autoZero"/>
        <c:auto val="1"/>
        <c:lblAlgn val="ctr"/>
        <c:lblOffset val="100"/>
        <c:noMultiLvlLbl val="0"/>
      </c:catAx>
      <c:valAx>
        <c:axId val="2279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96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0.91493775933609955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830864"/>
        <c:axId val="227831424"/>
      </c:barChart>
      <c:catAx>
        <c:axId val="22783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1424"/>
        <c:crosses val="autoZero"/>
        <c:auto val="1"/>
        <c:lblAlgn val="ctr"/>
        <c:lblOffset val="100"/>
        <c:noMultiLvlLbl val="0"/>
      </c:catAx>
      <c:valAx>
        <c:axId val="22783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83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0.88014929203918379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7834224"/>
        <c:axId val="227834784"/>
        <c:extLst/>
      </c:barChart>
      <c:catAx>
        <c:axId val="227834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4784"/>
        <c:crosses val="autoZero"/>
        <c:auto val="1"/>
        <c:lblAlgn val="ctr"/>
        <c:lblOffset val="100"/>
        <c:noMultiLvlLbl val="0"/>
      </c:catAx>
      <c:valAx>
        <c:axId val="227834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0.42857142857142855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7837584"/>
        <c:axId val="227838144"/>
        <c:extLst/>
      </c:barChart>
      <c:catAx>
        <c:axId val="2278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8144"/>
        <c:crosses val="autoZero"/>
        <c:auto val="1"/>
        <c:lblAlgn val="ctr"/>
        <c:lblOffset val="100"/>
        <c:noMultiLvlLbl val="0"/>
      </c:catAx>
      <c:valAx>
        <c:axId val="22783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0.90625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311088"/>
        <c:axId val="226311648"/>
      </c:barChart>
      <c:catAx>
        <c:axId val="22631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311648"/>
        <c:crosses val="autoZero"/>
        <c:auto val="1"/>
        <c:lblAlgn val="ctr"/>
        <c:lblOffset val="100"/>
        <c:noMultiLvlLbl val="0"/>
      </c:catAx>
      <c:valAx>
        <c:axId val="22631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31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0.93548387096774188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314448"/>
        <c:axId val="226315008"/>
      </c:barChart>
      <c:catAx>
        <c:axId val="22631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315008"/>
        <c:crosses val="autoZero"/>
        <c:auto val="1"/>
        <c:lblAlgn val="ctr"/>
        <c:lblOffset val="100"/>
        <c:noMultiLvlLbl val="0"/>
      </c:catAx>
      <c:valAx>
        <c:axId val="22631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31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0.98076923076923073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317808"/>
        <c:axId val="226318368"/>
      </c:barChart>
      <c:catAx>
        <c:axId val="22631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318368"/>
        <c:crosses val="autoZero"/>
        <c:auto val="1"/>
        <c:lblAlgn val="ctr"/>
        <c:lblOffset val="100"/>
        <c:noMultiLvlLbl val="0"/>
      </c:catAx>
      <c:valAx>
        <c:axId val="22631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31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0.95714285714285718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944176"/>
        <c:axId val="226944736"/>
      </c:barChart>
      <c:catAx>
        <c:axId val="22694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4736"/>
        <c:crosses val="autoZero"/>
        <c:auto val="1"/>
        <c:lblAlgn val="ctr"/>
        <c:lblOffset val="100"/>
        <c:noMultiLvlLbl val="0"/>
      </c:catAx>
      <c:valAx>
        <c:axId val="22694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94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947536"/>
        <c:axId val="226948096"/>
      </c:barChart>
      <c:catAx>
        <c:axId val="22694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096"/>
        <c:crosses val="autoZero"/>
        <c:auto val="1"/>
        <c:lblAlgn val="ctr"/>
        <c:lblOffset val="100"/>
        <c:noMultiLvlLbl val="0"/>
      </c:catAx>
      <c:valAx>
        <c:axId val="22694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94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693952"/>
        <c:axId val="226694512"/>
      </c:barChart>
      <c:catAx>
        <c:axId val="22669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694512"/>
        <c:crosses val="autoZero"/>
        <c:auto val="1"/>
        <c:lblAlgn val="ctr"/>
        <c:lblOffset val="100"/>
        <c:noMultiLvlLbl val="0"/>
      </c:catAx>
      <c:valAx>
        <c:axId val="22669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69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697312"/>
        <c:axId val="226697872"/>
      </c:barChart>
      <c:catAx>
        <c:axId val="22669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697872"/>
        <c:crosses val="autoZero"/>
        <c:auto val="1"/>
        <c:lblAlgn val="ctr"/>
        <c:lblOffset val="100"/>
        <c:noMultiLvlLbl val="0"/>
      </c:catAx>
      <c:valAx>
        <c:axId val="22669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69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155488"/>
        <c:axId val="227156048"/>
      </c:barChart>
      <c:catAx>
        <c:axId val="22715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156048"/>
        <c:crosses val="autoZero"/>
        <c:auto val="1"/>
        <c:lblAlgn val="ctr"/>
        <c:lblOffset val="100"/>
        <c:noMultiLvlLbl val="0"/>
      </c:catAx>
      <c:valAx>
        <c:axId val="227156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15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25" zoomScale="90" zoomScaleNormal="100" zoomScaleSheetLayoutView="90" workbookViewId="0">
      <selection activeCell="B32" sqref="B32:C32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44" t="s">
        <v>378</v>
      </c>
      <c r="B18" s="244"/>
      <c r="C18" s="244"/>
      <c r="D18" s="245" t="s">
        <v>381</v>
      </c>
      <c r="E18" s="245"/>
      <c r="F18" s="245"/>
      <c r="G18" s="245"/>
      <c r="H18" s="245"/>
      <c r="I18" s="245"/>
      <c r="J18" s="245"/>
      <c r="K18" s="245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46" t="s">
        <v>350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47" t="s">
        <v>352</v>
      </c>
      <c r="C23" s="247"/>
      <c r="D23" s="147"/>
      <c r="E23" s="147"/>
      <c r="F23" s="147"/>
      <c r="G23" s="147"/>
      <c r="H23" s="147"/>
      <c r="I23" s="147"/>
      <c r="J23" s="146" t="str">
        <f>D18</f>
        <v>MORNAGUIA</v>
      </c>
    </row>
    <row r="24" spans="1:11" ht="33" customHeight="1" x14ac:dyDescent="0.25">
      <c r="A24" s="188" t="s">
        <v>353</v>
      </c>
      <c r="B24" s="248">
        <f>AVERAGE('A1 Exploitation'!D463,'A1 Technique'!D183)</f>
        <v>0.88014929203918379</v>
      </c>
      <c r="C24" s="248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48">
        <f>AVERAGE('A2 Exploitation'!D463,'A2 Technique'!D183)</f>
        <v>0</v>
      </c>
      <c r="C25" s="248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48">
        <f>AVERAGE('A3 Exploitation'!D463,'A3 Technique'!D183)</f>
        <v>0</v>
      </c>
      <c r="C26" s="248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48">
        <f>AVERAGE('A4 Exploitation'!D463,'A4 Technique'!D183)</f>
        <v>0</v>
      </c>
      <c r="C27" s="248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47" t="s">
        <v>357</v>
      </c>
      <c r="C31" s="247"/>
      <c r="D31" s="147"/>
      <c r="E31" s="147"/>
      <c r="F31" s="147"/>
      <c r="G31" s="147"/>
      <c r="H31" s="147"/>
      <c r="I31" s="147"/>
      <c r="J31" s="146" t="str">
        <f>D18</f>
        <v>MORNAGUIA</v>
      </c>
    </row>
    <row r="32" spans="1:11" ht="33" customHeight="1" x14ac:dyDescent="0.25">
      <c r="A32" s="188" t="s">
        <v>353</v>
      </c>
      <c r="B32" s="248">
        <f>'A1 Exploitation'!D463</f>
        <v>0.91493775933609955</v>
      </c>
      <c r="C32" s="248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48">
        <f>'A2 Exploitation'!D463</f>
        <v>0</v>
      </c>
      <c r="C33" s="248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48">
        <f>'A3 Exploitation'!D463</f>
        <v>0</v>
      </c>
      <c r="C34" s="248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48">
        <f>'A4 Exploitation'!D463</f>
        <v>0</v>
      </c>
      <c r="C35" s="248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49" t="s">
        <v>358</v>
      </c>
      <c r="C38" s="249"/>
      <c r="D38" s="147"/>
      <c r="E38" s="147"/>
      <c r="F38" s="147"/>
      <c r="G38" s="147"/>
      <c r="H38" s="147"/>
      <c r="I38" s="147"/>
      <c r="J38" s="146" t="str">
        <f>D18</f>
        <v>MORNAGUIA</v>
      </c>
    </row>
    <row r="39" spans="1:10" ht="33" customHeight="1" x14ac:dyDescent="0.25">
      <c r="A39" s="188" t="s">
        <v>353</v>
      </c>
      <c r="B39" s="248">
        <f>AVERAGE('A1 Exploitation'!D461, 'A1 Technique'!D181)</f>
        <v>0.42857142857142855</v>
      </c>
      <c r="C39" s="248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48">
        <f>AVERAGE('A2 Exploitation'!D461, 'A2 Technique'!D181)</f>
        <v>0</v>
      </c>
      <c r="C40" s="248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48">
        <f>AVERAGE('A3 Exploitation'!D461, 'A3 Technique'!D181)</f>
        <v>0</v>
      </c>
      <c r="C41" s="248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48">
        <f>AVERAGE('A4 Exploitation'!D461, 'A4 Technique'!D181)</f>
        <v>0</v>
      </c>
      <c r="C42" s="248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47" t="s">
        <v>359</v>
      </c>
      <c r="C45" s="247"/>
      <c r="D45" s="147"/>
      <c r="E45" s="147"/>
      <c r="F45" s="147"/>
      <c r="G45" s="147"/>
      <c r="H45" s="147"/>
      <c r="I45" s="147"/>
      <c r="J45" s="146" t="str">
        <f>D18</f>
        <v>MORNAGUIA</v>
      </c>
    </row>
    <row r="46" spans="1:10" ht="33" customHeight="1" x14ac:dyDescent="0.25">
      <c r="A46" s="188" t="s">
        <v>353</v>
      </c>
      <c r="B46" s="250">
        <f>'A1 Exploitation'!D41</f>
        <v>0.5</v>
      </c>
      <c r="C46" s="250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50">
        <f>'A2 Exploitation'!D41</f>
        <v>0</v>
      </c>
      <c r="C47" s="250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50">
        <f>'A3 Exploitation'!D41</f>
        <v>0</v>
      </c>
      <c r="C48" s="250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50">
        <f>'A4 Exploitation'!D41</f>
        <v>0</v>
      </c>
      <c r="C49" s="250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47" t="s">
        <v>360</v>
      </c>
      <c r="C52" s="247"/>
      <c r="D52" s="147"/>
      <c r="E52" s="147"/>
      <c r="F52" s="147"/>
      <c r="G52" s="147"/>
      <c r="H52" s="147"/>
      <c r="I52" s="147"/>
      <c r="J52" s="146" t="str">
        <f>D18</f>
        <v>MORNAGUIA</v>
      </c>
    </row>
    <row r="53" spans="1:10" ht="33" customHeight="1" x14ac:dyDescent="0.25">
      <c r="A53" s="188" t="s">
        <v>353</v>
      </c>
      <c r="B53" s="248">
        <f>'A1 Exploitation'!D97</f>
        <v>0.90625</v>
      </c>
      <c r="C53" s="248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48">
        <f>'A2 Exploitation'!D97</f>
        <v>0</v>
      </c>
      <c r="C54" s="248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48">
        <f>'A3 Exploitation'!D97</f>
        <v>0</v>
      </c>
      <c r="C55" s="248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48">
        <f>'A4 Exploitation'!D97</f>
        <v>0</v>
      </c>
      <c r="C56" s="248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47" t="s">
        <v>361</v>
      </c>
      <c r="C59" s="247"/>
      <c r="D59" s="147"/>
      <c r="E59" s="147"/>
      <c r="F59" s="147"/>
      <c r="G59" s="147"/>
      <c r="H59" s="147"/>
      <c r="I59" s="147"/>
      <c r="J59" s="146" t="str">
        <f>D18</f>
        <v>MORNAGUIA</v>
      </c>
    </row>
    <row r="60" spans="1:10" ht="33" customHeight="1" x14ac:dyDescent="0.25">
      <c r="A60" s="188" t="s">
        <v>353</v>
      </c>
      <c r="B60" s="248">
        <f>'A1 Exploitation'!D150</f>
        <v>0.93548387096774188</v>
      </c>
      <c r="C60" s="248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48">
        <f>'A2 Exploitation'!D150</f>
        <v>0</v>
      </c>
      <c r="C61" s="248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48">
        <f>'A3 Exploitation'!D150</f>
        <v>0</v>
      </c>
      <c r="C62" s="248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48">
        <f>'A4 Exploitation'!D150</f>
        <v>0</v>
      </c>
      <c r="C63" s="248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47" t="s">
        <v>362</v>
      </c>
      <c r="C66" s="247"/>
      <c r="D66" s="147"/>
      <c r="E66" s="147"/>
      <c r="F66" s="147"/>
      <c r="G66" s="147"/>
      <c r="H66" s="147"/>
      <c r="I66" s="147"/>
      <c r="J66" s="146" t="str">
        <f>D18</f>
        <v>MORNAGUIA</v>
      </c>
    </row>
    <row r="67" spans="1:10" ht="33" customHeight="1" x14ac:dyDescent="0.25">
      <c r="A67" s="188" t="s">
        <v>353</v>
      </c>
      <c r="B67" s="248">
        <f>'A1 Exploitation'!D190</f>
        <v>0.98076923076923073</v>
      </c>
      <c r="C67" s="248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48">
        <f>'A2 Exploitation'!D190</f>
        <v>0</v>
      </c>
      <c r="C68" s="248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48">
        <f>'A3 Exploitation'!D190</f>
        <v>0</v>
      </c>
      <c r="C69" s="248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48">
        <f>'A4 Exploitation'!D190</f>
        <v>0</v>
      </c>
      <c r="C70" s="248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47" t="s">
        <v>363</v>
      </c>
      <c r="C73" s="247"/>
      <c r="D73" s="147"/>
      <c r="E73" s="147"/>
      <c r="F73" s="147"/>
      <c r="G73" s="147"/>
      <c r="H73" s="147"/>
      <c r="I73" s="147"/>
      <c r="J73" s="146" t="str">
        <f>D18</f>
        <v>MORNAGUIA</v>
      </c>
    </row>
    <row r="74" spans="1:10" ht="33" customHeight="1" x14ac:dyDescent="0.25">
      <c r="A74" s="188" t="s">
        <v>353</v>
      </c>
      <c r="B74" s="248">
        <f>'A1 Exploitation'!D246</f>
        <v>0.95714285714285718</v>
      </c>
      <c r="C74" s="248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48">
        <f>'A2 Exploitation'!D246</f>
        <v>0</v>
      </c>
      <c r="C75" s="248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48">
        <f>'A3 Exploitation'!D246</f>
        <v>0</v>
      </c>
      <c r="C76" s="248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48">
        <f>'A4 Exploitation'!D246</f>
        <v>0</v>
      </c>
      <c r="C77" s="248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47" t="s">
        <v>364</v>
      </c>
      <c r="C80" s="247"/>
      <c r="D80" s="147"/>
      <c r="E80" s="147"/>
      <c r="F80" s="147"/>
      <c r="G80" s="147"/>
      <c r="H80" s="147"/>
      <c r="I80" s="147"/>
      <c r="J80" s="146" t="str">
        <f>D18</f>
        <v>MORNAGUIA</v>
      </c>
    </row>
    <row r="81" spans="1:10" ht="33" customHeight="1" x14ac:dyDescent="0.25">
      <c r="A81" s="188" t="s">
        <v>353</v>
      </c>
      <c r="B81" s="248">
        <f>'A1 Exploitation'!D280</f>
        <v>0.92105263157894735</v>
      </c>
      <c r="C81" s="248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48">
        <f>'A2 Exploitation'!D280</f>
        <v>0</v>
      </c>
      <c r="C82" s="248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48">
        <f>'A3 Exploitation'!D280</f>
        <v>0</v>
      </c>
      <c r="C83" s="248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48">
        <f>'A4 Exploitation'!D280</f>
        <v>0</v>
      </c>
      <c r="C84" s="248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47" t="s">
        <v>365</v>
      </c>
      <c r="C87" s="247"/>
      <c r="D87" s="147"/>
      <c r="E87" s="147"/>
      <c r="F87" s="147"/>
      <c r="G87" s="147"/>
      <c r="H87" s="147"/>
      <c r="I87" s="147"/>
      <c r="J87" s="146" t="str">
        <f>D18</f>
        <v>MORNAGUIA</v>
      </c>
    </row>
    <row r="88" spans="1:10" ht="33" customHeight="1" x14ac:dyDescent="0.25">
      <c r="A88" s="188" t="s">
        <v>353</v>
      </c>
      <c r="B88" s="248">
        <f>'A1 Exploitation'!D308</f>
        <v>0.9285714285714286</v>
      </c>
      <c r="C88" s="248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48">
        <f>'A2 Exploitation'!D308</f>
        <v>0</v>
      </c>
      <c r="C89" s="248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48">
        <f>'A3 Exploitation'!D308</f>
        <v>0</v>
      </c>
      <c r="C90" s="248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48">
        <f>'A4 Exploitation'!D308</f>
        <v>0</v>
      </c>
      <c r="C91" s="248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47" t="s">
        <v>366</v>
      </c>
      <c r="C94" s="247"/>
      <c r="D94" s="147"/>
      <c r="E94" s="147"/>
      <c r="F94" s="147"/>
      <c r="G94" s="147"/>
      <c r="H94" s="147"/>
      <c r="I94" s="147"/>
      <c r="J94" s="146" t="str">
        <f>D18</f>
        <v>MORNAGUIA</v>
      </c>
    </row>
    <row r="95" spans="1:10" ht="33" customHeight="1" x14ac:dyDescent="0.25">
      <c r="A95" s="188" t="s">
        <v>353</v>
      </c>
      <c r="B95" s="248">
        <f>'A1 Exploitation'!D361</f>
        <v>1</v>
      </c>
      <c r="C95" s="248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48">
        <f>'A2 Exploitation'!D361</f>
        <v>0</v>
      </c>
      <c r="C96" s="248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48">
        <f>'A3 Exploitation'!D361</f>
        <v>0</v>
      </c>
      <c r="C97" s="248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48">
        <f>'A4 Exploitation'!D361</f>
        <v>0</v>
      </c>
      <c r="C98" s="248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47" t="s">
        <v>367</v>
      </c>
      <c r="C101" s="247"/>
      <c r="D101" s="147"/>
      <c r="E101" s="147"/>
      <c r="F101" s="147"/>
      <c r="G101" s="147"/>
      <c r="H101" s="147"/>
      <c r="I101" s="147"/>
      <c r="J101" s="146" t="str">
        <f>D18</f>
        <v>MORNAGUIA</v>
      </c>
    </row>
    <row r="102" spans="1:10" ht="33" customHeight="1" x14ac:dyDescent="0.25">
      <c r="A102" s="188" t="s">
        <v>353</v>
      </c>
      <c r="B102" s="248">
        <f>'A1 Exploitation'!D391</f>
        <v>1</v>
      </c>
      <c r="C102" s="248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48">
        <f>'A2 Exploitation'!D391</f>
        <v>0</v>
      </c>
      <c r="C103" s="248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48">
        <f>'A3 Exploitation'!D391</f>
        <v>0</v>
      </c>
      <c r="C104" s="248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48">
        <f>'A4 Exploitation'!D391</f>
        <v>0</v>
      </c>
      <c r="C105" s="248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47" t="s">
        <v>368</v>
      </c>
      <c r="C108" s="247"/>
      <c r="D108" s="147"/>
      <c r="E108" s="147"/>
      <c r="F108" s="147"/>
      <c r="G108" s="147"/>
      <c r="H108" s="147"/>
      <c r="I108" s="147"/>
      <c r="J108" s="146" t="str">
        <f>D18</f>
        <v>MORNAGUIA</v>
      </c>
    </row>
    <row r="109" spans="1:10" ht="33" customHeight="1" x14ac:dyDescent="0.25">
      <c r="A109" s="188" t="s">
        <v>353</v>
      </c>
      <c r="B109" s="248">
        <f>'A1 Exploitation'!D410</f>
        <v>0.91666666666666663</v>
      </c>
      <c r="C109" s="248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48">
        <f>'A2 Exploitation'!D410</f>
        <v>0</v>
      </c>
      <c r="C110" s="248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48">
        <f>'A3 Exploitation'!D410</f>
        <v>0</v>
      </c>
      <c r="C111" s="248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48">
        <f>'A4 Exploitation'!D410</f>
        <v>0</v>
      </c>
      <c r="C112" s="248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47" t="s">
        <v>369</v>
      </c>
      <c r="C115" s="247"/>
      <c r="D115" s="147"/>
      <c r="E115" s="147"/>
      <c r="F115" s="147"/>
      <c r="G115" s="147"/>
      <c r="H115" s="147"/>
      <c r="I115" s="147"/>
      <c r="J115" s="146" t="str">
        <f>D18</f>
        <v>MORNAGUIA</v>
      </c>
    </row>
    <row r="116" spans="1:10" ht="33" customHeight="1" x14ac:dyDescent="0.25">
      <c r="A116" s="188" t="s">
        <v>353</v>
      </c>
      <c r="B116" s="248">
        <f>'A1 Exploitation'!D420</f>
        <v>0.625</v>
      </c>
      <c r="C116" s="248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48">
        <f>'A2 Exploitation'!D420</f>
        <v>0</v>
      </c>
      <c r="C117" s="248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48">
        <f>'A3 Exploitation'!D420</f>
        <v>0</v>
      </c>
      <c r="C118" s="248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48">
        <f>'A4 Exploitation'!D420</f>
        <v>0</v>
      </c>
      <c r="C119" s="248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47" t="s">
        <v>370</v>
      </c>
      <c r="C122" s="247"/>
      <c r="D122" s="147"/>
      <c r="E122" s="147"/>
      <c r="F122" s="147"/>
      <c r="G122" s="147"/>
      <c r="H122" s="147"/>
      <c r="I122" s="147"/>
      <c r="J122" s="146" t="str">
        <f>D18</f>
        <v>MORNAGUIA</v>
      </c>
    </row>
    <row r="123" spans="1:10" ht="33" customHeight="1" x14ac:dyDescent="0.25">
      <c r="A123" s="188" t="s">
        <v>353</v>
      </c>
      <c r="B123" s="248">
        <f>'A1 Exploitation'!D429</f>
        <v>0.75</v>
      </c>
      <c r="C123" s="248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48">
        <f>'A2 Exploitation'!D429</f>
        <v>0</v>
      </c>
      <c r="C124" s="248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48">
        <f>'A3 Exploitation'!D429</f>
        <v>0</v>
      </c>
      <c r="C125" s="248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48">
        <f>'A4 Exploitation'!D429</f>
        <v>0</v>
      </c>
      <c r="C126" s="248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51"/>
      <c r="C127" s="251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51"/>
      <c r="C128" s="251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47" t="s">
        <v>371</v>
      </c>
      <c r="C129" s="247"/>
      <c r="D129" s="147"/>
      <c r="E129" s="147"/>
      <c r="F129" s="147"/>
      <c r="G129" s="147"/>
      <c r="H129" s="147"/>
      <c r="I129" s="147"/>
      <c r="J129" s="146" t="str">
        <f>D18</f>
        <v>MORNAGUIA</v>
      </c>
    </row>
    <row r="130" spans="1:10" ht="33" customHeight="1" x14ac:dyDescent="0.25">
      <c r="A130" s="188" t="s">
        <v>353</v>
      </c>
      <c r="B130" s="248">
        <f>'A1 Exploitation'!D450</f>
        <v>0.75</v>
      </c>
      <c r="C130" s="248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48">
        <f>'A2 Exploitation'!D450</f>
        <v>0</v>
      </c>
      <c r="C131" s="248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48">
        <f>'A3 Exploitation'!D450</f>
        <v>0</v>
      </c>
      <c r="C132" s="248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48">
        <f>'A4 Exploitation'!D450</f>
        <v>0</v>
      </c>
      <c r="C133" s="248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47" t="s">
        <v>372</v>
      </c>
      <c r="C136" s="247"/>
      <c r="J136" s="146" t="str">
        <f>D18</f>
        <v>MORNAGUIA</v>
      </c>
    </row>
    <row r="137" spans="1:10" ht="33" customHeight="1" x14ac:dyDescent="0.25">
      <c r="A137" s="188" t="s">
        <v>353</v>
      </c>
      <c r="B137" s="248">
        <f>'A1 Exploitation'!D459</f>
        <v>1</v>
      </c>
      <c r="C137" s="248"/>
    </row>
    <row r="138" spans="1:10" ht="33" customHeight="1" x14ac:dyDescent="0.25">
      <c r="A138" s="187" t="s">
        <v>354</v>
      </c>
      <c r="B138" s="248">
        <f>'A2 Exploitation'!D459</f>
        <v>0</v>
      </c>
      <c r="C138" s="248"/>
    </row>
    <row r="139" spans="1:10" ht="33" customHeight="1" x14ac:dyDescent="0.25">
      <c r="A139" s="188" t="s">
        <v>355</v>
      </c>
      <c r="B139" s="248">
        <f>'A3 Exploitation'!D459</f>
        <v>0</v>
      </c>
      <c r="C139" s="248"/>
    </row>
    <row r="140" spans="1:10" ht="33" customHeight="1" x14ac:dyDescent="0.25">
      <c r="A140" s="188" t="s">
        <v>356</v>
      </c>
      <c r="B140" s="248">
        <f>'A4 Exploitation'!D459</f>
        <v>0</v>
      </c>
      <c r="C140" s="248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47" t="s">
        <v>373</v>
      </c>
      <c r="C143" s="247"/>
      <c r="J143" s="146" t="str">
        <f>D18</f>
        <v>MORNAGUIA</v>
      </c>
    </row>
    <row r="144" spans="1:10" ht="33" customHeight="1" x14ac:dyDescent="0.25">
      <c r="A144" s="188" t="s">
        <v>353</v>
      </c>
      <c r="B144" s="248">
        <f>'A1 Technique'!D183</f>
        <v>0.84536082474226804</v>
      </c>
      <c r="C144" s="248"/>
    </row>
    <row r="145" spans="1:3" ht="33" customHeight="1" x14ac:dyDescent="0.25">
      <c r="A145" s="187" t="s">
        <v>354</v>
      </c>
      <c r="B145" s="248">
        <f>'A2 Technique'!D183</f>
        <v>0</v>
      </c>
      <c r="C145" s="248"/>
    </row>
    <row r="146" spans="1:3" ht="33" customHeight="1" x14ac:dyDescent="0.25">
      <c r="A146" s="188" t="s">
        <v>355</v>
      </c>
      <c r="B146" s="248">
        <f>'A3 Technique'!D183</f>
        <v>0</v>
      </c>
      <c r="C146" s="248"/>
    </row>
    <row r="147" spans="1:3" ht="33" customHeight="1" x14ac:dyDescent="0.25">
      <c r="A147" s="188" t="s">
        <v>356</v>
      </c>
      <c r="B147" s="248">
        <f>'A4 Technique'!D183</f>
        <v>0</v>
      </c>
      <c r="C147" s="24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abSelected="1" view="pageBreakPreview" topLeftCell="A400" zoomScale="80" zoomScaleNormal="71" zoomScaleSheetLayoutView="80" workbookViewId="0">
      <selection activeCell="D435" sqref="D43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0"/>
      <c r="E1" s="260"/>
      <c r="F1" s="260"/>
      <c r="G1" s="260"/>
      <c r="H1" s="260"/>
      <c r="I1" s="26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1" t="s">
        <v>190</v>
      </c>
      <c r="B7" s="261"/>
      <c r="C7" s="261"/>
      <c r="D7" s="261"/>
      <c r="E7" s="261"/>
      <c r="F7" s="261"/>
      <c r="G7" s="84"/>
      <c r="H7" s="84"/>
      <c r="I7" s="84"/>
    </row>
    <row r="8" spans="1:9" ht="29.25" x14ac:dyDescent="0.5">
      <c r="A8" s="262" t="str">
        <f>'Page de garde'!D18</f>
        <v>MORNAGUIA</v>
      </c>
      <c r="B8" s="262"/>
      <c r="C8" s="262"/>
      <c r="D8" s="262"/>
      <c r="E8" s="262"/>
      <c r="F8" s="262"/>
      <c r="G8" s="85"/>
      <c r="H8" s="85"/>
      <c r="I8" s="84"/>
    </row>
    <row r="9" spans="1:9" ht="24" x14ac:dyDescent="0.45">
      <c r="A9" s="189" t="s">
        <v>44</v>
      </c>
      <c r="B9" s="263" t="s">
        <v>379</v>
      </c>
      <c r="C9" s="263"/>
      <c r="D9" s="263"/>
      <c r="E9" s="263"/>
      <c r="F9" s="264"/>
      <c r="G9" s="85"/>
      <c r="H9" s="85"/>
      <c r="I9" s="84"/>
    </row>
    <row r="10" spans="1:9" ht="24" x14ac:dyDescent="0.45">
      <c r="A10" s="190" t="s">
        <v>46</v>
      </c>
      <c r="B10" s="265" t="s">
        <v>382</v>
      </c>
      <c r="C10" s="265"/>
      <c r="D10" s="265"/>
      <c r="E10" s="265"/>
      <c r="F10" s="265"/>
      <c r="G10" s="85"/>
      <c r="H10" s="85"/>
      <c r="I10" s="84"/>
    </row>
    <row r="11" spans="1:9" ht="24" x14ac:dyDescent="0.45">
      <c r="A11" s="189" t="s">
        <v>45</v>
      </c>
      <c r="B11" s="259">
        <v>42873</v>
      </c>
      <c r="C11" s="259"/>
      <c r="D11" s="259"/>
      <c r="E11" s="259"/>
      <c r="F11" s="259"/>
      <c r="G11" s="85"/>
      <c r="H11" s="85"/>
      <c r="I11" s="84"/>
    </row>
    <row r="12" spans="1:9" ht="24" x14ac:dyDescent="0.45">
      <c r="A12" s="189" t="s">
        <v>260</v>
      </c>
      <c r="B12" s="266">
        <f>D463</f>
        <v>0.91493775933609955</v>
      </c>
      <c r="C12" s="266"/>
      <c r="D12" s="266"/>
      <c r="E12" s="266"/>
      <c r="F12" s="266"/>
      <c r="G12" s="85"/>
      <c r="H12" s="85"/>
      <c r="I12" s="84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1">
        <f>B11</f>
        <v>42873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ht="73.5" customHeight="1" x14ac:dyDescent="0.25">
      <c r="A19" s="282" t="s">
        <v>10</v>
      </c>
      <c r="B19" s="283" t="s">
        <v>34</v>
      </c>
      <c r="C19" s="283"/>
      <c r="D19" s="284" t="s">
        <v>434</v>
      </c>
      <c r="E19" s="285" t="s">
        <v>383</v>
      </c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ht="30" x14ac:dyDescent="0.25">
      <c r="A21" s="16" t="s">
        <v>93</v>
      </c>
      <c r="B21" s="119">
        <v>1</v>
      </c>
      <c r="C21" s="91"/>
      <c r="D21" s="117" t="s">
        <v>384</v>
      </c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3</v>
      </c>
    </row>
    <row r="24" spans="1:8" x14ac:dyDescent="0.25">
      <c r="A24" s="196" t="s">
        <v>37</v>
      </c>
      <c r="B24" s="197"/>
      <c r="C24" s="198"/>
      <c r="D24" s="199">
        <f>D23/(COUNT(B19:C22)*2)</f>
        <v>0.75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1</v>
      </c>
      <c r="C30" s="88"/>
      <c r="D30" s="106" t="s">
        <v>427</v>
      </c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1</v>
      </c>
      <c r="C32" s="88"/>
      <c r="D32" s="106" t="s">
        <v>385</v>
      </c>
      <c r="E32" s="87" t="s">
        <v>386</v>
      </c>
      <c r="F32" s="52"/>
      <c r="G32" s="121"/>
    </row>
    <row r="33" spans="1:7" ht="60" x14ac:dyDescent="0.25">
      <c r="A33" s="69" t="s">
        <v>11</v>
      </c>
      <c r="B33" s="119">
        <v>0</v>
      </c>
      <c r="C33" s="158">
        <f>IF(B33=0, -5, "0")</f>
        <v>-5</v>
      </c>
      <c r="D33" s="87" t="s">
        <v>432</v>
      </c>
      <c r="E33" s="87" t="s">
        <v>433</v>
      </c>
      <c r="F33" s="52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>
        <v>0</v>
      </c>
      <c r="C36" s="89"/>
      <c r="D36" s="233">
        <v>0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9</v>
      </c>
    </row>
    <row r="38" spans="1:7" x14ac:dyDescent="0.25">
      <c r="A38" s="196" t="s">
        <v>37</v>
      </c>
      <c r="B38" s="197"/>
      <c r="C38" s="198"/>
      <c r="D38" s="199">
        <f>D37/(COUNT(B27:C35)*2)</f>
        <v>0.45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12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0.5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2">
        <f>B11</f>
        <v>42873</v>
      </c>
      <c r="B44" s="5"/>
      <c r="C44" s="6"/>
      <c r="D44" s="5"/>
    </row>
    <row r="45" spans="1:7" ht="16.5" x14ac:dyDescent="0.25">
      <c r="A45" s="257" t="s">
        <v>63</v>
      </c>
      <c r="B45" s="258"/>
      <c r="C45" s="258"/>
      <c r="D45" s="258"/>
      <c r="E45" s="258"/>
      <c r="F45" s="258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60" x14ac:dyDescent="0.25">
      <c r="A47" s="34" t="s">
        <v>244</v>
      </c>
      <c r="B47" s="119">
        <v>0</v>
      </c>
      <c r="C47" s="92"/>
      <c r="D47" s="106" t="s">
        <v>387</v>
      </c>
      <c r="E47" s="87" t="s">
        <v>388</v>
      </c>
      <c r="F47" s="100"/>
    </row>
    <row r="48" spans="1:7" x14ac:dyDescent="0.25">
      <c r="A48" s="26" t="s">
        <v>281</v>
      </c>
      <c r="B48" s="119">
        <v>2</v>
      </c>
      <c r="C48" s="98"/>
      <c r="D48" s="113"/>
      <c r="E48" s="122"/>
      <c r="F48" s="100"/>
    </row>
    <row r="49" spans="1:6" ht="30" x14ac:dyDescent="0.25">
      <c r="A49" s="26" t="s">
        <v>28</v>
      </c>
      <c r="B49" s="119">
        <v>1</v>
      </c>
      <c r="C49" s="92"/>
      <c r="D49" s="106" t="s">
        <v>389</v>
      </c>
      <c r="E49" s="100"/>
      <c r="F49" s="100"/>
    </row>
    <row r="50" spans="1:6" x14ac:dyDescent="0.25">
      <c r="A50" s="34" t="s">
        <v>134</v>
      </c>
      <c r="B50" s="119">
        <v>2</v>
      </c>
      <c r="C50" s="92"/>
      <c r="D50" s="106"/>
      <c r="E50" s="100"/>
      <c r="F50" s="100"/>
    </row>
    <row r="51" spans="1:6" ht="18" x14ac:dyDescent="0.35">
      <c r="A51" s="54" t="s">
        <v>7</v>
      </c>
      <c r="B51" s="119">
        <v>2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>
        <v>2</v>
      </c>
      <c r="C52" s="93"/>
      <c r="D52" s="107"/>
      <c r="E52" s="100"/>
      <c r="F52" s="100"/>
    </row>
    <row r="53" spans="1:6" ht="76.5" x14ac:dyDescent="0.35">
      <c r="A53" s="56" t="s">
        <v>27</v>
      </c>
      <c r="B53" s="119">
        <v>1</v>
      </c>
      <c r="C53" s="158" t="str">
        <f>IF(B53=0, -5, "0")</f>
        <v>0</v>
      </c>
      <c r="D53" s="94" t="s">
        <v>390</v>
      </c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10</v>
      </c>
    </row>
    <row r="55" spans="1:6" x14ac:dyDescent="0.25">
      <c r="A55" s="196" t="s">
        <v>37</v>
      </c>
      <c r="B55" s="197"/>
      <c r="C55" s="198"/>
      <c r="D55" s="199">
        <f>D54/(COUNT(B46:C53)*2)</f>
        <v>0.7142857142857143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18" t="s">
        <v>294</v>
      </c>
      <c r="B58" s="97">
        <v>2</v>
      </c>
      <c r="C58" s="97"/>
      <c r="D58" s="117"/>
      <c r="E58" s="100"/>
      <c r="F58" s="100"/>
    </row>
    <row r="59" spans="1:6" x14ac:dyDescent="0.25">
      <c r="A59" s="16" t="s">
        <v>193</v>
      </c>
      <c r="B59" s="119">
        <v>2</v>
      </c>
      <c r="C59" s="98"/>
      <c r="D59" s="234"/>
      <c r="E59" s="234"/>
      <c r="F59" s="122"/>
    </row>
    <row r="60" spans="1:6" x14ac:dyDescent="0.25">
      <c r="A60" s="20" t="s">
        <v>135</v>
      </c>
      <c r="B60" s="119">
        <v>2</v>
      </c>
      <c r="C60" s="97"/>
      <c r="D60" s="96"/>
      <c r="E60" s="100"/>
      <c r="F60" s="100"/>
    </row>
    <row r="61" spans="1:6" x14ac:dyDescent="0.25">
      <c r="A61" s="20" t="s">
        <v>117</v>
      </c>
      <c r="B61" s="119">
        <v>2</v>
      </c>
      <c r="C61" s="97"/>
      <c r="D61" s="96"/>
      <c r="E61" s="100"/>
      <c r="F61" s="100"/>
    </row>
    <row r="62" spans="1:6" ht="18" x14ac:dyDescent="0.35">
      <c r="A62" s="54" t="s">
        <v>67</v>
      </c>
      <c r="B62" s="119">
        <v>2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>
        <v>2</v>
      </c>
      <c r="C63" s="97"/>
      <c r="D63" s="117"/>
      <c r="E63" s="100"/>
      <c r="F63" s="100"/>
    </row>
    <row r="64" spans="1:6" ht="60" x14ac:dyDescent="0.25">
      <c r="A64" s="74" t="s">
        <v>256</v>
      </c>
      <c r="B64" s="119">
        <v>1</v>
      </c>
      <c r="C64" s="158" t="str">
        <f>IF(B64=0, -5, "0")</f>
        <v>0</v>
      </c>
      <c r="D64" s="87" t="s">
        <v>426</v>
      </c>
      <c r="E64" s="87"/>
      <c r="F64" s="100"/>
    </row>
    <row r="65" spans="1:7" ht="16.5" x14ac:dyDescent="0.3">
      <c r="A65" s="40" t="s">
        <v>255</v>
      </c>
      <c r="B65" s="119">
        <v>2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>
        <v>2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>
        <v>2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>
        <v>2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>
        <v>2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>
        <v>2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>
        <v>2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>
        <v>2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>
        <v>2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>
        <v>2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>
        <v>2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35</v>
      </c>
    </row>
    <row r="82" spans="1:6" x14ac:dyDescent="0.25">
      <c r="A82" s="205" t="s">
        <v>37</v>
      </c>
      <c r="B82" s="206"/>
      <c r="C82" s="207"/>
      <c r="D82" s="208">
        <f>D81/(COUNT(B58:C80)*2)</f>
        <v>0.97222222222222221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6" t="s">
        <v>294</v>
      </c>
      <c r="B85" s="103">
        <v>2</v>
      </c>
      <c r="C85" s="103"/>
      <c r="D85" s="107"/>
      <c r="E85" s="100"/>
      <c r="F85" s="100"/>
    </row>
    <row r="86" spans="1:6" ht="30" x14ac:dyDescent="0.25">
      <c r="A86" s="17" t="s">
        <v>99</v>
      </c>
      <c r="B86" s="119">
        <v>1</v>
      </c>
      <c r="C86" s="103" t="s">
        <v>343</v>
      </c>
      <c r="D86" s="105" t="s">
        <v>435</v>
      </c>
      <c r="E86" s="100"/>
      <c r="F86" s="100"/>
    </row>
    <row r="87" spans="1:6" ht="18" x14ac:dyDescent="0.35">
      <c r="A87" s="54" t="s">
        <v>59</v>
      </c>
      <c r="B87" s="119">
        <v>2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2</v>
      </c>
      <c r="C88" s="103"/>
      <c r="D88" s="107"/>
      <c r="E88" s="100"/>
      <c r="F88" s="100"/>
    </row>
    <row r="89" spans="1:6" x14ac:dyDescent="0.25">
      <c r="A89" s="17" t="s">
        <v>55</v>
      </c>
      <c r="B89" s="119">
        <v>2</v>
      </c>
      <c r="C89" s="103"/>
      <c r="D89" s="108"/>
      <c r="E89" s="100"/>
      <c r="F89" s="100"/>
    </row>
    <row r="90" spans="1:6" x14ac:dyDescent="0.25">
      <c r="A90" s="16" t="s">
        <v>277</v>
      </c>
      <c r="B90" s="119">
        <v>2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>
        <v>2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>
        <v>2</v>
      </c>
      <c r="C92" s="104"/>
      <c r="D92" s="236">
        <v>1</v>
      </c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13</v>
      </c>
    </row>
    <row r="94" spans="1:6" x14ac:dyDescent="0.25">
      <c r="A94" s="196" t="s">
        <v>37</v>
      </c>
      <c r="B94" s="197"/>
      <c r="C94" s="198"/>
      <c r="D94" s="199">
        <f>D93/(COUNT(B85:C91)*2)</f>
        <v>0.9285714285714286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58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0.90625</v>
      </c>
    </row>
    <row r="98" spans="1:6" x14ac:dyDescent="0.25">
      <c r="A98" s="4"/>
      <c r="B98" s="5"/>
      <c r="C98" s="6"/>
      <c r="D98" s="5"/>
    </row>
    <row r="99" spans="1:6" ht="19.5" x14ac:dyDescent="0.25">
      <c r="A99" s="254" t="s">
        <v>123</v>
      </c>
      <c r="B99" s="255"/>
      <c r="C99" s="255"/>
      <c r="D99" s="255"/>
      <c r="E99" s="255"/>
      <c r="F99" s="256"/>
    </row>
    <row r="100" spans="1:6" x14ac:dyDescent="0.25">
      <c r="A100" s="132">
        <f>B11</f>
        <v>42873</v>
      </c>
      <c r="B100" s="5"/>
      <c r="C100" s="6"/>
      <c r="D100" s="5"/>
    </row>
    <row r="101" spans="1:6" ht="16.5" x14ac:dyDescent="0.25">
      <c r="A101" s="257" t="s">
        <v>63</v>
      </c>
      <c r="B101" s="258"/>
      <c r="C101" s="258"/>
      <c r="D101" s="258"/>
      <c r="E101" s="258"/>
      <c r="F101" s="258"/>
    </row>
    <row r="102" spans="1:6" x14ac:dyDescent="0.25">
      <c r="A102" s="19" t="s">
        <v>57</v>
      </c>
      <c r="B102" s="103">
        <v>2</v>
      </c>
      <c r="C102" s="103"/>
      <c r="D102" s="117"/>
      <c r="E102" s="117"/>
      <c r="F102" s="100"/>
    </row>
    <row r="103" spans="1:6" x14ac:dyDescent="0.25">
      <c r="A103" s="19" t="s">
        <v>281</v>
      </c>
      <c r="B103" s="119">
        <v>2</v>
      </c>
      <c r="C103" s="103"/>
      <c r="D103" s="117"/>
      <c r="E103" s="100"/>
      <c r="F103" s="100"/>
    </row>
    <row r="104" spans="1:6" x14ac:dyDescent="0.25">
      <c r="A104" s="26" t="s">
        <v>95</v>
      </c>
      <c r="B104" s="119">
        <v>2</v>
      </c>
      <c r="C104" s="98"/>
      <c r="D104" s="99"/>
      <c r="E104" s="122"/>
      <c r="F104" s="100"/>
    </row>
    <row r="105" spans="1:6" x14ac:dyDescent="0.25">
      <c r="A105" s="26" t="s">
        <v>28</v>
      </c>
      <c r="B105" s="119">
        <v>2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>
        <v>2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>
        <v>2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2</v>
      </c>
      <c r="C108" s="93"/>
      <c r="D108" s="117"/>
      <c r="E108" s="100"/>
      <c r="F108" s="100"/>
    </row>
    <row r="109" spans="1:6" ht="76.5" x14ac:dyDescent="0.35">
      <c r="A109" s="56" t="s">
        <v>27</v>
      </c>
      <c r="B109" s="119">
        <v>1</v>
      </c>
      <c r="C109" s="158" t="str">
        <f>IF(B109=0, -5, "0")</f>
        <v>0</v>
      </c>
      <c r="D109" s="94" t="s">
        <v>390</v>
      </c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15</v>
      </c>
    </row>
    <row r="111" spans="1:6" x14ac:dyDescent="0.25">
      <c r="A111" s="196" t="s">
        <v>37</v>
      </c>
      <c r="B111" s="197"/>
      <c r="C111" s="198"/>
      <c r="D111" s="199">
        <f>D110/(COUNT(B102:C109)*2)</f>
        <v>0.9375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6" t="s">
        <v>294</v>
      </c>
      <c r="B114" s="103">
        <v>2</v>
      </c>
      <c r="C114" s="103"/>
      <c r="D114" s="117"/>
      <c r="E114" s="117"/>
      <c r="F114" s="100"/>
    </row>
    <row r="115" spans="1:6" ht="30" x14ac:dyDescent="0.25">
      <c r="A115" s="17" t="s">
        <v>278</v>
      </c>
      <c r="B115" s="119">
        <v>0</v>
      </c>
      <c r="C115" s="103"/>
      <c r="D115" s="96" t="s">
        <v>391</v>
      </c>
      <c r="E115" s="96" t="s">
        <v>392</v>
      </c>
      <c r="F115" s="100"/>
    </row>
    <row r="116" spans="1:6" x14ac:dyDescent="0.25">
      <c r="A116" s="17" t="s">
        <v>70</v>
      </c>
      <c r="B116" s="119">
        <v>2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>
        <v>2</v>
      </c>
      <c r="C118" s="103"/>
      <c r="D118" s="11"/>
      <c r="E118" s="117"/>
      <c r="F118" s="100"/>
    </row>
    <row r="119" spans="1:6" ht="45" x14ac:dyDescent="0.25">
      <c r="A119" s="16" t="s">
        <v>165</v>
      </c>
      <c r="B119" s="119">
        <v>1</v>
      </c>
      <c r="C119" s="103"/>
      <c r="D119" s="11" t="s">
        <v>393</v>
      </c>
      <c r="E119" s="100"/>
      <c r="F119" s="100"/>
    </row>
    <row r="120" spans="1:6" x14ac:dyDescent="0.25">
      <c r="A120" s="16" t="s">
        <v>275</v>
      </c>
      <c r="B120" s="119">
        <v>2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>
        <v>2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2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>
        <v>2</v>
      </c>
      <c r="C123" s="126"/>
      <c r="D123" s="133"/>
      <c r="E123" s="117"/>
      <c r="F123" s="100"/>
    </row>
    <row r="124" spans="1:6" x14ac:dyDescent="0.25">
      <c r="A124" s="16" t="s">
        <v>262</v>
      </c>
      <c r="B124" s="119">
        <v>2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>
        <v>2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2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>
        <v>2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2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>
        <v>2</v>
      </c>
      <c r="C131" s="103"/>
      <c r="D131" s="117"/>
      <c r="E131" s="100"/>
      <c r="F131" s="100"/>
    </row>
    <row r="132" spans="1:6" x14ac:dyDescent="0.25">
      <c r="A132" s="20" t="s">
        <v>233</v>
      </c>
      <c r="B132" s="120">
        <v>2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>
        <v>2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31</v>
      </c>
    </row>
    <row r="135" spans="1:6" x14ac:dyDescent="0.25">
      <c r="A135" s="196" t="s">
        <v>37</v>
      </c>
      <c r="B135" s="197"/>
      <c r="C135" s="198"/>
      <c r="D135" s="199">
        <f>D134/(COUNT(B114:C133)*2)</f>
        <v>0.91176470588235292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6" t="s">
        <v>344</v>
      </c>
      <c r="B138" s="103">
        <v>2</v>
      </c>
      <c r="C138" s="103"/>
      <c r="D138" s="117"/>
      <c r="E138" s="99"/>
      <c r="F138" s="100"/>
    </row>
    <row r="139" spans="1:6" x14ac:dyDescent="0.25">
      <c r="A139" s="17" t="s">
        <v>137</v>
      </c>
      <c r="B139" s="119">
        <v>2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>
        <v>2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2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>
        <v>2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2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2</v>
      </c>
      <c r="C145" s="104"/>
      <c r="D145" s="233">
        <v>1</v>
      </c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12</v>
      </c>
    </row>
    <row r="147" spans="1:6" x14ac:dyDescent="0.25">
      <c r="A147" s="196" t="s">
        <v>37</v>
      </c>
      <c r="B147" s="197"/>
      <c r="C147" s="198"/>
      <c r="D147" s="199">
        <f>D146/(COUNT(B138:C144)*2)</f>
        <v>1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58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0.93548387096774188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4" t="s">
        <v>124</v>
      </c>
      <c r="B152" s="255"/>
      <c r="C152" s="255"/>
      <c r="D152" s="255"/>
      <c r="E152" s="255"/>
      <c r="F152" s="256"/>
    </row>
    <row r="153" spans="1:6" x14ac:dyDescent="0.25">
      <c r="A153" s="132">
        <f>B11</f>
        <v>42873</v>
      </c>
      <c r="B153" s="5"/>
      <c r="C153" s="6"/>
      <c r="D153" s="50"/>
    </row>
    <row r="154" spans="1:6" ht="16.5" x14ac:dyDescent="0.25">
      <c r="A154" s="257" t="s">
        <v>63</v>
      </c>
      <c r="B154" s="258"/>
      <c r="C154" s="258"/>
      <c r="D154" s="258"/>
      <c r="E154" s="258"/>
      <c r="F154" s="258"/>
    </row>
    <row r="155" spans="1:6" x14ac:dyDescent="0.25">
      <c r="A155" s="19" t="s">
        <v>126</v>
      </c>
      <c r="B155" s="103">
        <v>2</v>
      </c>
      <c r="C155" s="103"/>
      <c r="D155" s="117"/>
      <c r="E155" s="100"/>
      <c r="F155" s="100"/>
    </row>
    <row r="156" spans="1:6" x14ac:dyDescent="0.25">
      <c r="A156" s="19" t="s">
        <v>281</v>
      </c>
      <c r="B156" s="119">
        <v>2</v>
      </c>
      <c r="C156" s="103"/>
      <c r="D156" s="117"/>
      <c r="E156" s="100"/>
      <c r="F156" s="100"/>
    </row>
    <row r="157" spans="1:6" x14ac:dyDescent="0.25">
      <c r="A157" s="19" t="s">
        <v>68</v>
      </c>
      <c r="B157" s="119">
        <v>2</v>
      </c>
      <c r="C157" s="95"/>
      <c r="D157" s="117"/>
      <c r="E157" s="100"/>
      <c r="F157" s="100"/>
    </row>
    <row r="158" spans="1:6" x14ac:dyDescent="0.25">
      <c r="A158" s="26" t="s">
        <v>130</v>
      </c>
      <c r="B158" s="119">
        <v>2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>
        <v>2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>
        <v>2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2</v>
      </c>
      <c r="C161" s="93"/>
      <c r="D161" s="117"/>
      <c r="E161" s="100"/>
      <c r="F161" s="100"/>
    </row>
    <row r="162" spans="1:6" ht="75" x14ac:dyDescent="0.25">
      <c r="A162" s="19" t="s">
        <v>27</v>
      </c>
      <c r="B162" s="119">
        <v>1</v>
      </c>
      <c r="C162" s="103"/>
      <c r="D162" s="94" t="s">
        <v>390</v>
      </c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15</v>
      </c>
    </row>
    <row r="164" spans="1:6" x14ac:dyDescent="0.25">
      <c r="A164" s="196" t="s">
        <v>37</v>
      </c>
      <c r="B164" s="197"/>
      <c r="C164" s="198"/>
      <c r="D164" s="199">
        <f>D163/(COUNT(B155:C162)*2)</f>
        <v>0.9375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6" t="s">
        <v>294</v>
      </c>
      <c r="B167" s="103">
        <v>2</v>
      </c>
      <c r="C167" s="103"/>
      <c r="D167" s="96"/>
      <c r="E167" s="100"/>
      <c r="F167" s="100"/>
    </row>
    <row r="168" spans="1:6" x14ac:dyDescent="0.25">
      <c r="A168" s="17" t="s">
        <v>97</v>
      </c>
      <c r="B168" s="119">
        <v>2</v>
      </c>
      <c r="C168" s="103"/>
      <c r="D168" s="96"/>
      <c r="E168" s="100"/>
      <c r="F168" s="100"/>
    </row>
    <row r="169" spans="1:6" x14ac:dyDescent="0.25">
      <c r="A169" s="17" t="s">
        <v>129</v>
      </c>
      <c r="B169" s="119">
        <v>2</v>
      </c>
      <c r="C169" s="103"/>
      <c r="D169" s="96"/>
      <c r="E169" s="100"/>
      <c r="F169" s="100"/>
    </row>
    <row r="170" spans="1:6" x14ac:dyDescent="0.25">
      <c r="A170" s="17" t="s">
        <v>64</v>
      </c>
      <c r="B170" s="119">
        <v>2</v>
      </c>
      <c r="C170" s="103"/>
      <c r="D170" s="11"/>
      <c r="E170" s="100"/>
      <c r="F170" s="100"/>
    </row>
    <row r="171" spans="1:6" x14ac:dyDescent="0.25">
      <c r="A171" s="17" t="s">
        <v>263</v>
      </c>
      <c r="B171" s="119">
        <v>2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>
        <v>2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>
        <v>2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>
        <v>2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>
        <v>2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>
        <v>2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>
        <v>2</v>
      </c>
      <c r="C177" s="103"/>
      <c r="D177" s="117"/>
      <c r="E177" s="100"/>
      <c r="F177" s="100"/>
    </row>
    <row r="178" spans="1:7" x14ac:dyDescent="0.25">
      <c r="A178" s="16" t="s">
        <v>178</v>
      </c>
      <c r="B178" s="119">
        <v>2</v>
      </c>
      <c r="C178" s="103"/>
      <c r="D178" s="106" t="s">
        <v>427</v>
      </c>
      <c r="E178" s="117"/>
      <c r="F178" s="100"/>
    </row>
    <row r="179" spans="1:7" ht="18" x14ac:dyDescent="0.35">
      <c r="A179" s="110" t="s">
        <v>273</v>
      </c>
      <c r="B179" s="119">
        <v>2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>
        <v>2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2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>
        <v>2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>
        <v>2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>
        <v>2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>
        <v>2</v>
      </c>
      <c r="C185" s="104"/>
      <c r="D185" s="233">
        <v>1</v>
      </c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36</v>
      </c>
    </row>
    <row r="187" spans="1:7" x14ac:dyDescent="0.25">
      <c r="A187" s="196" t="s">
        <v>37</v>
      </c>
      <c r="B187" s="197"/>
      <c r="C187" s="198"/>
      <c r="D187" s="199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51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0.98076923076923073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4" t="s">
        <v>157</v>
      </c>
      <c r="B192" s="255"/>
      <c r="C192" s="255"/>
      <c r="D192" s="255"/>
      <c r="E192" s="255"/>
      <c r="F192" s="256"/>
    </row>
    <row r="193" spans="1:7" x14ac:dyDescent="0.25">
      <c r="A193" s="137">
        <f>B11</f>
        <v>42873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03">
        <v>2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2</v>
      </c>
      <c r="C196" s="103"/>
      <c r="D196" s="117"/>
      <c r="E196" s="100"/>
      <c r="F196" s="100"/>
    </row>
    <row r="197" spans="1:7" x14ac:dyDescent="0.25">
      <c r="A197" s="26" t="s">
        <v>281</v>
      </c>
      <c r="B197" s="119">
        <v>2</v>
      </c>
      <c r="C197" s="103"/>
      <c r="D197" s="117"/>
      <c r="E197" s="122"/>
      <c r="F197" s="100"/>
    </row>
    <row r="198" spans="1:7" x14ac:dyDescent="0.25">
      <c r="A198" s="19" t="s">
        <v>95</v>
      </c>
      <c r="B198" s="119">
        <v>2</v>
      </c>
      <c r="C198" s="103"/>
      <c r="D198" s="117"/>
      <c r="E198" s="100"/>
      <c r="F198" s="100"/>
    </row>
    <row r="199" spans="1:7" ht="30" x14ac:dyDescent="0.25">
      <c r="A199" s="19" t="s">
        <v>146</v>
      </c>
      <c r="B199" s="119">
        <v>0</v>
      </c>
      <c r="C199" s="103"/>
      <c r="D199" s="117" t="s">
        <v>395</v>
      </c>
      <c r="E199" s="87" t="s">
        <v>394</v>
      </c>
      <c r="F199" s="100"/>
    </row>
    <row r="200" spans="1:7" x14ac:dyDescent="0.25">
      <c r="A200" s="26" t="s">
        <v>145</v>
      </c>
      <c r="B200" s="119">
        <v>2</v>
      </c>
      <c r="C200" s="103"/>
      <c r="D200" s="117"/>
      <c r="E200" s="100"/>
      <c r="F200" s="100"/>
    </row>
    <row r="201" spans="1:7" x14ac:dyDescent="0.25">
      <c r="A201" s="26" t="s">
        <v>28</v>
      </c>
      <c r="B201" s="119">
        <v>2</v>
      </c>
      <c r="C201" s="103"/>
      <c r="D201" s="117"/>
      <c r="E201" s="100"/>
      <c r="F201" s="100"/>
    </row>
    <row r="202" spans="1:7" x14ac:dyDescent="0.25">
      <c r="A202" s="26" t="s">
        <v>147</v>
      </c>
      <c r="B202" s="119">
        <v>2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>
        <v>2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>
        <v>2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2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20</v>
      </c>
    </row>
    <row r="207" spans="1:7" x14ac:dyDescent="0.25">
      <c r="A207" s="196" t="s">
        <v>37</v>
      </c>
      <c r="B207" s="197"/>
      <c r="C207" s="198"/>
      <c r="D207" s="199">
        <f>D206/(COUNT(B195:C205)*2)</f>
        <v>0.90909090909090906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6" t="s">
        <v>294</v>
      </c>
      <c r="B210" s="103">
        <v>2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2</v>
      </c>
      <c r="C212" s="103"/>
      <c r="D212" s="96"/>
      <c r="E212" s="100"/>
      <c r="F212" s="100"/>
    </row>
    <row r="213" spans="1:7" ht="45" x14ac:dyDescent="0.25">
      <c r="A213" s="16" t="s">
        <v>166</v>
      </c>
      <c r="B213" s="119">
        <v>1</v>
      </c>
      <c r="C213" s="103"/>
      <c r="D213" s="11" t="s">
        <v>393</v>
      </c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>
        <v>2</v>
      </c>
      <c r="C215" s="103"/>
      <c r="D215" s="101"/>
      <c r="E215" s="100"/>
      <c r="F215" s="100"/>
    </row>
    <row r="216" spans="1:7" x14ac:dyDescent="0.25">
      <c r="A216" s="17" t="s">
        <v>69</v>
      </c>
      <c r="B216" s="119">
        <v>2</v>
      </c>
      <c r="C216" s="103"/>
      <c r="D216" s="11"/>
      <c r="E216" s="117"/>
      <c r="F216" s="100"/>
    </row>
    <row r="217" spans="1:7" x14ac:dyDescent="0.25">
      <c r="A217" s="16" t="s">
        <v>275</v>
      </c>
      <c r="B217" s="119">
        <v>2</v>
      </c>
      <c r="C217" s="103"/>
      <c r="D217" s="11"/>
      <c r="E217" s="100"/>
      <c r="F217" s="100"/>
    </row>
    <row r="218" spans="1:7" x14ac:dyDescent="0.25">
      <c r="A218" s="17" t="s">
        <v>178</v>
      </c>
      <c r="B218" s="119">
        <v>2</v>
      </c>
      <c r="C218" s="103"/>
      <c r="D218" s="106" t="s">
        <v>427</v>
      </c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>
        <v>2</v>
      </c>
      <c r="C220" s="103"/>
      <c r="D220" s="101"/>
      <c r="E220" s="100"/>
      <c r="F220" s="100"/>
    </row>
    <row r="221" spans="1:7" x14ac:dyDescent="0.25">
      <c r="A221" s="20" t="s">
        <v>151</v>
      </c>
      <c r="B221" s="119">
        <v>2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>
        <v>2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2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>
        <v>2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2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>
        <v>2</v>
      </c>
      <c r="C226" s="103"/>
      <c r="D226" s="53"/>
      <c r="E226" s="100"/>
      <c r="F226" s="100"/>
    </row>
    <row r="227" spans="1:6" x14ac:dyDescent="0.25">
      <c r="A227" s="20" t="s">
        <v>233</v>
      </c>
      <c r="B227" s="119">
        <v>2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>
        <v>2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31</v>
      </c>
    </row>
    <row r="230" spans="1:6" x14ac:dyDescent="0.25">
      <c r="A230" s="196" t="s">
        <v>37</v>
      </c>
      <c r="B230" s="197"/>
      <c r="C230" s="198"/>
      <c r="D230" s="199">
        <f>D229/(COUNT(B210:C228)*2)</f>
        <v>0.96875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6" t="s">
        <v>294</v>
      </c>
      <c r="B233" s="98">
        <v>2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>
        <v>2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>
        <v>2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>
        <v>2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2</v>
      </c>
      <c r="C237" s="103"/>
      <c r="D237" s="107"/>
      <c r="E237" s="100"/>
      <c r="F237" s="100"/>
    </row>
    <row r="238" spans="1:6" x14ac:dyDescent="0.25">
      <c r="A238" s="17" t="s">
        <v>55</v>
      </c>
      <c r="B238" s="120">
        <v>2</v>
      </c>
      <c r="C238" s="103"/>
      <c r="D238" s="108"/>
      <c r="E238" s="100"/>
      <c r="F238" s="100"/>
    </row>
    <row r="239" spans="1:6" x14ac:dyDescent="0.25">
      <c r="A239" s="16" t="s">
        <v>283</v>
      </c>
      <c r="B239" s="120">
        <v>2</v>
      </c>
      <c r="C239" s="98"/>
      <c r="D239" s="114"/>
      <c r="E239" s="122"/>
      <c r="F239" s="100"/>
    </row>
    <row r="240" spans="1:6" x14ac:dyDescent="0.25">
      <c r="A240" s="16" t="s">
        <v>148</v>
      </c>
      <c r="B240" s="120">
        <v>2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>
        <v>2</v>
      </c>
      <c r="C241" s="104"/>
      <c r="D241" s="236">
        <v>1</v>
      </c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16</v>
      </c>
    </row>
    <row r="243" spans="1:6" x14ac:dyDescent="0.25">
      <c r="A243" s="196" t="s">
        <v>37</v>
      </c>
      <c r="B243" s="197"/>
      <c r="C243" s="198"/>
      <c r="D243" s="199">
        <f>D242/(COUNT(B233:C240)*2)</f>
        <v>1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67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0.95714285714285718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4" t="s">
        <v>4</v>
      </c>
      <c r="B249" s="255"/>
      <c r="C249" s="255"/>
      <c r="D249" s="255"/>
      <c r="E249" s="255"/>
      <c r="F249" s="256"/>
    </row>
    <row r="250" spans="1:6" x14ac:dyDescent="0.25">
      <c r="A250" s="140">
        <f>B11</f>
        <v>42873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ht="30" x14ac:dyDescent="0.25">
      <c r="A253" s="18" t="s">
        <v>6</v>
      </c>
      <c r="B253" s="119">
        <v>1</v>
      </c>
      <c r="C253" s="103"/>
      <c r="D253" s="117" t="s">
        <v>396</v>
      </c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03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03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03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15</v>
      </c>
    </row>
    <row r="261" spans="1:7" x14ac:dyDescent="0.25">
      <c r="A261" s="196" t="s">
        <v>37</v>
      </c>
      <c r="B261" s="197"/>
      <c r="C261" s="198"/>
      <c r="D261" s="199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ht="63" customHeight="1" x14ac:dyDescent="0.25">
      <c r="A265" s="118" t="s">
        <v>345</v>
      </c>
      <c r="B265" s="120">
        <v>1</v>
      </c>
      <c r="C265" s="103"/>
      <c r="D265" s="87" t="s">
        <v>430</v>
      </c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45" x14ac:dyDescent="0.35">
      <c r="A267" s="286" t="s">
        <v>340</v>
      </c>
      <c r="B267" s="283">
        <v>1</v>
      </c>
      <c r="C267" s="287" t="str">
        <f>IF(B267=0, -5, "0")</f>
        <v>0</v>
      </c>
      <c r="D267" s="288" t="s">
        <v>397</v>
      </c>
      <c r="E267" s="289" t="s">
        <v>398</v>
      </c>
      <c r="F267" s="100"/>
    </row>
    <row r="268" spans="1:7" x14ac:dyDescent="0.25">
      <c r="A268" s="16" t="s">
        <v>102</v>
      </c>
      <c r="B268" s="120">
        <v>2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233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20</v>
      </c>
    </row>
    <row r="277" spans="1:6" x14ac:dyDescent="0.25">
      <c r="A277" s="196" t="s">
        <v>37</v>
      </c>
      <c r="B277" s="197"/>
      <c r="C277" s="198"/>
      <c r="D277" s="199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35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4" t="s">
        <v>21</v>
      </c>
      <c r="B282" s="255"/>
      <c r="C282" s="255"/>
      <c r="D282" s="255"/>
      <c r="E282" s="255"/>
      <c r="F282" s="256"/>
    </row>
    <row r="283" spans="1:6" x14ac:dyDescent="0.25">
      <c r="A283" s="141">
        <f>B11</f>
        <v>42873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6" t="s">
        <v>103</v>
      </c>
      <c r="B285" s="103">
        <v>1</v>
      </c>
      <c r="C285" s="103"/>
      <c r="D285" s="96" t="s">
        <v>399</v>
      </c>
      <c r="E285" s="100"/>
      <c r="F285" s="100"/>
    </row>
    <row r="286" spans="1:6" ht="45" x14ac:dyDescent="0.25">
      <c r="A286" s="16" t="s">
        <v>51</v>
      </c>
      <c r="B286" s="119">
        <v>1</v>
      </c>
      <c r="C286" s="103"/>
      <c r="D286" s="8" t="s">
        <v>400</v>
      </c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6" t="s">
        <v>285</v>
      </c>
      <c r="B292" s="119">
        <v>2</v>
      </c>
      <c r="C292" s="98"/>
      <c r="D292" s="112"/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03"/>
      <c r="D302" s="96"/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33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10</v>
      </c>
    </row>
    <row r="305" spans="1:6" x14ac:dyDescent="0.25">
      <c r="A305" s="196" t="s">
        <v>37</v>
      </c>
      <c r="B305" s="197"/>
      <c r="C305" s="198"/>
      <c r="D305" s="199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4" t="s">
        <v>8</v>
      </c>
      <c r="B310" s="255"/>
      <c r="C310" s="255"/>
      <c r="D310" s="255"/>
      <c r="E310" s="255"/>
      <c r="F310" s="256"/>
    </row>
    <row r="311" spans="1:6" x14ac:dyDescent="0.25">
      <c r="A311" s="132">
        <f>B11</f>
        <v>42873</v>
      </c>
      <c r="B311" s="5"/>
      <c r="C311" s="6"/>
      <c r="D311" s="50"/>
    </row>
    <row r="312" spans="1:6" ht="16.5" x14ac:dyDescent="0.25">
      <c r="A312" s="257" t="s">
        <v>107</v>
      </c>
      <c r="B312" s="258"/>
      <c r="C312" s="258"/>
      <c r="D312" s="258"/>
      <c r="E312" s="258"/>
      <c r="F312" s="258"/>
    </row>
    <row r="313" spans="1:6" x14ac:dyDescent="0.25">
      <c r="A313" s="34" t="s">
        <v>106</v>
      </c>
      <c r="B313" s="21">
        <v>2</v>
      </c>
      <c r="C313" s="21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22"/>
      <c r="D319" s="9"/>
      <c r="E319" s="100"/>
      <c r="F319" s="100"/>
    </row>
    <row r="320" spans="1:6" x14ac:dyDescent="0.25">
      <c r="A320" s="19" t="s">
        <v>27</v>
      </c>
      <c r="B320" s="119">
        <v>2</v>
      </c>
      <c r="C320" s="21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16</v>
      </c>
    </row>
    <row r="322" spans="1:6" x14ac:dyDescent="0.25">
      <c r="A322" s="196" t="s">
        <v>37</v>
      </c>
      <c r="B322" s="197"/>
      <c r="C322" s="198"/>
      <c r="D322" s="199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03"/>
      <c r="D328" s="117"/>
      <c r="E328" s="100"/>
      <c r="F328" s="100"/>
    </row>
    <row r="329" spans="1:6" x14ac:dyDescent="0.25">
      <c r="A329" s="17" t="s">
        <v>55</v>
      </c>
      <c r="B329" s="120">
        <v>2</v>
      </c>
      <c r="C329" s="103"/>
      <c r="D329" s="11"/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24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36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62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1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4" t="s">
        <v>119</v>
      </c>
      <c r="B363" s="255"/>
      <c r="C363" s="255"/>
      <c r="D363" s="255"/>
      <c r="E363" s="255"/>
      <c r="F363" s="256"/>
    </row>
    <row r="364" spans="1:6" x14ac:dyDescent="0.25">
      <c r="A364" s="140">
        <f>B11</f>
        <v>42873</v>
      </c>
      <c r="B364" s="5"/>
      <c r="C364" s="6"/>
      <c r="D364" s="5"/>
    </row>
    <row r="365" spans="1:6" ht="16.5" x14ac:dyDescent="0.25">
      <c r="A365" s="257" t="s">
        <v>19</v>
      </c>
      <c r="B365" s="258"/>
      <c r="C365" s="258"/>
      <c r="D365" s="258"/>
      <c r="E365" s="258"/>
      <c r="F365" s="258"/>
    </row>
    <row r="366" spans="1:6" x14ac:dyDescent="0.25">
      <c r="A366" s="25" t="s">
        <v>62</v>
      </c>
      <c r="B366" s="21">
        <v>2</v>
      </c>
      <c r="C366" s="21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21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21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21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7" t="s">
        <v>116</v>
      </c>
      <c r="B376" s="258"/>
      <c r="C376" s="258"/>
      <c r="D376" s="258"/>
      <c r="E376" s="258"/>
      <c r="F376" s="258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>
        <v>2</v>
      </c>
      <c r="C378" s="21"/>
      <c r="D378" s="117"/>
      <c r="E378" s="100"/>
      <c r="F378" s="100"/>
    </row>
    <row r="379" spans="1:6" x14ac:dyDescent="0.25">
      <c r="A379" s="16" t="s">
        <v>374</v>
      </c>
      <c r="B379" s="119">
        <v>2</v>
      </c>
      <c r="C379" s="21"/>
      <c r="D379" s="117"/>
      <c r="E379" s="100"/>
      <c r="F379" s="100"/>
    </row>
    <row r="380" spans="1:6" x14ac:dyDescent="0.25">
      <c r="A380" s="16" t="s">
        <v>139</v>
      </c>
      <c r="B380" s="119">
        <v>2</v>
      </c>
      <c r="C380" s="21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21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>
        <v>2</v>
      </c>
      <c r="C386" s="23"/>
      <c r="D386" s="233">
        <v>1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18</v>
      </c>
    </row>
    <row r="388" spans="1:7" x14ac:dyDescent="0.25">
      <c r="A388" s="196" t="s">
        <v>37</v>
      </c>
      <c r="B388" s="197"/>
      <c r="C388" s="198"/>
      <c r="D388" s="199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32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54" t="s">
        <v>346</v>
      </c>
      <c r="B393" s="255"/>
      <c r="C393" s="255"/>
      <c r="D393" s="255"/>
      <c r="E393" s="255"/>
      <c r="F393" s="256"/>
    </row>
    <row r="394" spans="1:7" s="116" customFormat="1" x14ac:dyDescent="0.25">
      <c r="A394" s="143">
        <f>+B11</f>
        <v>42873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1</v>
      </c>
      <c r="C398" s="98"/>
      <c r="D398" s="100" t="s">
        <v>401</v>
      </c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7</v>
      </c>
    </row>
    <row r="401" spans="1:6" x14ac:dyDescent="0.25">
      <c r="A401" s="196" t="s">
        <v>37</v>
      </c>
      <c r="B401" s="197"/>
      <c r="C401" s="198"/>
      <c r="D401" s="199">
        <f>D400/(COUNT(B396:C399)*2)</f>
        <v>0.875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03">
        <v>2</v>
      </c>
      <c r="C403" s="103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03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233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11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4" t="s">
        <v>170</v>
      </c>
      <c r="B412" s="255"/>
      <c r="C412" s="255"/>
      <c r="D412" s="255"/>
      <c r="E412" s="255"/>
      <c r="F412" s="256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3">
        <v>1</v>
      </c>
      <c r="C414" s="103"/>
      <c r="D414" s="117" t="s">
        <v>402</v>
      </c>
      <c r="E414" s="87"/>
      <c r="F414" s="100"/>
    </row>
    <row r="415" spans="1:6" ht="30" x14ac:dyDescent="0.25">
      <c r="A415" s="25" t="s">
        <v>230</v>
      </c>
      <c r="B415" s="119">
        <v>1</v>
      </c>
      <c r="C415" s="103"/>
      <c r="D415" s="106" t="s">
        <v>403</v>
      </c>
      <c r="E415" s="100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ht="30" x14ac:dyDescent="0.25">
      <c r="A417" s="25" t="s">
        <v>16</v>
      </c>
      <c r="B417" s="119">
        <v>1</v>
      </c>
      <c r="C417" s="103"/>
      <c r="D417" s="106" t="s">
        <v>404</v>
      </c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3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5</v>
      </c>
    </row>
    <row r="420" spans="1:7" x14ac:dyDescent="0.25">
      <c r="A420" s="196" t="s">
        <v>37</v>
      </c>
      <c r="B420" s="197"/>
      <c r="C420" s="198"/>
      <c r="D420" s="199">
        <f>D419/(COUNT(B414:C417)*2)</f>
        <v>0.625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4" t="s">
        <v>82</v>
      </c>
      <c r="B422" s="255"/>
      <c r="C422" s="255"/>
      <c r="D422" s="255"/>
      <c r="E422" s="255"/>
      <c r="F422" s="25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1</v>
      </c>
      <c r="C424" s="98"/>
      <c r="D424" s="99" t="s">
        <v>405</v>
      </c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233">
        <v>0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3</v>
      </c>
    </row>
    <row r="429" spans="1:7" x14ac:dyDescent="0.25">
      <c r="A429" s="196" t="s">
        <v>37</v>
      </c>
      <c r="B429" s="197"/>
      <c r="C429" s="198"/>
      <c r="D429" s="199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4" t="s">
        <v>143</v>
      </c>
      <c r="B431" s="255"/>
      <c r="C431" s="255"/>
      <c r="D431" s="255"/>
      <c r="E431" s="255"/>
      <c r="F431" s="25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1</v>
      </c>
      <c r="C434" s="158" t="str">
        <f>IF(B434=0, -5, "0")</f>
        <v>0</v>
      </c>
      <c r="D434" s="117" t="s">
        <v>408</v>
      </c>
      <c r="E434" s="100"/>
      <c r="F434" s="100"/>
    </row>
    <row r="435" spans="1:14" ht="36" x14ac:dyDescent="0.35">
      <c r="A435" s="56" t="s">
        <v>100</v>
      </c>
      <c r="B435" s="119">
        <v>1</v>
      </c>
      <c r="C435" s="158" t="str">
        <f>IF(B435=0, -5, "0")</f>
        <v>0</v>
      </c>
      <c r="D435" s="117" t="s">
        <v>406</v>
      </c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 t="s">
        <v>34</v>
      </c>
      <c r="C438" s="103"/>
      <c r="D438" s="117" t="s">
        <v>407</v>
      </c>
      <c r="E438" s="100"/>
      <c r="F438" s="100"/>
    </row>
    <row r="439" spans="1:14" x14ac:dyDescent="0.25">
      <c r="A439" s="17" t="s">
        <v>243</v>
      </c>
      <c r="B439" s="119">
        <v>2</v>
      </c>
      <c r="C439" s="103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x14ac:dyDescent="0.25">
      <c r="A441" s="17" t="s">
        <v>83</v>
      </c>
      <c r="B441" s="119">
        <v>2</v>
      </c>
      <c r="C441" s="103"/>
      <c r="D441" s="117"/>
      <c r="E441" s="100"/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ht="30" x14ac:dyDescent="0.25">
      <c r="A444" s="142" t="s">
        <v>342</v>
      </c>
      <c r="B444" s="119">
        <v>1</v>
      </c>
      <c r="C444" s="119"/>
      <c r="D444" s="117" t="s">
        <v>409</v>
      </c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45" x14ac:dyDescent="0.25">
      <c r="A446" s="70" t="s">
        <v>376</v>
      </c>
      <c r="B446" s="119">
        <v>0</v>
      </c>
      <c r="C446" s="126"/>
      <c r="D446" s="242" t="s">
        <v>410</v>
      </c>
      <c r="E446" s="243" t="s">
        <v>411</v>
      </c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>
        <v>2</v>
      </c>
      <c r="C448" s="104"/>
      <c r="D448" s="237">
        <v>1</v>
      </c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15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0.75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54" t="s">
        <v>144</v>
      </c>
      <c r="B452" s="255"/>
      <c r="C452" s="255"/>
      <c r="D452" s="255"/>
      <c r="E452" s="255"/>
      <c r="F452" s="256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>
        <v>2</v>
      </c>
      <c r="C457" s="103"/>
      <c r="D457" s="233">
        <v>1</v>
      </c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>
        <f>AVERAGE(D36,D92,D145,D185,D241,D275,D303,D356,D386,D405,D418,D427,D448,D457)</f>
        <v>0.8571428571428571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441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0.91493775933609955</v>
      </c>
    </row>
  </sheetData>
  <sheetProtection algorithmName="SHA-512" hashValue="ciEi3EwvE8E8H5cGkYNgnJM8tH4xZnhtXzsgNk2JSyE9HMJOQ+WlWrBjw2RzU6dFQKTi3usHp66yEnYeLowK/g==" saltValue="Gy1JPsAmk7gphMLnY5hF3g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>
      <selection activeCell="E157" sqref="E157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6"/>
      <c r="E1" s="276"/>
      <c r="F1" s="276"/>
      <c r="G1" s="276"/>
      <c r="H1" s="276"/>
      <c r="I1" s="276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2" t="s">
        <v>52</v>
      </c>
      <c r="B6" s="262"/>
      <c r="C6" s="262"/>
      <c r="D6" s="262"/>
      <c r="E6" s="262"/>
      <c r="F6" s="262"/>
      <c r="G6" s="85"/>
      <c r="H6" s="85"/>
      <c r="I6" s="85"/>
    </row>
    <row r="7" spans="1:9" s="29" customFormat="1" ht="21.75" customHeight="1" x14ac:dyDescent="0.45">
      <c r="A7" s="262" t="str">
        <f>'A1 Exploitation'!A8:F8</f>
        <v>MORNAGUIA</v>
      </c>
      <c r="B7" s="262"/>
      <c r="C7" s="262"/>
      <c r="D7" s="262"/>
      <c r="E7" s="262"/>
      <c r="F7" s="262"/>
      <c r="G7" s="85"/>
      <c r="H7" s="85"/>
      <c r="I7" s="85"/>
    </row>
    <row r="8" spans="1:9" s="29" customFormat="1" ht="24" x14ac:dyDescent="0.45">
      <c r="A8" s="189" t="s">
        <v>44</v>
      </c>
      <c r="B8" s="277" t="str">
        <f>'A1 Exploitation'!B9:F9</f>
        <v>Mme SLAIMI Samah</v>
      </c>
      <c r="C8" s="277"/>
      <c r="D8" s="277"/>
      <c r="E8" s="277"/>
      <c r="F8" s="278"/>
      <c r="G8" s="85"/>
      <c r="H8" s="85"/>
      <c r="I8" s="85"/>
    </row>
    <row r="9" spans="1:9" s="29" customFormat="1" ht="24" x14ac:dyDescent="0.45">
      <c r="A9" s="190" t="s">
        <v>46</v>
      </c>
      <c r="B9" s="279" t="str">
        <f>'A1 Exploitation'!B10:F10</f>
        <v>Directeur du magasin Moncef JOUINI</v>
      </c>
      <c r="C9" s="279"/>
      <c r="D9" s="279"/>
      <c r="E9" s="279"/>
      <c r="F9" s="279"/>
      <c r="G9" s="85"/>
      <c r="H9" s="85"/>
      <c r="I9" s="85"/>
    </row>
    <row r="10" spans="1:9" s="29" customFormat="1" ht="24" x14ac:dyDescent="0.45">
      <c r="A10" s="189" t="s">
        <v>45</v>
      </c>
      <c r="B10" s="275">
        <f>'A1 Exploitation'!B11:F11</f>
        <v>42873</v>
      </c>
      <c r="C10" s="275"/>
      <c r="D10" s="275"/>
      <c r="E10" s="275"/>
      <c r="F10" s="275"/>
      <c r="G10" s="85"/>
      <c r="H10" s="85"/>
      <c r="I10" s="85"/>
    </row>
    <row r="11" spans="1:9" s="29" customFormat="1" ht="24" x14ac:dyDescent="0.45">
      <c r="A11" s="189" t="s">
        <v>318</v>
      </c>
      <c r="B11" s="280">
        <f>D183</f>
        <v>0.84536082474226804</v>
      </c>
      <c r="C11" s="280"/>
      <c r="D11" s="280"/>
      <c r="E11" s="280"/>
      <c r="F11" s="280"/>
      <c r="G11" s="85"/>
      <c r="H11" s="85"/>
      <c r="I11" s="85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4" t="s">
        <v>0</v>
      </c>
      <c r="B16" s="274"/>
      <c r="C16" s="274"/>
      <c r="D16" s="274"/>
      <c r="E16" s="274"/>
      <c r="F16" s="274"/>
    </row>
    <row r="17" spans="1:6" ht="33" x14ac:dyDescent="0.3">
      <c r="A17" s="32" t="s">
        <v>296</v>
      </c>
      <c r="B17" s="161">
        <v>0</v>
      </c>
      <c r="C17" s="161"/>
      <c r="D17" s="162" t="s">
        <v>412</v>
      </c>
      <c r="E17" s="161" t="s">
        <v>413</v>
      </c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8</v>
      </c>
    </row>
    <row r="23" spans="1:6" x14ac:dyDescent="0.3">
      <c r="A23" s="191" t="s">
        <v>319</v>
      </c>
      <c r="B23" s="192"/>
      <c r="C23" s="193"/>
      <c r="D23" s="195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4" t="s">
        <v>4</v>
      </c>
      <c r="B25" s="274"/>
      <c r="C25" s="274"/>
      <c r="D25" s="274"/>
      <c r="E25" s="274"/>
      <c r="F25" s="274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2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4" t="s">
        <v>231</v>
      </c>
      <c r="B35" s="274"/>
      <c r="C35" s="274"/>
      <c r="D35" s="274"/>
      <c r="E35" s="274"/>
      <c r="F35" s="274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4" t="s">
        <v>21</v>
      </c>
      <c r="B44" s="274"/>
      <c r="C44" s="274"/>
      <c r="D44" s="274"/>
      <c r="E44" s="274"/>
      <c r="F44" s="274"/>
    </row>
    <row r="45" spans="1:6" ht="30.75" x14ac:dyDescent="0.3">
      <c r="A45" s="32" t="s">
        <v>297</v>
      </c>
      <c r="B45" s="161">
        <v>1</v>
      </c>
      <c r="C45" s="161"/>
      <c r="D45" s="165" t="s">
        <v>414</v>
      </c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0.43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11</v>
      </c>
    </row>
    <row r="52" spans="1:6" x14ac:dyDescent="0.3">
      <c r="A52" s="191" t="s">
        <v>319</v>
      </c>
      <c r="B52" s="192"/>
      <c r="C52" s="193"/>
      <c r="D52" s="195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4" t="s">
        <v>8</v>
      </c>
      <c r="B54" s="274"/>
      <c r="C54" s="274"/>
      <c r="D54" s="274"/>
      <c r="E54" s="274"/>
      <c r="F54" s="274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239"/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9"/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5"/>
      <c r="E58" s="161"/>
      <c r="F58" s="161"/>
    </row>
    <row r="59" spans="1:6" ht="50.25" x14ac:dyDescent="0.35">
      <c r="A59" s="56" t="s">
        <v>234</v>
      </c>
      <c r="B59" s="161">
        <v>2</v>
      </c>
      <c r="C59" s="185" t="str">
        <f>IF(B59=0, -5, "0")</f>
        <v>0</v>
      </c>
      <c r="D59" s="162" t="s">
        <v>431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14</v>
      </c>
    </row>
    <row r="63" spans="1:6" x14ac:dyDescent="0.3">
      <c r="A63" s="191" t="s">
        <v>319</v>
      </c>
      <c r="B63" s="192"/>
      <c r="C63" s="193"/>
      <c r="D63" s="195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4" t="s">
        <v>136</v>
      </c>
      <c r="B65" s="274"/>
      <c r="C65" s="274"/>
      <c r="D65" s="274"/>
      <c r="E65" s="274"/>
      <c r="F65" s="274"/>
    </row>
    <row r="66" spans="1:6" ht="34.5" x14ac:dyDescent="0.4">
      <c r="A66" s="32" t="s">
        <v>298</v>
      </c>
      <c r="B66" s="167">
        <v>1</v>
      </c>
      <c r="C66" s="168"/>
      <c r="D66" s="162" t="s">
        <v>436</v>
      </c>
      <c r="E66" s="169"/>
      <c r="F66" s="161"/>
    </row>
    <row r="67" spans="1:6" ht="19.5" x14ac:dyDescent="0.4">
      <c r="A67" s="32" t="s">
        <v>299</v>
      </c>
      <c r="B67" s="167">
        <v>2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2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2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45" x14ac:dyDescent="0.35">
      <c r="A74" s="60" t="s">
        <v>203</v>
      </c>
      <c r="B74" s="167">
        <v>2</v>
      </c>
      <c r="C74" s="185" t="str">
        <f>IF(B74=0, -5, "0")</f>
        <v>0</v>
      </c>
      <c r="D74" s="238" t="s">
        <v>425</v>
      </c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>
        <v>2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2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2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>
        <v>2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2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>
        <v>2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2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23</v>
      </c>
    </row>
    <row r="84" spans="1:6" x14ac:dyDescent="0.3">
      <c r="A84" s="191" t="s">
        <v>319</v>
      </c>
      <c r="B84" s="192"/>
      <c r="C84" s="193"/>
      <c r="D84" s="195">
        <f>D83/(COUNT(B66:C82)*2)</f>
        <v>0.95833333333333337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4" t="s">
        <v>223</v>
      </c>
      <c r="B86" s="274"/>
      <c r="C86" s="274"/>
      <c r="D86" s="274"/>
      <c r="E86" s="274"/>
      <c r="F86" s="274"/>
    </row>
    <row r="87" spans="1:6" ht="34.5" x14ac:dyDescent="0.4">
      <c r="A87" s="64" t="s">
        <v>300</v>
      </c>
      <c r="B87" s="177">
        <v>2</v>
      </c>
      <c r="C87" s="168"/>
      <c r="D87" s="162"/>
      <c r="E87" s="162"/>
      <c r="F87" s="161"/>
    </row>
    <row r="88" spans="1:6" ht="34.5" x14ac:dyDescent="0.4">
      <c r="A88" s="32" t="s">
        <v>299</v>
      </c>
      <c r="B88" s="177">
        <v>1</v>
      </c>
      <c r="C88" s="168"/>
      <c r="D88" s="162" t="s">
        <v>415</v>
      </c>
      <c r="E88" s="161"/>
      <c r="F88" s="161"/>
    </row>
    <row r="89" spans="1:6" ht="19.5" x14ac:dyDescent="0.4">
      <c r="A89" s="32" t="s">
        <v>324</v>
      </c>
      <c r="B89" s="177">
        <v>2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2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>
        <v>2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2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2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2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2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2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19</v>
      </c>
    </row>
    <row r="102" spans="1:6" x14ac:dyDescent="0.3">
      <c r="A102" s="191" t="s">
        <v>319</v>
      </c>
      <c r="B102" s="192"/>
      <c r="C102" s="193"/>
      <c r="D102" s="195">
        <f>D101/(COUNT(B87:C100)*2)</f>
        <v>0.95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4" t="s">
        <v>224</v>
      </c>
      <c r="B105" s="274"/>
      <c r="C105" s="274"/>
      <c r="D105" s="274"/>
      <c r="E105" s="274"/>
      <c r="F105" s="274"/>
    </row>
    <row r="106" spans="1:6" s="41" customFormat="1" ht="34.5" x14ac:dyDescent="0.4">
      <c r="A106" s="64" t="s">
        <v>301</v>
      </c>
      <c r="B106" s="177">
        <v>2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2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2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2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>
        <v>2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2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2</v>
      </c>
      <c r="C113" s="161"/>
      <c r="D113" s="162"/>
      <c r="E113" s="161"/>
      <c r="F113" s="161"/>
    </row>
    <row r="114" spans="1:6" s="41" customFormat="1" ht="50.25" x14ac:dyDescent="0.35">
      <c r="A114" s="60" t="s">
        <v>334</v>
      </c>
      <c r="B114" s="177">
        <v>2</v>
      </c>
      <c r="C114" s="185" t="str">
        <f>IF(B114=0, -5, "0")</f>
        <v>0</v>
      </c>
      <c r="D114" s="162" t="s">
        <v>429</v>
      </c>
      <c r="E114" s="161"/>
      <c r="F114" s="161"/>
    </row>
    <row r="115" spans="1:6" s="41" customFormat="1" ht="18" x14ac:dyDescent="0.35">
      <c r="A115" s="60" t="s">
        <v>339</v>
      </c>
      <c r="B115" s="177">
        <v>2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2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20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1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4" t="s">
        <v>196</v>
      </c>
      <c r="B120" s="274"/>
      <c r="C120" s="274"/>
      <c r="D120" s="274"/>
      <c r="E120" s="274"/>
      <c r="F120" s="274"/>
    </row>
    <row r="121" spans="1:6" x14ac:dyDescent="0.3">
      <c r="A121" s="58" t="s">
        <v>302</v>
      </c>
      <c r="B121" s="178">
        <v>2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2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2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2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2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>
        <v>2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2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>
        <v>2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2</v>
      </c>
      <c r="C130" s="181"/>
      <c r="D130" s="162"/>
      <c r="E130" s="162"/>
      <c r="F130" s="161"/>
    </row>
    <row r="131" spans="1:6" ht="33.75" x14ac:dyDescent="0.35">
      <c r="A131" s="59" t="s">
        <v>339</v>
      </c>
      <c r="B131" s="178">
        <v>2</v>
      </c>
      <c r="C131" s="186" t="str">
        <f>IF(B131=0, -5, "0")</f>
        <v>0</v>
      </c>
      <c r="D131" s="162" t="s">
        <v>428</v>
      </c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20</v>
      </c>
    </row>
    <row r="133" spans="1:6" x14ac:dyDescent="0.3">
      <c r="A133" s="191" t="s">
        <v>319</v>
      </c>
      <c r="B133" s="192"/>
      <c r="C133" s="193"/>
      <c r="D133" s="195">
        <f>D132/(COUNT(B121:C131)*2)</f>
        <v>1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4" t="s">
        <v>228</v>
      </c>
      <c r="B136" s="274"/>
      <c r="C136" s="274"/>
      <c r="D136" s="274"/>
      <c r="E136" s="274"/>
      <c r="F136" s="274"/>
    </row>
    <row r="137" spans="1:6" ht="49.5" x14ac:dyDescent="0.3">
      <c r="A137" s="64" t="s">
        <v>304</v>
      </c>
      <c r="B137" s="161">
        <v>1</v>
      </c>
      <c r="C137" s="161"/>
      <c r="D137" s="162" t="s">
        <v>421</v>
      </c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33.75" x14ac:dyDescent="0.35">
      <c r="A139" s="54" t="s">
        <v>326</v>
      </c>
      <c r="B139" s="161">
        <v>0</v>
      </c>
      <c r="C139" s="185">
        <f>IF(B139=0, -5, "0")</f>
        <v>-5</v>
      </c>
      <c r="D139" s="162" t="s">
        <v>416</v>
      </c>
      <c r="E139" s="239" t="s">
        <v>418</v>
      </c>
      <c r="F139" s="161"/>
    </row>
    <row r="140" spans="1:6" ht="49.5" x14ac:dyDescent="0.35">
      <c r="A140" s="54" t="s">
        <v>327</v>
      </c>
      <c r="B140" s="161">
        <v>0</v>
      </c>
      <c r="C140" s="185">
        <f>IF(B140=0, -5, "0")</f>
        <v>-5</v>
      </c>
      <c r="D140" s="162" t="s">
        <v>417</v>
      </c>
      <c r="E140" s="239" t="s">
        <v>419</v>
      </c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1</v>
      </c>
      <c r="C143" s="161"/>
      <c r="D143" s="162" t="s">
        <v>420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4" t="s">
        <v>80</v>
      </c>
      <c r="B148" s="274"/>
      <c r="C148" s="274"/>
      <c r="D148" s="274"/>
      <c r="E148" s="274"/>
      <c r="F148" s="274"/>
    </row>
    <row r="149" spans="1:6" ht="18" x14ac:dyDescent="0.35">
      <c r="A149" s="54" t="s">
        <v>310</v>
      </c>
      <c r="B149" s="161">
        <v>2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2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2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8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4" t="s">
        <v>17</v>
      </c>
      <c r="B156" s="274"/>
      <c r="C156" s="274"/>
      <c r="D156" s="274"/>
      <c r="E156" s="274"/>
      <c r="F156" s="274"/>
    </row>
    <row r="157" spans="1:6" ht="82.5" x14ac:dyDescent="0.3">
      <c r="A157" s="39" t="s">
        <v>191</v>
      </c>
      <c r="B157" s="161">
        <v>1</v>
      </c>
      <c r="C157" s="161"/>
      <c r="D157" s="239" t="s">
        <v>437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ht="33" x14ac:dyDescent="0.3">
      <c r="A159" s="58" t="s">
        <v>207</v>
      </c>
      <c r="B159" s="161">
        <v>1</v>
      </c>
      <c r="C159" s="161"/>
      <c r="D159" s="162" t="s">
        <v>422</v>
      </c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6</v>
      </c>
    </row>
    <row r="162" spans="1:6" x14ac:dyDescent="0.3">
      <c r="A162" s="191" t="s">
        <v>319</v>
      </c>
      <c r="B162" s="192"/>
      <c r="C162" s="193"/>
      <c r="D162" s="195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4" t="s">
        <v>82</v>
      </c>
      <c r="B164" s="274"/>
      <c r="C164" s="274"/>
      <c r="D164" s="274"/>
      <c r="E164" s="274"/>
      <c r="F164" s="274"/>
    </row>
    <row r="165" spans="1:6" x14ac:dyDescent="0.3">
      <c r="A165" s="58" t="s">
        <v>337</v>
      </c>
      <c r="B165" s="161">
        <v>2</v>
      </c>
      <c r="C165" s="161"/>
      <c r="D165" s="162"/>
      <c r="E165" s="162"/>
      <c r="F165" s="161"/>
    </row>
    <row r="166" spans="1:6" ht="33" x14ac:dyDescent="0.3">
      <c r="A166" s="66" t="s">
        <v>232</v>
      </c>
      <c r="B166" s="161">
        <v>0</v>
      </c>
      <c r="C166" s="161"/>
      <c r="D166" s="162" t="s">
        <v>423</v>
      </c>
      <c r="E166" s="239" t="s">
        <v>380</v>
      </c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ht="33" x14ac:dyDescent="0.3">
      <c r="A169" s="32" t="s">
        <v>329</v>
      </c>
      <c r="B169" s="161">
        <v>1</v>
      </c>
      <c r="C169" s="161"/>
      <c r="D169" s="162" t="s">
        <v>424</v>
      </c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7</v>
      </c>
    </row>
    <row r="171" spans="1:6" x14ac:dyDescent="0.3">
      <c r="A171" s="191" t="s">
        <v>319</v>
      </c>
      <c r="B171" s="192"/>
      <c r="C171" s="193"/>
      <c r="D171" s="195">
        <f>D170/(COUNT(B165:C169)*2)</f>
        <v>0.7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4" t="s">
        <v>227</v>
      </c>
      <c r="B173" s="274"/>
      <c r="C173" s="274"/>
      <c r="D173" s="274"/>
      <c r="E173" s="274"/>
      <c r="F173" s="274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2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6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164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0.84536082474226804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93" zoomScale="70" zoomScaleNormal="71" zoomScaleSheetLayoutView="70" workbookViewId="0">
      <selection activeCell="D426" sqref="D426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0"/>
      <c r="E1" s="260"/>
      <c r="F1" s="260"/>
      <c r="G1" s="260"/>
      <c r="H1" s="260"/>
      <c r="I1" s="260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61" t="s">
        <v>190</v>
      </c>
      <c r="B7" s="261"/>
      <c r="C7" s="261"/>
      <c r="D7" s="261"/>
      <c r="E7" s="261"/>
      <c r="F7" s="261"/>
      <c r="G7" s="227"/>
      <c r="H7" s="227"/>
      <c r="I7" s="227"/>
    </row>
    <row r="8" spans="1:9" ht="29.25" x14ac:dyDescent="0.45">
      <c r="A8" s="262" t="str">
        <f>'Page de garde'!D18</f>
        <v>MORNAGUIA</v>
      </c>
      <c r="B8" s="262"/>
      <c r="C8" s="262"/>
      <c r="D8" s="262"/>
      <c r="E8" s="262"/>
      <c r="F8" s="262"/>
      <c r="G8" s="228"/>
      <c r="H8" s="228"/>
      <c r="I8" s="227"/>
    </row>
    <row r="9" spans="1:9" ht="24" x14ac:dyDescent="0.45">
      <c r="A9" s="189" t="s">
        <v>44</v>
      </c>
      <c r="B9" s="263"/>
      <c r="C9" s="263"/>
      <c r="D9" s="263"/>
      <c r="E9" s="263"/>
      <c r="F9" s="264"/>
      <c r="G9" s="228"/>
      <c r="H9" s="228"/>
      <c r="I9" s="227"/>
    </row>
    <row r="10" spans="1:9" ht="24" x14ac:dyDescent="0.45">
      <c r="A10" s="190" t="s">
        <v>46</v>
      </c>
      <c r="B10" s="265"/>
      <c r="C10" s="265"/>
      <c r="D10" s="265"/>
      <c r="E10" s="265"/>
      <c r="F10" s="265"/>
      <c r="G10" s="228"/>
      <c r="H10" s="228"/>
      <c r="I10" s="227"/>
    </row>
    <row r="11" spans="1:9" ht="24" x14ac:dyDescent="0.45">
      <c r="A11" s="189" t="s">
        <v>45</v>
      </c>
      <c r="B11" s="259"/>
      <c r="C11" s="259"/>
      <c r="D11" s="259"/>
      <c r="E11" s="259"/>
      <c r="F11" s="259"/>
      <c r="G11" s="228"/>
      <c r="H11" s="228"/>
      <c r="I11" s="227"/>
    </row>
    <row r="12" spans="1:9" ht="24" x14ac:dyDescent="0.45">
      <c r="A12" s="189" t="s">
        <v>260</v>
      </c>
      <c r="B12" s="266">
        <f>D463</f>
        <v>0</v>
      </c>
      <c r="C12" s="266"/>
      <c r="D12" s="266"/>
      <c r="E12" s="266"/>
      <c r="F12" s="266"/>
      <c r="G12" s="228"/>
      <c r="H12" s="228"/>
      <c r="I12" s="227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57" t="s">
        <v>63</v>
      </c>
      <c r="B45" s="258"/>
      <c r="C45" s="258"/>
      <c r="D45" s="258"/>
      <c r="E45" s="258"/>
      <c r="F45" s="258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4" t="s">
        <v>123</v>
      </c>
      <c r="B99" s="255"/>
      <c r="C99" s="255"/>
      <c r="D99" s="255"/>
      <c r="E99" s="255"/>
      <c r="F99" s="256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57" t="s">
        <v>63</v>
      </c>
      <c r="B101" s="258"/>
      <c r="C101" s="258"/>
      <c r="D101" s="258"/>
      <c r="E101" s="258"/>
      <c r="F101" s="258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4" t="s">
        <v>124</v>
      </c>
      <c r="B152" s="255"/>
      <c r="C152" s="255"/>
      <c r="D152" s="255"/>
      <c r="E152" s="255"/>
      <c r="F152" s="256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57" t="s">
        <v>63</v>
      </c>
      <c r="B154" s="258"/>
      <c r="C154" s="258"/>
      <c r="D154" s="258"/>
      <c r="E154" s="258"/>
      <c r="F154" s="258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4" t="s">
        <v>157</v>
      </c>
      <c r="B192" s="255"/>
      <c r="C192" s="255"/>
      <c r="D192" s="255"/>
      <c r="E192" s="255"/>
      <c r="F192" s="256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4" t="s">
        <v>4</v>
      </c>
      <c r="B249" s="255"/>
      <c r="C249" s="255"/>
      <c r="D249" s="255"/>
      <c r="E249" s="255"/>
      <c r="F249" s="256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4" t="s">
        <v>21</v>
      </c>
      <c r="B282" s="255"/>
      <c r="C282" s="255"/>
      <c r="D282" s="255"/>
      <c r="E282" s="255"/>
      <c r="F282" s="256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4" t="s">
        <v>8</v>
      </c>
      <c r="B310" s="255"/>
      <c r="C310" s="255"/>
      <c r="D310" s="255"/>
      <c r="E310" s="255"/>
      <c r="F310" s="256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57" t="s">
        <v>107</v>
      </c>
      <c r="B312" s="258"/>
      <c r="C312" s="258"/>
      <c r="D312" s="258"/>
      <c r="E312" s="258"/>
      <c r="F312" s="258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4" t="s">
        <v>119</v>
      </c>
      <c r="B363" s="255"/>
      <c r="C363" s="255"/>
      <c r="D363" s="255"/>
      <c r="E363" s="255"/>
      <c r="F363" s="256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57" t="s">
        <v>19</v>
      </c>
      <c r="B365" s="258"/>
      <c r="C365" s="258"/>
      <c r="D365" s="258"/>
      <c r="E365" s="258"/>
      <c r="F365" s="258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7" t="s">
        <v>116</v>
      </c>
      <c r="B376" s="258"/>
      <c r="C376" s="258"/>
      <c r="D376" s="258"/>
      <c r="E376" s="258"/>
      <c r="F376" s="258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4" t="s">
        <v>346</v>
      </c>
      <c r="B393" s="255"/>
      <c r="C393" s="255"/>
      <c r="D393" s="255"/>
      <c r="E393" s="255"/>
      <c r="F393" s="256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4" t="s">
        <v>170</v>
      </c>
      <c r="B412" s="255"/>
      <c r="C412" s="255"/>
      <c r="D412" s="255"/>
      <c r="E412" s="255"/>
      <c r="F412" s="25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4" t="s">
        <v>82</v>
      </c>
      <c r="B422" s="255"/>
      <c r="C422" s="255"/>
      <c r="D422" s="255"/>
      <c r="E422" s="255"/>
      <c r="F422" s="25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4" t="s">
        <v>143</v>
      </c>
      <c r="B431" s="255"/>
      <c r="C431" s="255"/>
      <c r="D431" s="255"/>
      <c r="E431" s="255"/>
      <c r="F431" s="25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4" t="s">
        <v>144</v>
      </c>
      <c r="B452" s="255"/>
      <c r="C452" s="255"/>
      <c r="D452" s="255"/>
      <c r="E452" s="255"/>
      <c r="F452" s="256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6"/>
      <c r="E1" s="276"/>
      <c r="F1" s="276"/>
      <c r="G1" s="276"/>
      <c r="H1" s="276"/>
      <c r="I1" s="276"/>
    </row>
    <row r="2" spans="1:9" s="29" customFormat="1" ht="24" x14ac:dyDescent="0.4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" x14ac:dyDescent="0.4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4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4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45">
      <c r="A6" s="262" t="s">
        <v>52</v>
      </c>
      <c r="B6" s="262"/>
      <c r="C6" s="262"/>
      <c r="D6" s="262"/>
      <c r="E6" s="262"/>
      <c r="F6" s="262"/>
      <c r="G6" s="228"/>
      <c r="H6" s="228"/>
      <c r="I6" s="228"/>
    </row>
    <row r="7" spans="1:9" s="29" customFormat="1" ht="21.75" customHeight="1" x14ac:dyDescent="0.45">
      <c r="A7" s="262" t="str">
        <f>'A2 Exploitation'!A8:F8</f>
        <v>MORNAGUIA</v>
      </c>
      <c r="B7" s="262"/>
      <c r="C7" s="262"/>
      <c r="D7" s="262"/>
      <c r="E7" s="262"/>
      <c r="F7" s="262"/>
      <c r="G7" s="228"/>
      <c r="H7" s="228"/>
      <c r="I7" s="228"/>
    </row>
    <row r="8" spans="1:9" s="29" customFormat="1" ht="24" x14ac:dyDescent="0.45">
      <c r="A8" s="189" t="s">
        <v>44</v>
      </c>
      <c r="B8" s="279">
        <f>'A2 Exploitation'!B9:F9</f>
        <v>0</v>
      </c>
      <c r="C8" s="279"/>
      <c r="D8" s="279"/>
      <c r="E8" s="279"/>
      <c r="F8" s="279"/>
      <c r="G8" s="228"/>
      <c r="H8" s="228"/>
      <c r="I8" s="228"/>
    </row>
    <row r="9" spans="1:9" s="29" customFormat="1" ht="24" x14ac:dyDescent="0.45">
      <c r="A9" s="190" t="s">
        <v>46</v>
      </c>
      <c r="B9" s="279">
        <f>'A2 Exploitation'!B10:F10</f>
        <v>0</v>
      </c>
      <c r="C9" s="279"/>
      <c r="D9" s="279"/>
      <c r="E9" s="279"/>
      <c r="F9" s="279"/>
      <c r="G9" s="228"/>
      <c r="H9" s="228"/>
      <c r="I9" s="228"/>
    </row>
    <row r="10" spans="1:9" s="29" customFormat="1" ht="24" x14ac:dyDescent="0.45">
      <c r="A10" s="189" t="s">
        <v>45</v>
      </c>
      <c r="B10" s="275">
        <f>'A2 Exploitation'!B11:F11</f>
        <v>0</v>
      </c>
      <c r="C10" s="275"/>
      <c r="D10" s="275"/>
      <c r="E10" s="275"/>
      <c r="F10" s="275"/>
      <c r="G10" s="228"/>
      <c r="H10" s="228"/>
      <c r="I10" s="228"/>
    </row>
    <row r="11" spans="1:9" s="29" customFormat="1" ht="24" x14ac:dyDescent="0.45">
      <c r="A11" s="189" t="s">
        <v>318</v>
      </c>
      <c r="B11" s="280">
        <f>D183</f>
        <v>0</v>
      </c>
      <c r="C11" s="280"/>
      <c r="D11" s="280"/>
      <c r="E11" s="280"/>
      <c r="F11" s="280"/>
      <c r="G11" s="228"/>
      <c r="H11" s="228"/>
      <c r="I11" s="228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4" t="s">
        <v>0</v>
      </c>
      <c r="B16" s="274"/>
      <c r="C16" s="274"/>
      <c r="D16" s="274"/>
      <c r="E16" s="274"/>
      <c r="F16" s="274"/>
    </row>
    <row r="17" spans="1:6" x14ac:dyDescent="0.3">
      <c r="A17" s="32" t="s">
        <v>296</v>
      </c>
      <c r="B17" s="161">
        <v>0</v>
      </c>
      <c r="C17" s="161"/>
      <c r="D17" s="162"/>
      <c r="E17" s="162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4" t="s">
        <v>4</v>
      </c>
      <c r="B25" s="274"/>
      <c r="C25" s="274"/>
      <c r="D25" s="274"/>
      <c r="E25" s="274"/>
      <c r="F25" s="274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4" t="s">
        <v>231</v>
      </c>
      <c r="B35" s="274"/>
      <c r="C35" s="274"/>
      <c r="D35" s="274"/>
      <c r="E35" s="274"/>
      <c r="F35" s="274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4" t="s">
        <v>21</v>
      </c>
      <c r="B44" s="274"/>
      <c r="C44" s="274"/>
      <c r="D44" s="274"/>
      <c r="E44" s="274"/>
      <c r="F44" s="274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4" t="s">
        <v>8</v>
      </c>
      <c r="B54" s="274"/>
      <c r="C54" s="274"/>
      <c r="D54" s="274"/>
      <c r="E54" s="274"/>
      <c r="F54" s="274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4" t="s">
        <v>136</v>
      </c>
      <c r="B65" s="274"/>
      <c r="C65" s="274"/>
      <c r="D65" s="274"/>
      <c r="E65" s="274"/>
      <c r="F65" s="274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4" t="s">
        <v>223</v>
      </c>
      <c r="B86" s="274"/>
      <c r="C86" s="274"/>
      <c r="D86" s="274"/>
      <c r="E86" s="274"/>
      <c r="F86" s="274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4" t="s">
        <v>224</v>
      </c>
      <c r="B105" s="274"/>
      <c r="C105" s="274"/>
      <c r="D105" s="274"/>
      <c r="E105" s="274"/>
      <c r="F105" s="274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4" t="s">
        <v>196</v>
      </c>
      <c r="B120" s="274"/>
      <c r="C120" s="274"/>
      <c r="D120" s="274"/>
      <c r="E120" s="274"/>
      <c r="F120" s="274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4" t="s">
        <v>228</v>
      </c>
      <c r="B136" s="274"/>
      <c r="C136" s="274"/>
      <c r="D136" s="274"/>
      <c r="E136" s="274"/>
      <c r="F136" s="274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4" t="s">
        <v>80</v>
      </c>
      <c r="B148" s="274"/>
      <c r="C148" s="274"/>
      <c r="D148" s="274"/>
      <c r="E148" s="274"/>
      <c r="F148" s="274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4" t="s">
        <v>17</v>
      </c>
      <c r="B156" s="274"/>
      <c r="C156" s="274"/>
      <c r="D156" s="274"/>
      <c r="E156" s="274"/>
      <c r="F156" s="274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4" t="s">
        <v>82</v>
      </c>
      <c r="B164" s="274"/>
      <c r="C164" s="274"/>
      <c r="D164" s="274"/>
      <c r="E164" s="274"/>
      <c r="F164" s="274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4" t="s">
        <v>227</v>
      </c>
      <c r="B173" s="274"/>
      <c r="C173" s="274"/>
      <c r="D173" s="274"/>
      <c r="E173" s="274"/>
      <c r="F173" s="274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0"/>
      <c r="E1" s="260"/>
      <c r="F1" s="260"/>
      <c r="G1" s="260"/>
      <c r="H1" s="260"/>
      <c r="I1" s="260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1" t="s">
        <v>190</v>
      </c>
      <c r="B7" s="261"/>
      <c r="C7" s="261"/>
      <c r="D7" s="261"/>
      <c r="E7" s="261"/>
      <c r="F7" s="261"/>
      <c r="G7" s="229"/>
      <c r="H7" s="229"/>
      <c r="I7" s="229"/>
    </row>
    <row r="8" spans="1:9" ht="29.25" x14ac:dyDescent="0.45">
      <c r="A8" s="262" t="str">
        <f>'Page de garde'!D18</f>
        <v>MORNAGUIA</v>
      </c>
      <c r="B8" s="262"/>
      <c r="C8" s="262"/>
      <c r="D8" s="262"/>
      <c r="E8" s="262"/>
      <c r="F8" s="262"/>
      <c r="G8" s="230"/>
      <c r="H8" s="230"/>
      <c r="I8" s="229"/>
    </row>
    <row r="9" spans="1:9" ht="24" x14ac:dyDescent="0.45">
      <c r="A9" s="189" t="s">
        <v>44</v>
      </c>
      <c r="B9" s="263"/>
      <c r="C9" s="263"/>
      <c r="D9" s="263"/>
      <c r="E9" s="263"/>
      <c r="F9" s="264"/>
      <c r="G9" s="230"/>
      <c r="H9" s="230"/>
      <c r="I9" s="229"/>
    </row>
    <row r="10" spans="1:9" ht="24" x14ac:dyDescent="0.45">
      <c r="A10" s="190" t="s">
        <v>46</v>
      </c>
      <c r="B10" s="265"/>
      <c r="C10" s="265"/>
      <c r="D10" s="265"/>
      <c r="E10" s="265"/>
      <c r="F10" s="265"/>
      <c r="G10" s="230"/>
      <c r="H10" s="230"/>
      <c r="I10" s="229"/>
    </row>
    <row r="11" spans="1:9" ht="24" x14ac:dyDescent="0.45">
      <c r="A11" s="189" t="s">
        <v>45</v>
      </c>
      <c r="B11" s="259"/>
      <c r="C11" s="259"/>
      <c r="D11" s="259"/>
      <c r="E11" s="259"/>
      <c r="F11" s="259"/>
      <c r="G11" s="230"/>
      <c r="H11" s="230"/>
      <c r="I11" s="229"/>
    </row>
    <row r="12" spans="1:9" ht="24" x14ac:dyDescent="0.45">
      <c r="A12" s="189" t="s">
        <v>260</v>
      </c>
      <c r="B12" s="266">
        <f>D463</f>
        <v>0</v>
      </c>
      <c r="C12" s="266"/>
      <c r="D12" s="266"/>
      <c r="E12" s="266"/>
      <c r="F12" s="266"/>
      <c r="G12" s="230"/>
      <c r="H12" s="230"/>
      <c r="I12" s="229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57" t="s">
        <v>63</v>
      </c>
      <c r="B45" s="258"/>
      <c r="C45" s="258"/>
      <c r="D45" s="258"/>
      <c r="E45" s="258"/>
      <c r="F45" s="258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4" t="s">
        <v>123</v>
      </c>
      <c r="B99" s="255"/>
      <c r="C99" s="255"/>
      <c r="D99" s="255"/>
      <c r="E99" s="255"/>
      <c r="F99" s="256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57" t="s">
        <v>63</v>
      </c>
      <c r="B101" s="258"/>
      <c r="C101" s="258"/>
      <c r="D101" s="258"/>
      <c r="E101" s="258"/>
      <c r="F101" s="258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4" t="s">
        <v>124</v>
      </c>
      <c r="B152" s="255"/>
      <c r="C152" s="255"/>
      <c r="D152" s="255"/>
      <c r="E152" s="255"/>
      <c r="F152" s="256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57" t="s">
        <v>63</v>
      </c>
      <c r="B154" s="258"/>
      <c r="C154" s="258"/>
      <c r="D154" s="258"/>
      <c r="E154" s="258"/>
      <c r="F154" s="258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4" t="s">
        <v>157</v>
      </c>
      <c r="B192" s="255"/>
      <c r="C192" s="255"/>
      <c r="D192" s="255"/>
      <c r="E192" s="255"/>
      <c r="F192" s="256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4" t="s">
        <v>4</v>
      </c>
      <c r="B249" s="255"/>
      <c r="C249" s="255"/>
      <c r="D249" s="255"/>
      <c r="E249" s="255"/>
      <c r="F249" s="256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4" t="s">
        <v>21</v>
      </c>
      <c r="B282" s="255"/>
      <c r="C282" s="255"/>
      <c r="D282" s="255"/>
      <c r="E282" s="255"/>
      <c r="F282" s="256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4" t="s">
        <v>8</v>
      </c>
      <c r="B310" s="255"/>
      <c r="C310" s="255"/>
      <c r="D310" s="255"/>
      <c r="E310" s="255"/>
      <c r="F310" s="256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57" t="s">
        <v>107</v>
      </c>
      <c r="B312" s="258"/>
      <c r="C312" s="258"/>
      <c r="D312" s="258"/>
      <c r="E312" s="258"/>
      <c r="F312" s="258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4" t="s">
        <v>119</v>
      </c>
      <c r="B363" s="255"/>
      <c r="C363" s="255"/>
      <c r="D363" s="255"/>
      <c r="E363" s="255"/>
      <c r="F363" s="256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57" t="s">
        <v>19</v>
      </c>
      <c r="B365" s="258"/>
      <c r="C365" s="258"/>
      <c r="D365" s="258"/>
      <c r="E365" s="258"/>
      <c r="F365" s="258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7" t="s">
        <v>116</v>
      </c>
      <c r="B376" s="258"/>
      <c r="C376" s="258"/>
      <c r="D376" s="258"/>
      <c r="E376" s="258"/>
      <c r="F376" s="258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4" t="s">
        <v>346</v>
      </c>
      <c r="B393" s="255"/>
      <c r="C393" s="255"/>
      <c r="D393" s="255"/>
      <c r="E393" s="255"/>
      <c r="F393" s="256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4" t="s">
        <v>170</v>
      </c>
      <c r="B412" s="255"/>
      <c r="C412" s="255"/>
      <c r="D412" s="255"/>
      <c r="E412" s="255"/>
      <c r="F412" s="25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4" t="s">
        <v>82</v>
      </c>
      <c r="B422" s="255"/>
      <c r="C422" s="255"/>
      <c r="D422" s="255"/>
      <c r="E422" s="255"/>
      <c r="F422" s="25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4" t="s">
        <v>143</v>
      </c>
      <c r="B431" s="255"/>
      <c r="C431" s="255"/>
      <c r="D431" s="255"/>
      <c r="E431" s="255"/>
      <c r="F431" s="25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4" t="s">
        <v>144</v>
      </c>
      <c r="B452" s="255"/>
      <c r="C452" s="255"/>
      <c r="D452" s="255"/>
      <c r="E452" s="255"/>
      <c r="F452" s="256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6"/>
      <c r="E1" s="276"/>
      <c r="F1" s="276"/>
      <c r="G1" s="276"/>
      <c r="H1" s="276"/>
      <c r="I1" s="276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2" t="s">
        <v>52</v>
      </c>
      <c r="B6" s="262"/>
      <c r="C6" s="262"/>
      <c r="D6" s="262"/>
      <c r="E6" s="262"/>
      <c r="F6" s="262"/>
      <c r="G6" s="230"/>
      <c r="H6" s="230"/>
      <c r="I6" s="230"/>
    </row>
    <row r="7" spans="1:9" s="29" customFormat="1" ht="21.75" customHeight="1" x14ac:dyDescent="0.45">
      <c r="A7" s="262" t="str">
        <f>'A3 Exploitation'!A8:F8</f>
        <v>MORNAGUIA</v>
      </c>
      <c r="B7" s="262"/>
      <c r="C7" s="262"/>
      <c r="D7" s="262"/>
      <c r="E7" s="262"/>
      <c r="F7" s="262"/>
      <c r="G7" s="230"/>
      <c r="H7" s="230"/>
      <c r="I7" s="230"/>
    </row>
    <row r="8" spans="1:9" s="29" customFormat="1" ht="24" x14ac:dyDescent="0.45">
      <c r="A8" s="189" t="s">
        <v>44</v>
      </c>
      <c r="B8" s="281">
        <f>'A3 Exploitation'!B9:F9</f>
        <v>0</v>
      </c>
      <c r="C8" s="279"/>
      <c r="D8" s="279"/>
      <c r="E8" s="279"/>
      <c r="F8" s="279"/>
      <c r="G8" s="230"/>
      <c r="H8" s="230"/>
      <c r="I8" s="230"/>
    </row>
    <row r="9" spans="1:9" s="29" customFormat="1" ht="24" x14ac:dyDescent="0.45">
      <c r="A9" s="190" t="s">
        <v>46</v>
      </c>
      <c r="B9" s="279">
        <f>'A3 Exploitation'!B10:F10</f>
        <v>0</v>
      </c>
      <c r="C9" s="279"/>
      <c r="D9" s="279"/>
      <c r="E9" s="279"/>
      <c r="F9" s="279"/>
      <c r="G9" s="230"/>
      <c r="H9" s="230"/>
      <c r="I9" s="230"/>
    </row>
    <row r="10" spans="1:9" s="29" customFormat="1" ht="24" x14ac:dyDescent="0.45">
      <c r="A10" s="189" t="s">
        <v>45</v>
      </c>
      <c r="B10" s="275">
        <f>'A3 Exploitation'!B11:F11</f>
        <v>0</v>
      </c>
      <c r="C10" s="275"/>
      <c r="D10" s="275"/>
      <c r="E10" s="275"/>
      <c r="F10" s="275"/>
      <c r="G10" s="230"/>
      <c r="H10" s="230"/>
      <c r="I10" s="230"/>
    </row>
    <row r="11" spans="1:9" s="29" customFormat="1" ht="24" x14ac:dyDescent="0.45">
      <c r="A11" s="189" t="s">
        <v>318</v>
      </c>
      <c r="B11" s="280">
        <f>D183</f>
        <v>0</v>
      </c>
      <c r="C11" s="280"/>
      <c r="D11" s="280"/>
      <c r="E11" s="280"/>
      <c r="F11" s="280"/>
      <c r="G11" s="230"/>
      <c r="H11" s="230"/>
      <c r="I11" s="230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4" t="s">
        <v>0</v>
      </c>
      <c r="B16" s="274"/>
      <c r="C16" s="274"/>
      <c r="D16" s="274"/>
      <c r="E16" s="274"/>
      <c r="F16" s="274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4" t="s">
        <v>4</v>
      </c>
      <c r="B25" s="274"/>
      <c r="C25" s="274"/>
      <c r="D25" s="274"/>
      <c r="E25" s="274"/>
      <c r="F25" s="274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4" t="s">
        <v>231</v>
      </c>
      <c r="B35" s="274"/>
      <c r="C35" s="274"/>
      <c r="D35" s="274"/>
      <c r="E35" s="274"/>
      <c r="F35" s="274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4" t="s">
        <v>21</v>
      </c>
      <c r="B44" s="274"/>
      <c r="C44" s="274"/>
      <c r="D44" s="274"/>
      <c r="E44" s="274"/>
      <c r="F44" s="274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4" t="s">
        <v>8</v>
      </c>
      <c r="B54" s="274"/>
      <c r="C54" s="274"/>
      <c r="D54" s="274"/>
      <c r="E54" s="274"/>
      <c r="F54" s="274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4" t="s">
        <v>136</v>
      </c>
      <c r="B65" s="274"/>
      <c r="C65" s="274"/>
      <c r="D65" s="274"/>
      <c r="E65" s="274"/>
      <c r="F65" s="274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4" t="s">
        <v>223</v>
      </c>
      <c r="B86" s="274"/>
      <c r="C86" s="274"/>
      <c r="D86" s="274"/>
      <c r="E86" s="274"/>
      <c r="F86" s="274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4" t="s">
        <v>224</v>
      </c>
      <c r="B105" s="274"/>
      <c r="C105" s="274"/>
      <c r="D105" s="274"/>
      <c r="E105" s="274"/>
      <c r="F105" s="274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4" t="s">
        <v>196</v>
      </c>
      <c r="B120" s="274"/>
      <c r="C120" s="274"/>
      <c r="D120" s="274"/>
      <c r="E120" s="274"/>
      <c r="F120" s="274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4" t="s">
        <v>228</v>
      </c>
      <c r="B136" s="274"/>
      <c r="C136" s="274"/>
      <c r="D136" s="274"/>
      <c r="E136" s="274"/>
      <c r="F136" s="274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4" t="s">
        <v>80</v>
      </c>
      <c r="B148" s="274"/>
      <c r="C148" s="274"/>
      <c r="D148" s="274"/>
      <c r="E148" s="274"/>
      <c r="F148" s="274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4" t="s">
        <v>17</v>
      </c>
      <c r="B156" s="274"/>
      <c r="C156" s="274"/>
      <c r="D156" s="274"/>
      <c r="E156" s="274"/>
      <c r="F156" s="274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4" t="s">
        <v>82</v>
      </c>
      <c r="B164" s="274"/>
      <c r="C164" s="274"/>
      <c r="D164" s="274"/>
      <c r="E164" s="274"/>
      <c r="F164" s="274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4" t="s">
        <v>227</v>
      </c>
      <c r="B173" s="274"/>
      <c r="C173" s="274"/>
      <c r="D173" s="274"/>
      <c r="E173" s="274"/>
      <c r="F173" s="274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0"/>
      <c r="E1" s="260"/>
      <c r="F1" s="260"/>
      <c r="G1" s="260"/>
      <c r="H1" s="260"/>
      <c r="I1" s="260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1" t="s">
        <v>190</v>
      </c>
      <c r="B7" s="261"/>
      <c r="C7" s="261"/>
      <c r="D7" s="261"/>
      <c r="E7" s="261"/>
      <c r="F7" s="261"/>
      <c r="G7" s="229"/>
      <c r="H7" s="229"/>
      <c r="I7" s="229"/>
    </row>
    <row r="8" spans="1:9" ht="29.25" x14ac:dyDescent="0.45">
      <c r="A8" s="262" t="str">
        <f>'Page de garde'!D18</f>
        <v>MORNAGUIA</v>
      </c>
      <c r="B8" s="262"/>
      <c r="C8" s="262"/>
      <c r="D8" s="262"/>
      <c r="E8" s="262"/>
      <c r="F8" s="262"/>
      <c r="G8" s="230"/>
      <c r="H8" s="230"/>
      <c r="I8" s="229"/>
    </row>
    <row r="9" spans="1:9" ht="24" x14ac:dyDescent="0.45">
      <c r="A9" s="189" t="s">
        <v>44</v>
      </c>
      <c r="B9" s="263"/>
      <c r="C9" s="263"/>
      <c r="D9" s="263"/>
      <c r="E9" s="263"/>
      <c r="F9" s="264"/>
      <c r="G9" s="230"/>
      <c r="H9" s="230"/>
      <c r="I9" s="229"/>
    </row>
    <row r="10" spans="1:9" ht="24" x14ac:dyDescent="0.45">
      <c r="A10" s="190" t="s">
        <v>46</v>
      </c>
      <c r="B10" s="265"/>
      <c r="C10" s="265"/>
      <c r="D10" s="265"/>
      <c r="E10" s="265"/>
      <c r="F10" s="265"/>
      <c r="G10" s="230"/>
      <c r="H10" s="230"/>
      <c r="I10" s="229"/>
    </row>
    <row r="11" spans="1:9" ht="24" x14ac:dyDescent="0.45">
      <c r="A11" s="189" t="s">
        <v>45</v>
      </c>
      <c r="B11" s="259"/>
      <c r="C11" s="259"/>
      <c r="D11" s="259"/>
      <c r="E11" s="259"/>
      <c r="F11" s="259"/>
      <c r="G11" s="230"/>
      <c r="H11" s="230"/>
      <c r="I11" s="229"/>
    </row>
    <row r="12" spans="1:9" ht="24" x14ac:dyDescent="0.45">
      <c r="A12" s="189" t="s">
        <v>260</v>
      </c>
      <c r="B12" s="266">
        <f>D463</f>
        <v>0</v>
      </c>
      <c r="C12" s="266"/>
      <c r="D12" s="266"/>
      <c r="E12" s="266"/>
      <c r="F12" s="266"/>
      <c r="G12" s="230"/>
      <c r="H12" s="230"/>
      <c r="I12" s="229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57" t="s">
        <v>63</v>
      </c>
      <c r="B45" s="258"/>
      <c r="C45" s="258"/>
      <c r="D45" s="258"/>
      <c r="E45" s="258"/>
      <c r="F45" s="258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4" t="s">
        <v>123</v>
      </c>
      <c r="B99" s="255"/>
      <c r="C99" s="255"/>
      <c r="D99" s="255"/>
      <c r="E99" s="255"/>
      <c r="F99" s="256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57" t="s">
        <v>63</v>
      </c>
      <c r="B101" s="258"/>
      <c r="C101" s="258"/>
      <c r="D101" s="258"/>
      <c r="E101" s="258"/>
      <c r="F101" s="258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4" t="s">
        <v>124</v>
      </c>
      <c r="B152" s="255"/>
      <c r="C152" s="255"/>
      <c r="D152" s="255"/>
      <c r="E152" s="255"/>
      <c r="F152" s="256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57" t="s">
        <v>63</v>
      </c>
      <c r="B154" s="258"/>
      <c r="C154" s="258"/>
      <c r="D154" s="258"/>
      <c r="E154" s="258"/>
      <c r="F154" s="258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4" t="s">
        <v>157</v>
      </c>
      <c r="B192" s="255"/>
      <c r="C192" s="255"/>
      <c r="D192" s="255"/>
      <c r="E192" s="255"/>
      <c r="F192" s="256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4" t="s">
        <v>4</v>
      </c>
      <c r="B249" s="255"/>
      <c r="C249" s="255"/>
      <c r="D249" s="255"/>
      <c r="E249" s="255"/>
      <c r="F249" s="256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4" t="s">
        <v>21</v>
      </c>
      <c r="B282" s="255"/>
      <c r="C282" s="255"/>
      <c r="D282" s="255"/>
      <c r="E282" s="255"/>
      <c r="F282" s="256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4" t="s">
        <v>8</v>
      </c>
      <c r="B310" s="255"/>
      <c r="C310" s="255"/>
      <c r="D310" s="255"/>
      <c r="E310" s="255"/>
      <c r="F310" s="256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57" t="s">
        <v>107</v>
      </c>
      <c r="B312" s="258"/>
      <c r="C312" s="258"/>
      <c r="D312" s="258"/>
      <c r="E312" s="258"/>
      <c r="F312" s="258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4" t="s">
        <v>119</v>
      </c>
      <c r="B363" s="255"/>
      <c r="C363" s="255"/>
      <c r="D363" s="255"/>
      <c r="E363" s="255"/>
      <c r="F363" s="256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57" t="s">
        <v>19</v>
      </c>
      <c r="B365" s="258"/>
      <c r="C365" s="258"/>
      <c r="D365" s="258"/>
      <c r="E365" s="258"/>
      <c r="F365" s="258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7" t="s">
        <v>116</v>
      </c>
      <c r="B376" s="258"/>
      <c r="C376" s="258"/>
      <c r="D376" s="258"/>
      <c r="E376" s="258"/>
      <c r="F376" s="258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4" t="s">
        <v>346</v>
      </c>
      <c r="B393" s="255"/>
      <c r="C393" s="255"/>
      <c r="D393" s="255"/>
      <c r="E393" s="255"/>
      <c r="F393" s="256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4" t="s">
        <v>170</v>
      </c>
      <c r="B412" s="255"/>
      <c r="C412" s="255"/>
      <c r="D412" s="255"/>
      <c r="E412" s="255"/>
      <c r="F412" s="25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4" t="s">
        <v>82</v>
      </c>
      <c r="B422" s="255"/>
      <c r="C422" s="255"/>
      <c r="D422" s="255"/>
      <c r="E422" s="255"/>
      <c r="F422" s="25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4" t="s">
        <v>143</v>
      </c>
      <c r="B431" s="255"/>
      <c r="C431" s="255"/>
      <c r="D431" s="255"/>
      <c r="E431" s="255"/>
      <c r="F431" s="25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4" t="s">
        <v>144</v>
      </c>
      <c r="B452" s="255"/>
      <c r="C452" s="255"/>
      <c r="D452" s="255"/>
      <c r="E452" s="255"/>
      <c r="F452" s="256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6"/>
      <c r="E1" s="276"/>
      <c r="F1" s="276"/>
      <c r="G1" s="276"/>
      <c r="H1" s="276"/>
      <c r="I1" s="276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2" t="s">
        <v>52</v>
      </c>
      <c r="B6" s="262"/>
      <c r="C6" s="262"/>
      <c r="D6" s="262"/>
      <c r="E6" s="262"/>
      <c r="F6" s="262"/>
      <c r="G6" s="230"/>
      <c r="H6" s="230"/>
      <c r="I6" s="230"/>
    </row>
    <row r="7" spans="1:9" s="29" customFormat="1" ht="21.75" customHeight="1" x14ac:dyDescent="0.45">
      <c r="A7" s="262" t="str">
        <f>'A4 Exploitation'!A8:F8</f>
        <v>MORNAGUIA</v>
      </c>
      <c r="B7" s="262"/>
      <c r="C7" s="262"/>
      <c r="D7" s="262"/>
      <c r="E7" s="262"/>
      <c r="F7" s="262"/>
      <c r="G7" s="230"/>
      <c r="H7" s="230"/>
      <c r="I7" s="230"/>
    </row>
    <row r="8" spans="1:9" s="29" customFormat="1" ht="24" x14ac:dyDescent="0.45">
      <c r="A8" s="189" t="s">
        <v>44</v>
      </c>
      <c r="B8" s="279">
        <f>'A4 Exploitation'!B9:F9</f>
        <v>0</v>
      </c>
      <c r="C8" s="279"/>
      <c r="D8" s="279"/>
      <c r="E8" s="279"/>
      <c r="F8" s="279"/>
      <c r="G8" s="230"/>
      <c r="H8" s="230"/>
      <c r="I8" s="230"/>
    </row>
    <row r="9" spans="1:9" s="29" customFormat="1" ht="24" x14ac:dyDescent="0.45">
      <c r="A9" s="190" t="s">
        <v>46</v>
      </c>
      <c r="B9" s="279">
        <f>'A4 Exploitation'!B10:F10</f>
        <v>0</v>
      </c>
      <c r="C9" s="279"/>
      <c r="D9" s="279"/>
      <c r="E9" s="279"/>
      <c r="F9" s="279"/>
      <c r="G9" s="230"/>
      <c r="H9" s="230"/>
      <c r="I9" s="230"/>
    </row>
    <row r="10" spans="1:9" s="29" customFormat="1" ht="24" x14ac:dyDescent="0.45">
      <c r="A10" s="189" t="s">
        <v>45</v>
      </c>
      <c r="B10" s="275">
        <f>'A4 Exploitation'!B11:F11</f>
        <v>0</v>
      </c>
      <c r="C10" s="275"/>
      <c r="D10" s="275"/>
      <c r="E10" s="275"/>
      <c r="F10" s="275"/>
      <c r="G10" s="230"/>
      <c r="H10" s="230"/>
      <c r="I10" s="230"/>
    </row>
    <row r="11" spans="1:9" s="29" customFormat="1" ht="24" x14ac:dyDescent="0.45">
      <c r="A11" s="189" t="s">
        <v>318</v>
      </c>
      <c r="B11" s="280">
        <f>D183</f>
        <v>0</v>
      </c>
      <c r="C11" s="280"/>
      <c r="D11" s="280"/>
      <c r="E11" s="280"/>
      <c r="F11" s="280"/>
      <c r="G11" s="230"/>
      <c r="H11" s="230"/>
      <c r="I11" s="230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4" t="s">
        <v>0</v>
      </c>
      <c r="B16" s="274"/>
      <c r="C16" s="274"/>
      <c r="D16" s="274"/>
      <c r="E16" s="274"/>
      <c r="F16" s="274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4" t="s">
        <v>4</v>
      </c>
      <c r="B25" s="274"/>
      <c r="C25" s="274"/>
      <c r="D25" s="274"/>
      <c r="E25" s="274"/>
      <c r="F25" s="274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4" t="s">
        <v>231</v>
      </c>
      <c r="B35" s="274"/>
      <c r="C35" s="274"/>
      <c r="D35" s="274"/>
      <c r="E35" s="274"/>
      <c r="F35" s="274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4" t="s">
        <v>21</v>
      </c>
      <c r="B44" s="274"/>
      <c r="C44" s="274"/>
      <c r="D44" s="274"/>
      <c r="E44" s="274"/>
      <c r="F44" s="274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4" t="s">
        <v>8</v>
      </c>
      <c r="B54" s="274"/>
      <c r="C54" s="274"/>
      <c r="D54" s="274"/>
      <c r="E54" s="274"/>
      <c r="F54" s="274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4" t="s">
        <v>136</v>
      </c>
      <c r="B65" s="274"/>
      <c r="C65" s="274"/>
      <c r="D65" s="274"/>
      <c r="E65" s="274"/>
      <c r="F65" s="274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4" t="s">
        <v>223</v>
      </c>
      <c r="B86" s="274"/>
      <c r="C86" s="274"/>
      <c r="D86" s="274"/>
      <c r="E86" s="274"/>
      <c r="F86" s="274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4" t="s">
        <v>224</v>
      </c>
      <c r="B105" s="274"/>
      <c r="C105" s="274"/>
      <c r="D105" s="274"/>
      <c r="E105" s="274"/>
      <c r="F105" s="274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4" t="s">
        <v>196</v>
      </c>
      <c r="B120" s="274"/>
      <c r="C120" s="274"/>
      <c r="D120" s="274"/>
      <c r="E120" s="274"/>
      <c r="F120" s="274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4" t="s">
        <v>228</v>
      </c>
      <c r="B136" s="274"/>
      <c r="C136" s="274"/>
      <c r="D136" s="274"/>
      <c r="E136" s="274"/>
      <c r="F136" s="274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4" t="s">
        <v>80</v>
      </c>
      <c r="B148" s="274"/>
      <c r="C148" s="274"/>
      <c r="D148" s="274"/>
      <c r="E148" s="274"/>
      <c r="F148" s="274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4" t="s">
        <v>17</v>
      </c>
      <c r="B156" s="274"/>
      <c r="C156" s="274"/>
      <c r="D156" s="274"/>
      <c r="E156" s="274"/>
      <c r="F156" s="274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4" t="s">
        <v>82</v>
      </c>
      <c r="B164" s="274"/>
      <c r="C164" s="274"/>
      <c r="D164" s="274"/>
      <c r="E164" s="274"/>
      <c r="F164" s="274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4" t="s">
        <v>227</v>
      </c>
      <c r="B173" s="274"/>
      <c r="C173" s="274"/>
      <c r="D173" s="274"/>
      <c r="E173" s="274"/>
      <c r="F173" s="274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Cherifa Bahri</cp:lastModifiedBy>
  <cp:lastPrinted>2017-02-17T13:42:57Z</cp:lastPrinted>
  <dcterms:created xsi:type="dcterms:W3CDTF">2015-10-03T07:44:26Z</dcterms:created>
  <dcterms:modified xsi:type="dcterms:W3CDTF">2017-07-12T15:51:48Z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