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Mornaguia\10-Octobre 2017\"/>
    </mc:Choice>
  </mc:AlternateContent>
  <bookViews>
    <workbookView xWindow="0" yWindow="0" windowWidth="20490" windowHeight="7620" tabRatio="88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Technique'!$A$1:$F$183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A44" i="32"/>
  <c r="C33" i="32"/>
  <c r="C28" i="32"/>
  <c r="D23" i="32"/>
  <c r="D24" i="32" s="1"/>
  <c r="A17" i="32"/>
  <c r="A8" i="32"/>
  <c r="A7" i="33" s="1"/>
  <c r="B8" i="31"/>
  <c r="D206" i="32" l="1"/>
  <c r="D207" i="32" s="1"/>
  <c r="D276" i="34"/>
  <c r="D294" i="34"/>
  <c r="D295" i="34" s="1"/>
  <c r="D54" i="32"/>
  <c r="D55" i="32" s="1"/>
  <c r="D186" i="32"/>
  <c r="D187" i="32" s="1"/>
  <c r="D81" i="34"/>
  <c r="D134" i="34"/>
  <c r="D135" i="34" s="1"/>
  <c r="D146" i="34"/>
  <c r="D337" i="34"/>
  <c r="D338" i="34" s="1"/>
  <c r="D357" i="34"/>
  <c r="D387" i="34"/>
  <c r="D388" i="34" s="1"/>
  <c r="D449" i="34"/>
  <c r="D450" i="34" s="1"/>
  <c r="B133" i="29" s="1"/>
  <c r="D83" i="35"/>
  <c r="D84" i="35" s="1"/>
  <c r="D387" i="32"/>
  <c r="D388" i="32" s="1"/>
  <c r="D37" i="32"/>
  <c r="D38" i="32" s="1"/>
  <c r="D146" i="32"/>
  <c r="D276" i="32"/>
  <c r="D279" i="32" s="1"/>
  <c r="D280" i="32" s="1"/>
  <c r="B83" i="29" s="1"/>
  <c r="D294" i="32"/>
  <c r="D295" i="32" s="1"/>
  <c r="D449" i="32"/>
  <c r="D450" i="32" s="1"/>
  <c r="B132" i="29" s="1"/>
  <c r="D62" i="33"/>
  <c r="D63" i="33" s="1"/>
  <c r="D83" i="33"/>
  <c r="D84" i="33" s="1"/>
  <c r="D101" i="33"/>
  <c r="D102" i="33" s="1"/>
  <c r="D117" i="33"/>
  <c r="D118" i="33" s="1"/>
  <c r="D81" i="32"/>
  <c r="D96" i="32" s="1"/>
  <c r="D97" i="32" s="1"/>
  <c r="B55" i="29" s="1"/>
  <c r="D110" i="32"/>
  <c r="D111" i="32" s="1"/>
  <c r="D229" i="32"/>
  <c r="D230" i="32" s="1"/>
  <c r="D242" i="32"/>
  <c r="D337" i="32"/>
  <c r="D338" i="32" s="1"/>
  <c r="D357" i="32"/>
  <c r="D358" i="32" s="1"/>
  <c r="D409" i="32"/>
  <c r="D410" i="32" s="1"/>
  <c r="B111" i="29" s="1"/>
  <c r="D54" i="34"/>
  <c r="D55" i="34" s="1"/>
  <c r="D186" i="34"/>
  <c r="D187" i="34" s="1"/>
  <c r="D229" i="34"/>
  <c r="D230" i="34" s="1"/>
  <c r="D242" i="34"/>
  <c r="D243" i="34" s="1"/>
  <c r="D134" i="32"/>
  <c r="D135" i="32" s="1"/>
  <c r="D307" i="32"/>
  <c r="D308" i="32" s="1"/>
  <c r="B90" i="29" s="1"/>
  <c r="D206" i="34"/>
  <c r="D207" i="34" s="1"/>
  <c r="D346" i="34"/>
  <c r="D347" i="34" s="1"/>
  <c r="D62" i="35"/>
  <c r="D63" i="35" s="1"/>
  <c r="D132" i="35"/>
  <c r="D133" i="35" s="1"/>
  <c r="D145" i="35"/>
  <c r="D146" i="35" s="1"/>
  <c r="D346" i="32"/>
  <c r="D347" i="32" s="1"/>
  <c r="D132" i="33"/>
  <c r="D133" i="33" s="1"/>
  <c r="D145" i="33"/>
  <c r="D146" i="33" s="1"/>
  <c r="D101" i="35"/>
  <c r="D102" i="35" s="1"/>
  <c r="D117" i="35"/>
  <c r="D118" i="35" s="1"/>
  <c r="D179" i="35"/>
  <c r="D38" i="34"/>
  <c r="D40" i="34"/>
  <c r="D41" i="34" s="1"/>
  <c r="B49" i="29" s="1"/>
  <c r="D277" i="34"/>
  <c r="D279" i="34"/>
  <c r="D280" i="34" s="1"/>
  <c r="B84" i="29" s="1"/>
  <c r="D82" i="34"/>
  <c r="D147" i="34"/>
  <c r="D189" i="34"/>
  <c r="D190" i="34" s="1"/>
  <c r="B70" i="29" s="1"/>
  <c r="D164" i="34"/>
  <c r="D305" i="34"/>
  <c r="D35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90" i="32"/>
  <c r="D391" i="32" s="1"/>
  <c r="B104" i="29" s="1"/>
  <c r="D459" i="32"/>
  <c r="B139" i="29" s="1"/>
  <c r="D164" i="32"/>
  <c r="D82" i="32"/>
  <c r="D243" i="32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7" i="17"/>
  <c r="D307" i="34" l="1"/>
  <c r="D308" i="34" s="1"/>
  <c r="B91" i="29" s="1"/>
  <c r="D360" i="34"/>
  <c r="D361" i="34" s="1"/>
  <c r="B98" i="29" s="1"/>
  <c r="D96" i="34"/>
  <c r="D97" i="34" s="1"/>
  <c r="B56" i="29" s="1"/>
  <c r="D149" i="34"/>
  <c r="D150" i="34" s="1"/>
  <c r="B63" i="29" s="1"/>
  <c r="D37" i="30"/>
  <c r="D38" i="30" s="1"/>
  <c r="D110" i="30"/>
  <c r="D111" i="30" s="1"/>
  <c r="D449" i="30"/>
  <c r="D450" i="30" s="1"/>
  <c r="B131" i="29" s="1"/>
  <c r="D132" i="31"/>
  <c r="D133" i="31" s="1"/>
  <c r="D189" i="32"/>
  <c r="D190" i="32" s="1"/>
  <c r="B69" i="29" s="1"/>
  <c r="D277" i="32"/>
  <c r="D245" i="34"/>
  <c r="D246" i="34" s="1"/>
  <c r="B77" i="29" s="1"/>
  <c r="D149" i="32"/>
  <c r="D150" i="32" s="1"/>
  <c r="B62" i="29" s="1"/>
  <c r="D182" i="33"/>
  <c r="D183" i="33" s="1"/>
  <c r="B146" i="29" s="1"/>
  <c r="D81" i="30"/>
  <c r="D82" i="30" s="1"/>
  <c r="D146" i="30"/>
  <c r="D147" i="30" s="1"/>
  <c r="D206" i="30"/>
  <c r="D207" i="30" s="1"/>
  <c r="D242" i="30"/>
  <c r="D243" i="30" s="1"/>
  <c r="D276" i="30"/>
  <c r="D277" i="30" s="1"/>
  <c r="D62" i="31"/>
  <c r="D63" i="31" s="1"/>
  <c r="D360" i="32"/>
  <c r="D361" i="32" s="1"/>
  <c r="B97" i="29" s="1"/>
  <c r="D245" i="32"/>
  <c r="D246" i="32" s="1"/>
  <c r="B76" i="29" s="1"/>
  <c r="D186" i="30"/>
  <c r="D187" i="30" s="1"/>
  <c r="D229" i="30"/>
  <c r="D230" i="30" s="1"/>
  <c r="D294" i="30"/>
  <c r="D295" i="30" s="1"/>
  <c r="D337" i="30"/>
  <c r="D338" i="30" s="1"/>
  <c r="D357" i="30"/>
  <c r="D358" i="30" s="1"/>
  <c r="D387" i="30"/>
  <c r="D388" i="30" s="1"/>
  <c r="D182" i="35"/>
  <c r="D183" i="35" s="1"/>
  <c r="B11" i="35" s="1"/>
  <c r="D134" i="30"/>
  <c r="D135" i="30" s="1"/>
  <c r="D409" i="30"/>
  <c r="D410" i="30" s="1"/>
  <c r="B110" i="29" s="1"/>
  <c r="D54" i="30"/>
  <c r="D55" i="30" s="1"/>
  <c r="D346" i="30"/>
  <c r="D347" i="30" s="1"/>
  <c r="B11" i="33"/>
  <c r="D83" i="31"/>
  <c r="D84" i="31" s="1"/>
  <c r="D101" i="31"/>
  <c r="D102" i="31" s="1"/>
  <c r="D117" i="31"/>
  <c r="D118" i="31" s="1"/>
  <c r="D145" i="31"/>
  <c r="D146" i="31" s="1"/>
  <c r="D179" i="3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462" i="34" l="1"/>
  <c r="D463" i="34" s="1"/>
  <c r="B27" i="29" s="1"/>
  <c r="D390" i="30"/>
  <c r="D391" i="30" s="1"/>
  <c r="B103" i="29" s="1"/>
  <c r="D360" i="30"/>
  <c r="D361" i="30" s="1"/>
  <c r="B96" i="29" s="1"/>
  <c r="D279" i="30"/>
  <c r="D280" i="30" s="1"/>
  <c r="B82" i="29" s="1"/>
  <c r="D189" i="30"/>
  <c r="D190" i="30" s="1"/>
  <c r="B68" i="29" s="1"/>
  <c r="D149" i="30"/>
  <c r="D150" i="30" s="1"/>
  <c r="B61" i="29" s="1"/>
  <c r="D96" i="30"/>
  <c r="D97" i="30" s="1"/>
  <c r="B54" i="29" s="1"/>
  <c r="D40" i="30"/>
  <c r="D41" i="30" s="1"/>
  <c r="B47" i="29" s="1"/>
  <c r="D245" i="30"/>
  <c r="D246" i="30" s="1"/>
  <c r="B75" i="29" s="1"/>
  <c r="B147" i="29"/>
  <c r="D307" i="30"/>
  <c r="D308" i="30" s="1"/>
  <c r="B89" i="29" s="1"/>
  <c r="D462" i="32"/>
  <c r="D463" i="32" s="1"/>
  <c r="B12" i="32" s="1"/>
  <c r="D132" i="17"/>
  <c r="D133" i="17" s="1"/>
  <c r="D101" i="17"/>
  <c r="D102" i="17" s="1"/>
  <c r="D387" i="16"/>
  <c r="D388" i="16" s="1"/>
  <c r="D182" i="31"/>
  <c r="D183" i="31" s="1"/>
  <c r="D145" i="17"/>
  <c r="D146" i="17" s="1"/>
  <c r="D117" i="17"/>
  <c r="D118" i="17" s="1"/>
  <c r="D449" i="16"/>
  <c r="D450" i="16" s="1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171" i="17"/>
  <c r="D62" i="17"/>
  <c r="D206" i="16"/>
  <c r="D54" i="16"/>
  <c r="B9" i="17"/>
  <c r="B10" i="17"/>
  <c r="D462" i="30" l="1"/>
  <c r="D463" i="30" s="1"/>
  <c r="B33" i="29" s="1"/>
  <c r="B26" i="29"/>
  <c r="B34" i="29"/>
  <c r="D390" i="16"/>
  <c r="D391" i="16" s="1"/>
  <c r="B102" i="29" s="1"/>
  <c r="B11" i="31"/>
  <c r="B145" i="29"/>
  <c r="D360" i="16"/>
  <c r="D361" i="16" s="1"/>
  <c r="D279" i="16"/>
  <c r="D280" i="16" s="1"/>
  <c r="D207" i="16"/>
  <c r="D55" i="16"/>
  <c r="D40" i="16"/>
  <c r="D41" i="16" s="1"/>
  <c r="B46" i="29" s="1"/>
  <c r="B12" i="30" l="1"/>
  <c r="B25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A193" i="16"/>
  <c r="D242" i="16" l="1"/>
  <c r="D243" i="16" s="1"/>
  <c r="D230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5" i="16" l="1"/>
  <c r="D246" i="16" s="1"/>
  <c r="B74" i="29" s="1"/>
  <c r="D189" i="16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<sst xmlns="http://schemas.openxmlformats.org/spreadsheetml/2006/main" count="2726" uniqueCount="463">
  <si>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</si>
  <si>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</si>
  <si>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</si>
  <si>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</si>
  <si>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</si>
  <si>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</si>
  <si>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</si>
  <si>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</si>
  <si>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</si>
  <si>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</si>
  <si>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</si>
  <si>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</si>
  <si>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</si>
  <si>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</si>
  <si>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</si>
  <si>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</si>
  <si>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</si>
  <si>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</si>
  <si>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</si>
  <si>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</si>
  <si>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</si>
  <si>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</si>
  <si>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</si>
  <si>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</si>
  <si>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</si>
  <si>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</si>
  <si>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</si>
  <si>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</si>
  <si>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</si>
  <si>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</si>
  <si>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</si>
  <si>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</si>
  <si>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</si>
  <si>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</si>
  <si>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</si>
  <si>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</si>
  <si>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</si>
  <si>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</si>
  <si>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</si>
  <si>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</si>
  <si>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</si>
  <si>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</si>
  <si>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</si>
  <si>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</si>
  <si>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</si>
  <si>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</si>
  <si>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</si>
  <si>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</si>
  <si>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</si>
  <si>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</si>
  <si>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</si>
  <si>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</si>
  <si>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</si>
  <si>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</si>
  <si>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</si>
  <si>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</si>
  <si>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</si>
  <si>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</si>
  <si>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</si>
  <si>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</si>
  <si>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</si>
  <si>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</si>
  <si>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</si>
  <si>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</si>
  <si>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</si>
  <si>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</si>
  <si>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</si>
  <si>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</si>
  <si>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</si>
  <si>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</si>
  <si>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</si>
  <si>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</si>
  <si>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</si>
  <si>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</si>
  <si>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</si>
  <si>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</si>
  <si>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</si>
  <si>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</si>
  <si>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</si>
  <si>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</si>
  <si>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</si>
  <si>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</si>
  <si>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</si>
  <si>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</si>
  <si>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</si>
  <si>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</si>
  <si>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</si>
  <si>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</si>
  <si>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</si>
  <si>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</si>
  <si>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</si>
  <si>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</si>
  <si>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</si>
  <si>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</si>
  <si>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</si>
  <si>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</si>
  <si>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</si>
  <si>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</si>
  <si>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</si>
  <si>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</si>
  <si>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</si>
  <si>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</si>
  <si>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</si>
  <si>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</si>
  <si>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</si>
  <si>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</si>
  <si>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</si>
  <si>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</si>
  <si>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</si>
  <si>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</si>
  <si>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</si>
  <si>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</si>
  <si>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</si>
  <si>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</si>
  <si>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</si>
  <si>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</si>
  <si>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</si>
  <si>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</si>
  <si>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</si>
  <si>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</si>
  <si>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</si>
  <si>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</si>
  <si>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</si>
  <si>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</si>
  <si>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</si>
  <si>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</si>
  <si>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</si>
  <si>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</si>
  <si>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</si>
  <si>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</si>
  <si>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</si>
  <si>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</si>
  <si>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</si>
  <si>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</si>
  <si>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</si>
  <si>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</si>
  <si>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</si>
  <si>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</si>
  <si>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</si>
  <si>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</si>
  <si>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</si>
  <si>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</si>
  <si>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</si>
  <si>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</si>
  <si>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</si>
  <si>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</si>
  <si>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</si>
  <si>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</si>
  <si>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</si>
  <si>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</si>
  <si>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</si>
  <si>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</si>
  <si>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</si>
  <si>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</si>
  <si>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</si>
  <si>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</si>
  <si>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</si>
  <si>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</si>
  <si>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</si>
  <si>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</si>
  <si>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</si>
  <si>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</si>
  <si>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</si>
  <si>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</si>
  <si>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</si>
  <si>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</si>
  <si>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</si>
  <si>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</si>
  <si>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</si>
  <si>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</si>
  <si>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</si>
  <si>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</si>
  <si>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</si>
  <si>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</si>
  <si>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</si>
  <si>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</si>
  <si>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</si>
  <si>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</si>
  <si>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</si>
  <si>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</si>
  <si>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</si>
  <si>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</si>
  <si>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</si>
  <si>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</si>
  <si>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</si>
  <si>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</si>
  <si>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</si>
  <si>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</si>
  <si>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</si>
  <si>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</si>
  <si>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</si>
  <si>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</si>
  <si>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</si>
  <si>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</si>
  <si>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</si>
  <si>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</si>
  <si>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</si>
  <si>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</si>
  <si>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</si>
  <si>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</si>
  <si>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</si>
  <si>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</si>
  <si>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</si>
  <si>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</si>
  <si>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</si>
  <si>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</si>
  <si>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</si>
  <si>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</si>
  <si>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</si>
  <si>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</si>
  <si>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</si>
  <si>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</si>
  <si>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</si>
  <si>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</si>
  <si>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</si>
  <si>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</si>
  <si>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</si>
  <si>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</si>
  <si>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</si>
  <si>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</si>
  <si>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</si>
  <si>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</si>
  <si>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</si>
  <si>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</si>
  <si>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</si>
  <si>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</si>
  <si>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</si>
  <si>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</si>
  <si>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</si>
  <si>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</si>
  <si>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</si>
  <si>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</si>
  <si>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</si>
  <si>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</si>
  <si>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</si>
  <si>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</si>
  <si>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</si>
  <si>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</si>
  <si>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</si>
  <si>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</si>
  <si>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</si>
  <si>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</si>
  <si>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</si>
  <si>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</si>
  <si>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</si>
  <si>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</si>
  <si>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</si>
  <si>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</si>
  <si>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</si>
  <si>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</si>
  <si>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</si>
  <si>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</si>
  <si>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</si>
  <si>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</si>
  <si>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</si>
  <si>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</si>
  <si>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</si>
  <si>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</si>
  <si>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</si>
  <si>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</si>
  <si>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</si>
  <si>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</si>
  <si>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</si>
  <si>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</si>
  <si>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</si>
  <si>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</si>
  <si>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</si>
  <si>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</si>
  <si>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</si>
  <si>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</si>
  <si>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</si>
  <si>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</si>
  <si>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</si>
  <si>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</si>
  <si>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</si>
  <si>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</si>
  <si>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</si>
  <si>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</si>
  <si>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</si>
  <si>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</si>
  <si>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</si>
  <si>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</si>
  <si>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</si>
  <si>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</si>
  <si>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</si>
  <si>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</si>
  <si>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</si>
  <si>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</si>
  <si>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</si>
  <si>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</si>
  <si>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</si>
  <si>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</si>
  <si>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</si>
  <si>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</si>
  <si>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</si>
  <si>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</si>
  <si>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</si>
  <si>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</si>
  <si>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</si>
  <si>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</si>
  <si>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</si>
  <si>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</si>
  <si>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</si>
  <si>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</si>
  <si>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</si>
  <si>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</si>
  <si>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</si>
  <si>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</si>
  <si>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</si>
  <si>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</si>
  <si>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</si>
  <si>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</si>
  <si>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</si>
  <si>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</si>
  <si>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</si>
  <si>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</si>
  <si>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</si>
  <si>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</si>
  <si>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</si>
  <si>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</si>
  <si>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</si>
  <si>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</si>
  <si>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</si>
  <si>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</si>
  <si>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</si>
  <si>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</si>
  <si>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</si>
  <si>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</si>
  <si>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</si>
  <si>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</si>
  <si>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</si>
  <si>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</si>
  <si>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</si>
  <si>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</si>
  <si>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</si>
  <si>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</si>
  <si>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</si>
  <si>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</si>
  <si>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</si>
  <si>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</si>
  <si>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</si>
  <si>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</si>
  <si>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</si>
  <si>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</si>
  <si>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</si>
  <si>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</si>
  <si>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</si>
  <si>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</si>
  <si>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</si>
  <si>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</si>
  <si>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</si>
  <si>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</si>
  <si>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</si>
  <si>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</si>
  <si>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</si>
  <si>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</si>
  <si>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</si>
  <si>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</si>
  <si>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</si>
  <si>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</si>
  <si>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</si>
  <si>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</si>
  <si>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</si>
  <si>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</si>
  <si>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</si>
  <si>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</si>
  <si>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</si>
  <si>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</si>
  <si>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</si>
  <si>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</si>
  <si>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</si>
  <si>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</si>
  <si>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</si>
  <si>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</si>
  <si>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</si>
  <si>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</si>
  <si>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</si>
  <si>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</si>
  <si>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</si>
  <si>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</si>
  <si>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>Réparer la poubelle</t>
  </si>
  <si>
    <t>MORNAGUIA</t>
  </si>
  <si>
    <t>Directeur du magasin Moncef JOUINI</t>
  </si>
  <si>
    <t>Eviter d'entreposer la poubelle dans cette zone</t>
  </si>
  <si>
    <t>Le quai de réception manquait de propreté le jour de l'audit</t>
  </si>
  <si>
    <t>Absence de certificat de salubrité des produits réceptionnés le 17/05/2017 (fournisseur Mazraa : Poulet Trad, Cuisse poulet)</t>
  </si>
  <si>
    <t xml:space="preserve">A la réception, vérifier la présence des certificats de salubrité pour chaque article </t>
  </si>
  <si>
    <t>La chambre froide positive est partagée par plusieurs rayons. La présence des fruits et légumes à côté des pains précuits augmente le risque de contamination croisée</t>
  </si>
  <si>
    <t>Prévoir une séparation entre les différents produits stockés</t>
  </si>
  <si>
    <t>Les produits casses sont entreposés à côté des produits conformes</t>
  </si>
  <si>
    <t>1/ Absence d'enregistrement de la température à cœur des produits stockés des mois d'avril et mars 2017
2/ Absence d'enregistrement du relevé mensuel des chambre froides des mois d'avril et mars 2017</t>
  </si>
  <si>
    <t>Les parois de la friteuse et la micro-onde n'étaient pas propres le jour de l'audit</t>
  </si>
  <si>
    <t>Renforcer le nettoyage à ces niveaux</t>
  </si>
  <si>
    <t>Absence de prévention contre la contamination croisée : le code couleur des outils tranchants ne sont pas séparés par un code couleur</t>
  </si>
  <si>
    <t>Vérifier l'étiquetage des produits stockés</t>
  </si>
  <si>
    <t>Présence d'une caisse de poulets TRAD sans identification (absence de date fabrication et DLC)</t>
  </si>
  <si>
    <t>Présence de mouches dans la chambre froide autour des produits Fruits et légumes</t>
  </si>
  <si>
    <t>Présence de plusieurs pomme de terre de couleur verdâtre, c'est un produit toxique</t>
  </si>
  <si>
    <t>Le tri et la séparation de ce produit est requise à ce niveau</t>
  </si>
  <si>
    <t xml:space="preserve">Propreté moyenne </t>
  </si>
  <si>
    <t>Présence de produits alimentaires et produit de droguerie sur une même palette. Renforcer la séparation des produits par catégorie à ce niveau</t>
  </si>
  <si>
    <t>Mauvaise odeur sortant de la douche des hommes</t>
  </si>
  <si>
    <t>Le plan anti-nuisibles n'était pas disponible le jour de l'audit</t>
  </si>
  <si>
    <t>Les appareils DEIV des rayons charcuterie-fromagerie n'étaient pas propres</t>
  </si>
  <si>
    <t>Présence de fourmis au niveau de la zone de réception</t>
  </si>
  <si>
    <t>L'horaire de sortie des poubelles n'est pas affichée</t>
  </si>
  <si>
    <t>Absence de réferentiel qualité 2017 dans les rayons : traiteur, charcuterie, fromagerie</t>
  </si>
  <si>
    <t>L'état de santé du personnel n'est pas encore disponible pour le 1er semestre</t>
  </si>
  <si>
    <t>Absence des plans d'action des rayons : traiteur, charcuterie, fromagerie</t>
  </si>
  <si>
    <t>L'enregistrement de l'hygiène du personnel n'a pas été réalisé depuis le 26/03/2017</t>
  </si>
  <si>
    <t xml:space="preserve">Le personnel manquait de formation </t>
  </si>
  <si>
    <t>Prévoir un plan de formation pour le personnel de PFT</t>
  </si>
  <si>
    <t xml:space="preserve">La porte principale manquait d'étanchièté </t>
  </si>
  <si>
    <t xml:space="preserve">Protéger l'accès </t>
  </si>
  <si>
    <t xml:space="preserve">Le sol de la réserve est difficile à nettoyer. Prévoir un revêtement </t>
  </si>
  <si>
    <t>Le revêtement du sol est décollé à plusieurs niveaux</t>
  </si>
  <si>
    <t xml:space="preserve">Sanitaire Homme : Absence de distributeur de savon </t>
  </si>
  <si>
    <t>Sanitaire Homme : Absence de distributeur de papier</t>
  </si>
  <si>
    <t>Fournir un distributeur de savon</t>
  </si>
  <si>
    <t>Fournir un distributeur de papier</t>
  </si>
  <si>
    <t>Absence du plateau du micro-onde</t>
  </si>
  <si>
    <t>1/ Les poignées des portes des vestiaires sont démontés
2/ Les casiers des hommes sont rouillés</t>
  </si>
  <si>
    <t>Présence de fourmis dans la zone de réception</t>
  </si>
  <si>
    <t>Fromagerie : Le système à pédale non manuelle n'est pas fonctionnel</t>
  </si>
  <si>
    <t>Odeur désagréable sortant de lu siphons du rayon fromagerie</t>
  </si>
  <si>
    <t>Température du congélateur 
affichée -15,8°C
mesurée -16,1°C</t>
  </si>
  <si>
    <t>Le protocole de décontamination n'est pas respectée : le dosage utilisé ; 3/4 gobelet d'eau de javel dans 1 litre d'eau. Une sensibilisation a eu lieu le jour de l'audit</t>
  </si>
  <si>
    <t>Absence du matériel de désinfection</t>
  </si>
  <si>
    <t>Température à cœur abat poulet +5,6°C</t>
  </si>
  <si>
    <t>Température du meuble de charcuterie 
mesurée : 3C°
affichée : 5°C</t>
  </si>
  <si>
    <t xml:space="preserve">1/ L'étagère sous les caisses manquait de propreté
2/ Présence de mouches et insectes volants au alentours du rayon </t>
  </si>
  <si>
    <t>Température du meuble des yaourts 
mesurée 3,5°C 
affichée 2,5°C</t>
  </si>
  <si>
    <t>1/ Présence de produits retour à côté des produits conformes
2/ Les produits frais casses sont entreposés à température ambiante</t>
  </si>
  <si>
    <t>Prévoir une enceinte frigorifique pour isoler les produits non conformes</t>
  </si>
  <si>
    <t>La poubelle est entreposée dans la zone de réception. La contamination croisée à la réception des produits alimentaires à ce niveau est accru. Un email a été envoyé par le directeur du magasin à ce propos</t>
  </si>
  <si>
    <t>Les parties internes et les présentoirs de la boulangerie manquaient de propreté</t>
  </si>
  <si>
    <t>Le revêtement du seuil de la porte du congélateur est ébréchée</t>
  </si>
  <si>
    <t>Le DEIV était inefficace; Présence d'insectes vivants à l'interieur du DEIV. Réparer l'appareil, le remplacer si nécessaire ou réétudier son emplacement.</t>
  </si>
  <si>
    <t>voir ligne 213</t>
  </si>
  <si>
    <t>Le rayon n'était pas propre, les caisses sont souillés</t>
  </si>
  <si>
    <t>Le sol du quai de réception est ébréché, ceci favorise la stagnation d'eau de nettoyage</t>
  </si>
  <si>
    <t>Le revêtement du sol au niveau du rayon fromages est ébréché</t>
  </si>
  <si>
    <t>Absence d'un local déchet</t>
  </si>
  <si>
    <t>Prévoir un local pour les déchets</t>
  </si>
  <si>
    <t>La poubelle du rayon fromages est à ouverture manuelle, le système à pédale est défaillant</t>
  </si>
  <si>
    <t>L'enregistrement du meuble des produits surgelés n'était pas disponible le jour de l'audit</t>
  </si>
  <si>
    <t xml:space="preserve">Enregistrer les températures du meuble </t>
  </si>
  <si>
    <t>Absence de certificat de salubrité pour les produits fruits de mer du fournisseur Captain Sandbad reçus le 18/10/17</t>
  </si>
  <si>
    <t>La jointure du meuble des produits surgelés est demontée</t>
  </si>
  <si>
    <t>L'étiquetage du boudin de salami de dinde est illisible</t>
  </si>
  <si>
    <t>vérifier l'étiquetage des produits exposés</t>
  </si>
  <si>
    <t>Le seuil du congélateur est écaillé</t>
  </si>
  <si>
    <t>Température à cœur du Jambon de dinde +4,7°C</t>
  </si>
  <si>
    <t xml:space="preserve">Le tue mouche du rayon traiteur n'était pas fonctionnel
Prévoir un tue mouche au niveau de la zone de réception </t>
  </si>
  <si>
    <t>Nettoyer le rayon</t>
  </si>
  <si>
    <t xml:space="preserve">Respecter la notion FEFO en exposant les produits </t>
  </si>
  <si>
    <t>Le revêtement du sol de la réserve est ébréché, le nettoyage est difficile à ce niveau</t>
  </si>
  <si>
    <t>La jointure de la chambre froide est écaillé
Présence de traces de rouilles au niveau du sol de la chambre froide</t>
  </si>
  <si>
    <t>Le principe de FEFO n'a pas été respecté à l'exposition des produits "croquant amande". Le produit ayant la date limite de consommation la plus proche sera ainsi le premier à être exposé</t>
  </si>
  <si>
    <t>La hotte de la zone de cuisson et le microonde manquaient de propreté</t>
  </si>
  <si>
    <t>Absence de prévention contre la contamination croisée : les outils tranchants ne sont pas séparés par un code couleur</t>
  </si>
  <si>
    <t>Présence d'une poubelle au niveau de la porte de la zone de réception, le risque de contamination croisée avec les produits alimentaires réceptionnés est accru à ce niveau. L'affichage des horaires d'évacuation des déchets depuis le magasin est obligatoire.</t>
  </si>
  <si>
    <t xml:space="preserve">La porte du quai de réception manquait d'étanchéité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</si>
</sst>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6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9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4" fillId="12" borderId="1" xfId="0" applyFont="1" applyFill="1" applyBorder="1" applyAlignment="1" applyProtection="1">
      <alignment vertical="center" wrapText="1"/>
      <protection hidden="1"/>
    </xf>
    <xf numFmtId="0" fontId="0" fillId="12" borderId="1" xfId="0" applyFill="1" applyBorder="1" applyAlignment="1" applyProtection="1">
      <alignment horizontal="center" vertical="center" wrapText="1"/>
      <protection locked="0"/>
    </xf>
    <xf numFmtId="0" fontId="0" fillId="12" borderId="1" xfId="0" applyFill="1" applyBorder="1" applyAlignment="1" applyProtection="1">
      <alignment wrapText="1"/>
      <protection locked="0"/>
    </xf>
    <xf numFmtId="0" fontId="0" fillId="12" borderId="1" xfId="0" applyFill="1" applyBorder="1" applyAlignment="1" applyProtection="1">
      <alignment vertical="center" wrapText="1"/>
      <protection locked="0"/>
    </xf>
    <xf numFmtId="0" fontId="12" fillId="12" borderId="1" xfId="0" applyFont="1" applyFill="1" applyBorder="1"/>
    <xf numFmtId="0" fontId="0" fillId="12" borderId="1" xfId="0" applyFill="1" applyBorder="1" applyAlignment="1" applyProtection="1">
      <alignment horizontal="center" vertical="center" wrapText="1"/>
      <protection hidden="1"/>
    </xf>
    <xf numFmtId="0" fontId="23" fillId="12" borderId="1" xfId="0" applyFont="1" applyFill="1" applyBorder="1" applyAlignment="1" applyProtection="1">
      <alignment vertical="center" wrapText="1"/>
      <protection locked="0"/>
    </xf>
    <xf numFmtId="0" fontId="0" fillId="12" borderId="1" xfId="0" applyFont="1" applyFill="1" applyBorder="1" applyAlignment="1" applyProtection="1">
      <alignment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vertical="top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0.5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0398400"/>
        <c:axId val="270399520"/>
      </c:barChart>
      <c:catAx>
        <c:axId val="27039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0399520"/>
        <c:crosses val="autoZero"/>
        <c:auto val="1"/>
        <c:lblAlgn val="ctr"/>
        <c:lblOffset val="100"/>
        <c:noMultiLvlLbl val="0"/>
      </c:catAx>
      <c:valAx>
        <c:axId val="27039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039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0.91666666666666663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0082752"/>
        <c:axId val="240083312"/>
      </c:barChart>
      <c:catAx>
        <c:axId val="24008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083312"/>
        <c:crosses val="autoZero"/>
        <c:auto val="1"/>
        <c:lblAlgn val="ctr"/>
        <c:lblOffset val="100"/>
        <c:noMultiLvlLbl val="0"/>
      </c:catAx>
      <c:valAx>
        <c:axId val="24008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008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0.625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0086112"/>
        <c:axId val="240086672"/>
      </c:barChart>
      <c:catAx>
        <c:axId val="24008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086672"/>
        <c:crosses val="autoZero"/>
        <c:auto val="1"/>
        <c:lblAlgn val="ctr"/>
        <c:lblOffset val="100"/>
        <c:noMultiLvlLbl val="0"/>
      </c:catAx>
      <c:valAx>
        <c:axId val="24008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008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0089472"/>
        <c:axId val="206276736"/>
      </c:barChart>
      <c:catAx>
        <c:axId val="24008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276736"/>
        <c:crosses val="autoZero"/>
        <c:auto val="1"/>
        <c:lblAlgn val="ctr"/>
        <c:lblOffset val="100"/>
        <c:noMultiLvlLbl val="0"/>
      </c:catAx>
      <c:valAx>
        <c:axId val="206276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008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279536"/>
        <c:axId val="206280096"/>
      </c:barChart>
      <c:catAx>
        <c:axId val="20627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280096"/>
        <c:crosses val="autoZero"/>
        <c:auto val="1"/>
        <c:lblAlgn val="ctr"/>
        <c:lblOffset val="100"/>
        <c:noMultiLvlLbl val="0"/>
      </c:catAx>
      <c:valAx>
        <c:axId val="206280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27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282896"/>
        <c:axId val="206283456"/>
      </c:barChart>
      <c:catAx>
        <c:axId val="20628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283456"/>
        <c:crosses val="autoZero"/>
        <c:auto val="1"/>
        <c:lblAlgn val="ctr"/>
        <c:lblOffset val="100"/>
        <c:noMultiLvlLbl val="0"/>
      </c:catAx>
      <c:valAx>
        <c:axId val="206283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28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0.84536082474226804</c:v>
                </c:pt>
                <c:pt idx="1">
                  <c:v>0.94329896907216493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0879408"/>
        <c:axId val="240879968"/>
      </c:barChart>
      <c:catAx>
        <c:axId val="24087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879968"/>
        <c:crosses val="autoZero"/>
        <c:auto val="1"/>
        <c:lblAlgn val="ctr"/>
        <c:lblOffset val="100"/>
        <c:noMultiLvlLbl val="0"/>
      </c:catAx>
      <c:valAx>
        <c:axId val="240879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087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0.91493775933609955</c:v>
                </c:pt>
                <c:pt idx="1">
                  <c:v>0.95918367346938771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0882768"/>
        <c:axId val="240883328"/>
      </c:barChart>
      <c:catAx>
        <c:axId val="24088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883328"/>
        <c:crosses val="autoZero"/>
        <c:auto val="1"/>
        <c:lblAlgn val="ctr"/>
        <c:lblOffset val="100"/>
        <c:noMultiLvlLbl val="0"/>
      </c:catAx>
      <c:valAx>
        <c:axId val="240883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088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0.88014929203918379</c:v>
                </c:pt>
                <c:pt idx="1">
                  <c:v>0.95124132127077632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9847584"/>
        <c:axId val="239848144"/>
        <c:extLst xmlns:c16r2="http://schemas.microsoft.com/office/drawing/2015/06/chart"/>
      </c:barChart>
      <c:catAx>
        <c:axId val="2398475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848144"/>
        <c:crosses val="autoZero"/>
        <c:auto val="1"/>
        <c:lblAlgn val="ctr"/>
        <c:lblOffset val="100"/>
        <c:noMultiLvlLbl val="0"/>
      </c:catAx>
      <c:valAx>
        <c:axId val="2398481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84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0.9285714285714286</c:v>
                </c:pt>
                <c:pt idx="1">
                  <c:v>0.62928571428571434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39850944"/>
        <c:axId val="239851504"/>
        <c:extLst xmlns:c16r2="http://schemas.microsoft.com/office/drawing/2015/06/chart"/>
      </c:barChart>
      <c:catAx>
        <c:axId val="23985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851504"/>
        <c:crosses val="autoZero"/>
        <c:auto val="1"/>
        <c:lblAlgn val="ctr"/>
        <c:lblOffset val="100"/>
        <c:noMultiLvlLbl val="0"/>
      </c:catAx>
      <c:valAx>
        <c:axId val="23985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850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0.90625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0395600"/>
        <c:axId val="4676624"/>
      </c:barChart>
      <c:catAx>
        <c:axId val="27039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76624"/>
        <c:crosses val="autoZero"/>
        <c:auto val="1"/>
        <c:lblAlgn val="ctr"/>
        <c:lblOffset val="100"/>
        <c:noMultiLvlLbl val="0"/>
      </c:catAx>
      <c:valAx>
        <c:axId val="467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039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0.93548387096774188</c:v>
                </c:pt>
                <c:pt idx="1">
                  <c:v>0.984375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750176"/>
        <c:axId val="206750736"/>
      </c:barChart>
      <c:catAx>
        <c:axId val="20675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750736"/>
        <c:crosses val="autoZero"/>
        <c:auto val="1"/>
        <c:lblAlgn val="ctr"/>
        <c:lblOffset val="100"/>
        <c:noMultiLvlLbl val="0"/>
      </c:catAx>
      <c:valAx>
        <c:axId val="206750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75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0.98076923076923073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753536"/>
        <c:axId val="206754096"/>
      </c:barChart>
      <c:catAx>
        <c:axId val="20675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754096"/>
        <c:crosses val="autoZero"/>
        <c:auto val="1"/>
        <c:lblAlgn val="ctr"/>
        <c:lblOffset val="100"/>
        <c:noMultiLvlLbl val="0"/>
      </c:catAx>
      <c:valAx>
        <c:axId val="20675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75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0.95714285714285718</c:v>
                </c:pt>
                <c:pt idx="1">
                  <c:v>0.97142857142857142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756896"/>
        <c:axId val="206639264"/>
      </c:barChart>
      <c:catAx>
        <c:axId val="20675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639264"/>
        <c:crosses val="autoZero"/>
        <c:auto val="1"/>
        <c:lblAlgn val="ctr"/>
        <c:lblOffset val="100"/>
        <c:noMultiLvlLbl val="0"/>
      </c:catAx>
      <c:valAx>
        <c:axId val="206639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75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0.92105263157894735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642064"/>
        <c:axId val="206642624"/>
      </c:barChart>
      <c:catAx>
        <c:axId val="20664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642624"/>
        <c:crosses val="autoZero"/>
        <c:auto val="1"/>
        <c:lblAlgn val="ctr"/>
        <c:lblOffset val="100"/>
        <c:noMultiLvlLbl val="0"/>
      </c:catAx>
      <c:valAx>
        <c:axId val="20664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64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0.9285714285714286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645424"/>
        <c:axId val="206645984"/>
      </c:barChart>
      <c:catAx>
        <c:axId val="2066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645984"/>
        <c:crosses val="autoZero"/>
        <c:auto val="1"/>
        <c:lblAlgn val="ctr"/>
        <c:lblOffset val="100"/>
        <c:noMultiLvlLbl val="0"/>
      </c:catAx>
      <c:valAx>
        <c:axId val="206645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64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1</c:v>
                </c:pt>
                <c:pt idx="1">
                  <c:v>0.828125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546112"/>
        <c:axId val="239546672"/>
      </c:barChart>
      <c:catAx>
        <c:axId val="23954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546672"/>
        <c:crosses val="autoZero"/>
        <c:auto val="1"/>
        <c:lblAlgn val="ctr"/>
        <c:lblOffset val="100"/>
        <c:noMultiLvlLbl val="0"/>
      </c:catAx>
      <c:valAx>
        <c:axId val="23954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54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549472"/>
        <c:axId val="239550032"/>
      </c:barChart>
      <c:catAx>
        <c:axId val="23954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550032"/>
        <c:crosses val="autoZero"/>
        <c:auto val="1"/>
        <c:lblAlgn val="ctr"/>
        <c:lblOffset val="100"/>
        <c:noMultiLvlLbl val="0"/>
      </c:catAx>
      <c:valAx>
        <c:axId val="23955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54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141" zoomScale="90" zoomScaleNormal="100" zoomScaleSheetLayoutView="90" workbookViewId="0">
      <selection activeCell="B159" sqref="B159"/>
    </sheetView>
  </sheetViews>
  <sheetFormatPr baseColWidth="10" defaultColWidth="11.42578125" defaultRowHeight="15" x14ac:dyDescent="0.25"/>
  <cols>
    <col min="1" max="1" width="11.42578125" style="157"/>
    <col min="2" max="2" width="15" style="146" customWidth="1"/>
    <col min="3" max="3" width="14" style="146" customWidth="1"/>
    <col min="4" max="11" width="11.42578125" style="146"/>
    <col min="12" max="14" width="11.42578125" style="146" customWidth="1"/>
    <col min="15" max="16384" width="11.42578125" style="146"/>
  </cols>
  <sheetData>
    <row r="18" spans="1:11" ht="21" x14ac:dyDescent="0.25">
      <c r="A18" s="258" t="s">
        <v>378</v>
      </c>
      <c r="B18" s="258"/>
      <c r="C18" s="258"/>
      <c r="D18" s="259" t="s">
        <v>381</v>
      </c>
      <c r="E18" s="259"/>
      <c r="F18" s="259"/>
      <c r="G18" s="259"/>
      <c r="H18" s="259"/>
      <c r="I18" s="259"/>
      <c r="J18" s="259"/>
      <c r="K18" s="259"/>
    </row>
    <row r="20" spans="1:11" ht="16.5" x14ac:dyDescent="0.3">
      <c r="A20" s="152"/>
      <c r="B20" s="147"/>
      <c r="C20" s="147"/>
      <c r="D20" s="147"/>
      <c r="E20" s="147"/>
      <c r="F20" s="147"/>
      <c r="G20" s="147"/>
      <c r="H20" s="147"/>
      <c r="I20" s="147"/>
    </row>
    <row r="21" spans="1:11" x14ac:dyDescent="0.25">
      <c r="A21" s="260" t="s">
        <v>350</v>
      </c>
      <c r="B21" s="260"/>
      <c r="C21" s="260"/>
      <c r="D21" s="260"/>
      <c r="E21" s="260"/>
      <c r="F21" s="260"/>
      <c r="G21" s="260"/>
      <c r="H21" s="260"/>
      <c r="I21" s="260"/>
      <c r="J21" s="260"/>
      <c r="K21" s="260"/>
    </row>
    <row r="22" spans="1:11" x14ac:dyDescent="0.25">
      <c r="A22" s="153"/>
      <c r="B22" s="148"/>
      <c r="C22" s="148"/>
      <c r="D22" s="147"/>
      <c r="E22" s="147"/>
      <c r="F22" s="147"/>
      <c r="G22" s="147"/>
      <c r="H22" s="147"/>
      <c r="I22" s="147"/>
    </row>
    <row r="23" spans="1:11" ht="42" customHeight="1" x14ac:dyDescent="0.25">
      <c r="A23" s="187" t="s">
        <v>351</v>
      </c>
      <c r="B23" s="261" t="s">
        <v>352</v>
      </c>
      <c r="C23" s="261"/>
      <c r="D23" s="147"/>
      <c r="E23" s="147"/>
      <c r="F23" s="147"/>
      <c r="G23" s="147"/>
      <c r="H23" s="147"/>
      <c r="I23" s="147"/>
      <c r="J23" s="146" t="str">
        <f>D18</f>
        <v>MORNAGUIA</v>
      </c>
    </row>
    <row r="24" spans="1:11" ht="33" customHeight="1" x14ac:dyDescent="0.25">
      <c r="A24" s="188" t="s">
        <v>353</v>
      </c>
      <c r="B24" s="262">
        <f>AVERAGE('A1 Exploitation'!D463,'A1 Technique'!D183)</f>
        <v>0.88014929203918379</v>
      </c>
      <c r="C24" s="262"/>
      <c r="D24" s="147"/>
      <c r="E24" s="147"/>
      <c r="F24" s="147"/>
      <c r="G24" s="147"/>
      <c r="H24" s="147"/>
      <c r="I24" s="147"/>
    </row>
    <row r="25" spans="1:11" ht="33" customHeight="1" x14ac:dyDescent="0.25">
      <c r="A25" s="187" t="s">
        <v>354</v>
      </c>
      <c r="B25" s="262">
        <f>AVERAGE('A2 Exploitation'!D463,'A2 Technique'!D183)</f>
        <v>0.95124132127077632</v>
      </c>
      <c r="C25" s="262"/>
      <c r="D25" s="147"/>
      <c r="E25" s="147"/>
      <c r="F25" s="147"/>
      <c r="G25" s="147"/>
      <c r="H25" s="147"/>
      <c r="I25" s="147"/>
    </row>
    <row r="26" spans="1:11" ht="33" customHeight="1" x14ac:dyDescent="0.25">
      <c r="A26" s="188" t="s">
        <v>355</v>
      </c>
      <c r="B26" s="262">
        <f>AVERAGE('A3 Exploitation'!D463,'A3 Technique'!D183)</f>
        <v>0</v>
      </c>
      <c r="C26" s="262"/>
      <c r="D26" s="147"/>
      <c r="E26" s="147"/>
      <c r="F26" s="147"/>
      <c r="G26" s="147"/>
      <c r="H26" s="147"/>
      <c r="I26" s="147"/>
    </row>
    <row r="27" spans="1:11" ht="33" customHeight="1" x14ac:dyDescent="0.25">
      <c r="A27" s="188" t="s">
        <v>356</v>
      </c>
      <c r="B27" s="262">
        <f>AVERAGE('A4 Exploitation'!D463,'A4 Technique'!D183)</f>
        <v>0</v>
      </c>
      <c r="C27" s="262"/>
      <c r="D27" s="147"/>
      <c r="E27" s="147"/>
      <c r="F27" s="147"/>
      <c r="G27" s="147"/>
      <c r="H27" s="147"/>
      <c r="I27" s="147"/>
    </row>
    <row r="28" spans="1:11" x14ac:dyDescent="0.25">
      <c r="A28" s="153"/>
      <c r="B28" s="148"/>
      <c r="C28" s="148"/>
      <c r="D28" s="147"/>
      <c r="E28" s="147"/>
      <c r="F28" s="147"/>
      <c r="G28" s="147"/>
      <c r="H28" s="147"/>
      <c r="I28" s="147"/>
    </row>
    <row r="29" spans="1:11" x14ac:dyDescent="0.25">
      <c r="A29" s="153"/>
      <c r="B29" s="148"/>
      <c r="C29" s="148"/>
      <c r="D29" s="147"/>
      <c r="E29" s="147"/>
      <c r="F29" s="147"/>
      <c r="G29" s="147"/>
      <c r="H29" s="147"/>
      <c r="I29" s="147"/>
    </row>
    <row r="30" spans="1:11" x14ac:dyDescent="0.25">
      <c r="A30" s="153"/>
      <c r="B30" s="148"/>
      <c r="C30" s="148"/>
      <c r="D30" s="147"/>
      <c r="E30" s="147"/>
      <c r="F30" s="147"/>
      <c r="G30" s="147"/>
      <c r="H30" s="147"/>
      <c r="I30" s="147"/>
    </row>
    <row r="31" spans="1:11" ht="33" customHeight="1" x14ac:dyDescent="0.25">
      <c r="A31" s="187" t="s">
        <v>351</v>
      </c>
      <c r="B31" s="261" t="s">
        <v>357</v>
      </c>
      <c r="C31" s="261"/>
      <c r="D31" s="147"/>
      <c r="E31" s="147"/>
      <c r="F31" s="147"/>
      <c r="G31" s="147"/>
      <c r="H31" s="147"/>
      <c r="I31" s="147"/>
      <c r="J31" s="146" t="str">
        <f>D18</f>
        <v>MORNAGUIA</v>
      </c>
    </row>
    <row r="32" spans="1:11" ht="33" customHeight="1" x14ac:dyDescent="0.25">
      <c r="A32" s="188" t="s">
        <v>353</v>
      </c>
      <c r="B32" s="262">
        <f>'A1 Exploitation'!D463</f>
        <v>0.91493775933609955</v>
      </c>
      <c r="C32" s="262"/>
      <c r="D32" s="147"/>
      <c r="E32" s="147"/>
      <c r="F32" s="147"/>
      <c r="G32" s="147"/>
      <c r="H32" s="147"/>
      <c r="I32" s="147"/>
    </row>
    <row r="33" spans="1:10" ht="33" customHeight="1" x14ac:dyDescent="0.25">
      <c r="A33" s="187" t="s">
        <v>354</v>
      </c>
      <c r="B33" s="262">
        <f>'A2 Exploitation'!D463</f>
        <v>0.95918367346938771</v>
      </c>
      <c r="C33" s="262"/>
      <c r="D33" s="147"/>
      <c r="E33" s="147"/>
      <c r="F33" s="147"/>
      <c r="G33" s="147"/>
      <c r="H33" s="147"/>
      <c r="I33" s="147"/>
    </row>
    <row r="34" spans="1:10" ht="33" customHeight="1" x14ac:dyDescent="0.25">
      <c r="A34" s="188" t="s">
        <v>355</v>
      </c>
      <c r="B34" s="262">
        <f>'A3 Exploitation'!D463</f>
        <v>0</v>
      </c>
      <c r="C34" s="262"/>
      <c r="D34" s="147"/>
      <c r="E34" s="147"/>
      <c r="F34" s="147"/>
      <c r="G34" s="147"/>
      <c r="H34" s="147"/>
      <c r="I34" s="147"/>
    </row>
    <row r="35" spans="1:10" ht="33" customHeight="1" x14ac:dyDescent="0.25">
      <c r="A35" s="188" t="s">
        <v>356</v>
      </c>
      <c r="B35" s="262">
        <f>'A4 Exploitation'!D463</f>
        <v>0</v>
      </c>
      <c r="C35" s="262"/>
      <c r="D35" s="147"/>
      <c r="E35" s="147"/>
      <c r="F35" s="147"/>
      <c r="G35" s="147"/>
      <c r="H35" s="147"/>
      <c r="I35" s="147"/>
    </row>
    <row r="36" spans="1:10" ht="18" x14ac:dyDescent="0.25">
      <c r="A36" s="154"/>
      <c r="B36" s="149"/>
      <c r="C36" s="149"/>
      <c r="D36" s="147"/>
      <c r="E36" s="147"/>
      <c r="F36" s="147"/>
      <c r="G36" s="147"/>
      <c r="H36" s="147"/>
      <c r="I36" s="147"/>
    </row>
    <row r="37" spans="1:10" ht="18" x14ac:dyDescent="0.25">
      <c r="A37" s="154"/>
      <c r="B37" s="149"/>
      <c r="C37" s="149"/>
      <c r="D37" s="147"/>
      <c r="E37" s="147"/>
      <c r="F37" s="147"/>
      <c r="G37" s="147"/>
      <c r="H37" s="147"/>
      <c r="I37" s="147"/>
    </row>
    <row r="38" spans="1:10" ht="45" customHeight="1" x14ac:dyDescent="0.25">
      <c r="A38" s="187" t="s">
        <v>351</v>
      </c>
      <c r="B38" s="263" t="s">
        <v>358</v>
      </c>
      <c r="C38" s="263"/>
      <c r="D38" s="147"/>
      <c r="E38" s="147"/>
      <c r="F38" s="147"/>
      <c r="G38" s="147"/>
      <c r="H38" s="147"/>
      <c r="I38" s="147"/>
      <c r="J38" s="146" t="str">
        <f>D18</f>
        <v>MORNAGUIA</v>
      </c>
    </row>
    <row r="39" spans="1:10" ht="33" customHeight="1" x14ac:dyDescent="0.25">
      <c r="A39" s="188" t="s">
        <v>353</v>
      </c>
      <c r="B39" s="262">
        <f>AVERAGE('A1 Exploitation'!D461, 'A1 Technique'!D181)</f>
        <v>0.9285714285714286</v>
      </c>
      <c r="C39" s="262"/>
      <c r="D39" s="147"/>
      <c r="E39" s="147"/>
      <c r="F39" s="147"/>
      <c r="G39" s="147"/>
      <c r="H39" s="147"/>
      <c r="I39" s="147"/>
    </row>
    <row r="40" spans="1:10" ht="33" customHeight="1" x14ac:dyDescent="0.25">
      <c r="A40" s="187" t="s">
        <v>354</v>
      </c>
      <c r="B40" s="262">
        <f>AVERAGE('A2 Exploitation'!D461, 'A2 Technique'!D181)</f>
        <v>0.62928571428571434</v>
      </c>
      <c r="C40" s="262"/>
      <c r="D40" s="147"/>
      <c r="E40" s="147"/>
      <c r="F40" s="147"/>
      <c r="G40" s="147"/>
      <c r="H40" s="147"/>
      <c r="I40" s="147"/>
    </row>
    <row r="41" spans="1:10" ht="33" customHeight="1" x14ac:dyDescent="0.25">
      <c r="A41" s="188" t="s">
        <v>355</v>
      </c>
      <c r="B41" s="262">
        <f>AVERAGE('A3 Exploitation'!D461, 'A3 Technique'!D181)</f>
        <v>0</v>
      </c>
      <c r="C41" s="262"/>
      <c r="D41" s="147"/>
      <c r="E41" s="147"/>
      <c r="F41" s="147"/>
      <c r="G41" s="147"/>
      <c r="H41" s="147"/>
      <c r="I41" s="147"/>
    </row>
    <row r="42" spans="1:10" ht="33" customHeight="1" x14ac:dyDescent="0.25">
      <c r="A42" s="188" t="s">
        <v>356</v>
      </c>
      <c r="B42" s="262">
        <f>AVERAGE('A4 Exploitation'!D461, 'A4 Technique'!D181)</f>
        <v>0</v>
      </c>
      <c r="C42" s="262"/>
      <c r="D42" s="147"/>
      <c r="E42" s="147"/>
      <c r="F42" s="147"/>
      <c r="G42" s="147"/>
      <c r="H42" s="147"/>
      <c r="I42" s="147"/>
    </row>
    <row r="43" spans="1:10" ht="18" x14ac:dyDescent="0.25">
      <c r="A43" s="154"/>
      <c r="B43" s="149"/>
      <c r="C43" s="149"/>
      <c r="D43" s="147"/>
      <c r="E43" s="147"/>
      <c r="F43" s="147"/>
      <c r="G43" s="147"/>
      <c r="H43" s="147"/>
      <c r="I43" s="147"/>
    </row>
    <row r="44" spans="1:10" x14ac:dyDescent="0.25">
      <c r="A44" s="153"/>
      <c r="B44" s="148"/>
      <c r="C44" s="148"/>
      <c r="D44" s="147"/>
      <c r="E44" s="147"/>
      <c r="F44" s="147"/>
      <c r="G44" s="147"/>
      <c r="H44" s="147"/>
      <c r="I44" s="147"/>
    </row>
    <row r="45" spans="1:10" ht="33" customHeight="1" x14ac:dyDescent="0.25">
      <c r="A45" s="187" t="s">
        <v>351</v>
      </c>
      <c r="B45" s="261" t="s">
        <v>359</v>
      </c>
      <c r="C45" s="261"/>
      <c r="D45" s="147"/>
      <c r="E45" s="147"/>
      <c r="F45" s="147"/>
      <c r="G45" s="147"/>
      <c r="H45" s="147"/>
      <c r="I45" s="147"/>
      <c r="J45" s="146" t="str">
        <f>D18</f>
        <v>MORNAGUIA</v>
      </c>
    </row>
    <row r="46" spans="1:10" ht="33" customHeight="1" x14ac:dyDescent="0.25">
      <c r="A46" s="188" t="s">
        <v>353</v>
      </c>
      <c r="B46" s="264">
        <f>'A1 Exploitation'!D41</f>
        <v>0.5</v>
      </c>
      <c r="C46" s="264"/>
      <c r="D46" s="147"/>
      <c r="E46" s="147"/>
      <c r="F46" s="147"/>
      <c r="G46" s="147"/>
      <c r="H46" s="147"/>
      <c r="I46" s="147"/>
    </row>
    <row r="47" spans="1:10" ht="33" customHeight="1" x14ac:dyDescent="0.25">
      <c r="A47" s="187" t="s">
        <v>354</v>
      </c>
      <c r="B47" s="264">
        <f>'A2 Exploitation'!D41</f>
        <v>0.95833333333333337</v>
      </c>
      <c r="C47" s="264"/>
      <c r="D47" s="147"/>
      <c r="E47" s="147"/>
      <c r="F47" s="147"/>
      <c r="G47" s="147"/>
      <c r="H47" s="147"/>
      <c r="I47" s="147"/>
    </row>
    <row r="48" spans="1:10" ht="33" customHeight="1" x14ac:dyDescent="0.25">
      <c r="A48" s="188" t="s">
        <v>355</v>
      </c>
      <c r="B48" s="264">
        <f>'A3 Exploitation'!D41</f>
        <v>0</v>
      </c>
      <c r="C48" s="264"/>
      <c r="D48" s="147"/>
      <c r="E48" s="147"/>
      <c r="F48" s="147"/>
      <c r="G48" s="147"/>
      <c r="H48" s="147"/>
      <c r="I48" s="147"/>
    </row>
    <row r="49" spans="1:10" ht="33" customHeight="1" x14ac:dyDescent="0.25">
      <c r="A49" s="188" t="s">
        <v>356</v>
      </c>
      <c r="B49" s="264">
        <f>'A4 Exploitation'!D41</f>
        <v>0</v>
      </c>
      <c r="C49" s="264"/>
      <c r="D49" s="147"/>
      <c r="E49" s="147"/>
      <c r="F49" s="147"/>
      <c r="G49" s="147"/>
      <c r="H49" s="147"/>
      <c r="I49" s="147"/>
    </row>
    <row r="50" spans="1:10" ht="18" x14ac:dyDescent="0.25">
      <c r="A50" s="155"/>
      <c r="B50" s="150"/>
      <c r="C50" s="150"/>
      <c r="D50" s="147"/>
      <c r="E50" s="147"/>
      <c r="F50" s="147"/>
      <c r="G50" s="147"/>
      <c r="H50" s="147"/>
      <c r="I50" s="147"/>
    </row>
    <row r="51" spans="1:10" ht="18" x14ac:dyDescent="0.25">
      <c r="A51" s="155"/>
      <c r="B51" s="150"/>
      <c r="C51" s="150"/>
      <c r="D51" s="147"/>
      <c r="E51" s="147"/>
      <c r="F51" s="147"/>
      <c r="G51" s="147"/>
      <c r="H51" s="147"/>
      <c r="I51" s="147"/>
    </row>
    <row r="52" spans="1:10" ht="33" customHeight="1" x14ac:dyDescent="0.25">
      <c r="A52" s="187" t="s">
        <v>351</v>
      </c>
      <c r="B52" s="261" t="s">
        <v>360</v>
      </c>
      <c r="C52" s="261"/>
      <c r="D52" s="147"/>
      <c r="E52" s="147"/>
      <c r="F52" s="147"/>
      <c r="G52" s="147"/>
      <c r="H52" s="147"/>
      <c r="I52" s="147"/>
      <c r="J52" s="146" t="str">
        <f>D18</f>
        <v>MORNAGUIA</v>
      </c>
    </row>
    <row r="53" spans="1:10" ht="33" customHeight="1" x14ac:dyDescent="0.25">
      <c r="A53" s="188" t="s">
        <v>353</v>
      </c>
      <c r="B53" s="262">
        <f>'A1 Exploitation'!D97</f>
        <v>0.90625</v>
      </c>
      <c r="C53" s="262"/>
      <c r="D53" s="147"/>
      <c r="E53" s="147"/>
      <c r="F53" s="147"/>
      <c r="G53" s="147"/>
      <c r="H53" s="147"/>
      <c r="I53" s="147"/>
    </row>
    <row r="54" spans="1:10" ht="33" customHeight="1" x14ac:dyDescent="0.25">
      <c r="A54" s="187" t="s">
        <v>354</v>
      </c>
      <c r="B54" s="262">
        <f>'A2 Exploitation'!D97</f>
        <v>0.97058823529411764</v>
      </c>
      <c r="C54" s="262"/>
      <c r="D54" s="147"/>
      <c r="E54" s="147"/>
      <c r="F54" s="147"/>
      <c r="G54" s="147"/>
      <c r="H54" s="147"/>
      <c r="I54" s="147"/>
    </row>
    <row r="55" spans="1:10" ht="33" customHeight="1" x14ac:dyDescent="0.25">
      <c r="A55" s="188" t="s">
        <v>355</v>
      </c>
      <c r="B55" s="262">
        <f>'A3 Exploitation'!D97</f>
        <v>0</v>
      </c>
      <c r="C55" s="262"/>
      <c r="D55" s="147"/>
      <c r="E55" s="147"/>
      <c r="F55" s="147"/>
      <c r="G55" s="147"/>
      <c r="H55" s="147"/>
      <c r="I55" s="147"/>
    </row>
    <row r="56" spans="1:10" ht="33" customHeight="1" x14ac:dyDescent="0.25">
      <c r="A56" s="188" t="s">
        <v>356</v>
      </c>
      <c r="B56" s="262">
        <f>'A4 Exploitation'!D97</f>
        <v>0</v>
      </c>
      <c r="C56" s="262"/>
      <c r="D56" s="147"/>
      <c r="E56" s="147"/>
      <c r="F56" s="147"/>
      <c r="G56" s="147"/>
      <c r="H56" s="147"/>
      <c r="I56" s="147"/>
    </row>
    <row r="57" spans="1:10" ht="18" x14ac:dyDescent="0.25">
      <c r="A57" s="155"/>
      <c r="B57" s="150"/>
      <c r="C57" s="150"/>
      <c r="D57" s="147"/>
      <c r="E57" s="147"/>
      <c r="F57" s="147"/>
      <c r="G57" s="147"/>
      <c r="H57" s="147"/>
      <c r="I57" s="147"/>
    </row>
    <row r="58" spans="1:10" ht="18" x14ac:dyDescent="0.25">
      <c r="A58" s="155"/>
      <c r="B58" s="150"/>
      <c r="C58" s="150"/>
      <c r="D58" s="147"/>
      <c r="E58" s="147"/>
      <c r="F58" s="147"/>
      <c r="G58" s="147"/>
      <c r="H58" s="147"/>
      <c r="I58" s="147"/>
    </row>
    <row r="59" spans="1:10" ht="33" customHeight="1" x14ac:dyDescent="0.25">
      <c r="A59" s="187" t="s">
        <v>351</v>
      </c>
      <c r="B59" s="261" t="s">
        <v>361</v>
      </c>
      <c r="C59" s="261"/>
      <c r="D59" s="147"/>
      <c r="E59" s="147"/>
      <c r="F59" s="147"/>
      <c r="G59" s="147"/>
      <c r="H59" s="147"/>
      <c r="I59" s="147"/>
      <c r="J59" s="146" t="str">
        <f>D18</f>
        <v>MORNAGUIA</v>
      </c>
    </row>
    <row r="60" spans="1:10" ht="33" customHeight="1" x14ac:dyDescent="0.25">
      <c r="A60" s="188" t="s">
        <v>353</v>
      </c>
      <c r="B60" s="262">
        <f>'A1 Exploitation'!D150</f>
        <v>0.93548387096774188</v>
      </c>
      <c r="C60" s="262"/>
      <c r="D60" s="147"/>
      <c r="E60" s="147"/>
      <c r="F60" s="147"/>
      <c r="G60" s="147"/>
      <c r="H60" s="147"/>
      <c r="I60" s="147"/>
    </row>
    <row r="61" spans="1:10" ht="33" customHeight="1" x14ac:dyDescent="0.25">
      <c r="A61" s="187" t="s">
        <v>354</v>
      </c>
      <c r="B61" s="262">
        <f>'A2 Exploitation'!D150</f>
        <v>0.984375</v>
      </c>
      <c r="C61" s="262"/>
      <c r="D61" s="147"/>
      <c r="E61" s="147"/>
      <c r="F61" s="147"/>
      <c r="G61" s="147"/>
      <c r="H61" s="147"/>
      <c r="I61" s="147"/>
    </row>
    <row r="62" spans="1:10" ht="33" customHeight="1" x14ac:dyDescent="0.25">
      <c r="A62" s="188" t="s">
        <v>355</v>
      </c>
      <c r="B62" s="262">
        <f>'A3 Exploitation'!D150</f>
        <v>0</v>
      </c>
      <c r="C62" s="262"/>
      <c r="D62" s="147"/>
      <c r="E62" s="147"/>
      <c r="F62" s="147"/>
      <c r="G62" s="147"/>
      <c r="H62" s="147"/>
      <c r="I62" s="147"/>
    </row>
    <row r="63" spans="1:10" ht="33" customHeight="1" x14ac:dyDescent="0.25">
      <c r="A63" s="188" t="s">
        <v>356</v>
      </c>
      <c r="B63" s="262">
        <f>'A4 Exploitation'!D150</f>
        <v>0</v>
      </c>
      <c r="C63" s="262"/>
      <c r="D63" s="147"/>
      <c r="E63" s="147"/>
      <c r="F63" s="147"/>
      <c r="G63" s="147"/>
      <c r="H63" s="147"/>
      <c r="I63" s="147"/>
    </row>
    <row r="64" spans="1:10" ht="18" x14ac:dyDescent="0.25">
      <c r="A64" s="155"/>
      <c r="B64" s="150"/>
      <c r="C64" s="150"/>
      <c r="D64" s="147"/>
      <c r="E64" s="147"/>
      <c r="F64" s="147"/>
      <c r="G64" s="147"/>
      <c r="H64" s="147"/>
      <c r="I64" s="147"/>
    </row>
    <row r="65" spans="1:10" ht="18" x14ac:dyDescent="0.25">
      <c r="A65" s="155"/>
      <c r="B65" s="150"/>
      <c r="C65" s="150"/>
      <c r="D65" s="147"/>
      <c r="E65" s="147"/>
      <c r="F65" s="147"/>
      <c r="G65" s="147"/>
      <c r="H65" s="147"/>
      <c r="I65" s="147"/>
    </row>
    <row r="66" spans="1:10" ht="33" customHeight="1" x14ac:dyDescent="0.25">
      <c r="A66" s="187" t="s">
        <v>351</v>
      </c>
      <c r="B66" s="261" t="s">
        <v>362</v>
      </c>
      <c r="C66" s="261"/>
      <c r="D66" s="147"/>
      <c r="E66" s="147"/>
      <c r="F66" s="147"/>
      <c r="G66" s="147"/>
      <c r="H66" s="147"/>
      <c r="I66" s="147"/>
      <c r="J66" s="146" t="str">
        <f>D18</f>
        <v>MORNAGUIA</v>
      </c>
    </row>
    <row r="67" spans="1:10" ht="33" customHeight="1" x14ac:dyDescent="0.25">
      <c r="A67" s="188" t="s">
        <v>353</v>
      </c>
      <c r="B67" s="262">
        <f>'A1 Exploitation'!D190</f>
        <v>0.98076923076923073</v>
      </c>
      <c r="C67" s="262"/>
      <c r="D67" s="147"/>
      <c r="E67" s="147"/>
      <c r="F67" s="147"/>
      <c r="G67" s="147"/>
      <c r="H67" s="147"/>
      <c r="I67" s="147"/>
    </row>
    <row r="68" spans="1:10" ht="33" customHeight="1" x14ac:dyDescent="0.25">
      <c r="A68" s="187" t="s">
        <v>354</v>
      </c>
      <c r="B68" s="262">
        <f>'A2 Exploitation'!D190</f>
        <v>1</v>
      </c>
      <c r="C68" s="262"/>
      <c r="D68" s="147"/>
      <c r="E68" s="147"/>
      <c r="F68" s="147"/>
      <c r="G68" s="147"/>
      <c r="H68" s="147"/>
      <c r="I68" s="147"/>
    </row>
    <row r="69" spans="1:10" ht="33" customHeight="1" x14ac:dyDescent="0.25">
      <c r="A69" s="188" t="s">
        <v>355</v>
      </c>
      <c r="B69" s="262">
        <f>'A3 Exploitation'!D190</f>
        <v>0</v>
      </c>
      <c r="C69" s="262"/>
      <c r="D69" s="147"/>
      <c r="E69" s="147"/>
      <c r="F69" s="147"/>
      <c r="G69" s="147"/>
      <c r="H69" s="147"/>
      <c r="I69" s="147"/>
    </row>
    <row r="70" spans="1:10" ht="33" customHeight="1" x14ac:dyDescent="0.25">
      <c r="A70" s="188" t="s">
        <v>356</v>
      </c>
      <c r="B70" s="262">
        <f>'A4 Exploitation'!D190</f>
        <v>0</v>
      </c>
      <c r="C70" s="262"/>
      <c r="D70" s="147"/>
      <c r="E70" s="147"/>
      <c r="F70" s="147"/>
      <c r="G70" s="147"/>
      <c r="H70" s="147"/>
      <c r="I70" s="147"/>
    </row>
    <row r="71" spans="1:10" ht="18" x14ac:dyDescent="0.25">
      <c r="A71" s="155"/>
      <c r="B71" s="150"/>
      <c r="C71" s="150"/>
      <c r="D71" s="147"/>
      <c r="E71" s="147"/>
      <c r="F71" s="147"/>
      <c r="G71" s="147"/>
      <c r="H71" s="147"/>
      <c r="I71" s="147"/>
    </row>
    <row r="72" spans="1:10" ht="18" x14ac:dyDescent="0.25">
      <c r="A72" s="155"/>
      <c r="B72" s="150"/>
      <c r="C72" s="150"/>
      <c r="D72" s="147"/>
      <c r="E72" s="147"/>
      <c r="F72" s="147"/>
      <c r="G72" s="147"/>
      <c r="H72" s="147"/>
      <c r="I72" s="147"/>
    </row>
    <row r="73" spans="1:10" ht="33" customHeight="1" x14ac:dyDescent="0.25">
      <c r="A73" s="187" t="s">
        <v>351</v>
      </c>
      <c r="B73" s="261" t="s">
        <v>363</v>
      </c>
      <c r="C73" s="261"/>
      <c r="D73" s="147"/>
      <c r="E73" s="147"/>
      <c r="F73" s="147"/>
      <c r="G73" s="147"/>
      <c r="H73" s="147"/>
      <c r="I73" s="147"/>
      <c r="J73" s="146" t="str">
        <f>D18</f>
        <v>MORNAGUIA</v>
      </c>
    </row>
    <row r="74" spans="1:10" ht="33" customHeight="1" x14ac:dyDescent="0.25">
      <c r="A74" s="188" t="s">
        <v>353</v>
      </c>
      <c r="B74" s="262">
        <f>'A1 Exploitation'!D246</f>
        <v>0.95714285714285718</v>
      </c>
      <c r="C74" s="262"/>
      <c r="D74" s="147"/>
      <c r="E74" s="147"/>
      <c r="F74" s="147"/>
      <c r="G74" s="147"/>
      <c r="H74" s="147"/>
      <c r="I74" s="147"/>
    </row>
    <row r="75" spans="1:10" ht="33" customHeight="1" x14ac:dyDescent="0.25">
      <c r="A75" s="187" t="s">
        <v>354</v>
      </c>
      <c r="B75" s="262">
        <f>'A2 Exploitation'!D246</f>
        <v>0.97142857142857142</v>
      </c>
      <c r="C75" s="262"/>
      <c r="D75" s="147"/>
      <c r="E75" s="147"/>
      <c r="F75" s="147"/>
      <c r="G75" s="147"/>
      <c r="H75" s="147"/>
      <c r="I75" s="147"/>
    </row>
    <row r="76" spans="1:10" ht="33" customHeight="1" x14ac:dyDescent="0.25">
      <c r="A76" s="188" t="s">
        <v>355</v>
      </c>
      <c r="B76" s="262">
        <f>'A3 Exploitation'!D246</f>
        <v>0</v>
      </c>
      <c r="C76" s="262"/>
      <c r="D76" s="147"/>
      <c r="E76" s="147"/>
      <c r="F76" s="147"/>
      <c r="G76" s="147"/>
      <c r="H76" s="147"/>
      <c r="I76" s="147"/>
    </row>
    <row r="77" spans="1:10" ht="33" customHeight="1" x14ac:dyDescent="0.25">
      <c r="A77" s="188" t="s">
        <v>356</v>
      </c>
      <c r="B77" s="262">
        <f>'A4 Exploitation'!D246</f>
        <v>0</v>
      </c>
      <c r="C77" s="262"/>
      <c r="D77" s="147"/>
      <c r="E77" s="147"/>
      <c r="F77" s="147"/>
      <c r="G77" s="147"/>
      <c r="H77" s="147"/>
      <c r="I77" s="147"/>
    </row>
    <row r="78" spans="1:10" ht="18" x14ac:dyDescent="0.25">
      <c r="A78" s="155"/>
      <c r="B78" s="150"/>
      <c r="C78" s="150"/>
      <c r="D78" s="147"/>
      <c r="E78" s="147"/>
      <c r="F78" s="147"/>
      <c r="G78" s="147"/>
      <c r="H78" s="147"/>
      <c r="I78" s="147"/>
    </row>
    <row r="79" spans="1:10" ht="18" x14ac:dyDescent="0.25">
      <c r="A79" s="155"/>
      <c r="B79" s="150"/>
      <c r="C79" s="150"/>
      <c r="D79" s="147"/>
      <c r="E79" s="147"/>
      <c r="F79" s="147"/>
      <c r="G79" s="147"/>
      <c r="H79" s="147"/>
      <c r="I79" s="147"/>
    </row>
    <row r="80" spans="1:10" ht="33" customHeight="1" x14ac:dyDescent="0.25">
      <c r="A80" s="187" t="s">
        <v>351</v>
      </c>
      <c r="B80" s="261" t="s">
        <v>364</v>
      </c>
      <c r="C80" s="261"/>
      <c r="D80" s="147"/>
      <c r="E80" s="147"/>
      <c r="F80" s="147"/>
      <c r="G80" s="147"/>
      <c r="H80" s="147"/>
      <c r="I80" s="147"/>
      <c r="J80" s="146" t="str">
        <f>D18</f>
        <v>MORNAGUIA</v>
      </c>
    </row>
    <row r="81" spans="1:10" ht="33" customHeight="1" x14ac:dyDescent="0.25">
      <c r="A81" s="188" t="s">
        <v>353</v>
      </c>
      <c r="B81" s="262">
        <f>'A1 Exploitation'!D280</f>
        <v>0.92105263157894735</v>
      </c>
      <c r="C81" s="262"/>
      <c r="D81" s="147"/>
      <c r="E81" s="147"/>
      <c r="F81" s="147"/>
      <c r="G81" s="147"/>
      <c r="H81" s="147"/>
      <c r="I81" s="147"/>
    </row>
    <row r="82" spans="1:10" ht="33" customHeight="1" x14ac:dyDescent="0.25">
      <c r="A82" s="187" t="s">
        <v>354</v>
      </c>
      <c r="B82" s="262">
        <f>'A2 Exploitation'!D280</f>
        <v>0.94736842105263153</v>
      </c>
      <c r="C82" s="262"/>
      <c r="D82" s="147"/>
      <c r="E82" s="147"/>
      <c r="F82" s="147"/>
      <c r="G82" s="147"/>
      <c r="H82" s="147"/>
      <c r="I82" s="147"/>
    </row>
    <row r="83" spans="1:10" ht="33" customHeight="1" x14ac:dyDescent="0.25">
      <c r="A83" s="188" t="s">
        <v>355</v>
      </c>
      <c r="B83" s="262">
        <f>'A3 Exploitation'!D280</f>
        <v>0</v>
      </c>
      <c r="C83" s="262"/>
      <c r="D83" s="147"/>
      <c r="E83" s="147"/>
      <c r="F83" s="147"/>
      <c r="G83" s="147"/>
      <c r="H83" s="147"/>
      <c r="I83" s="147"/>
    </row>
    <row r="84" spans="1:10" ht="33" customHeight="1" x14ac:dyDescent="0.25">
      <c r="A84" s="188" t="s">
        <v>356</v>
      </c>
      <c r="B84" s="262">
        <f>'A4 Exploitation'!D280</f>
        <v>0</v>
      </c>
      <c r="C84" s="262"/>
      <c r="D84" s="147"/>
      <c r="E84" s="147"/>
      <c r="F84" s="147"/>
      <c r="G84" s="147"/>
      <c r="H84" s="147"/>
      <c r="I84" s="147"/>
    </row>
    <row r="85" spans="1:10" ht="18" x14ac:dyDescent="0.25">
      <c r="A85" s="155"/>
      <c r="B85" s="150"/>
      <c r="C85" s="150"/>
      <c r="D85" s="147"/>
      <c r="E85" s="147"/>
      <c r="F85" s="147"/>
      <c r="G85" s="147"/>
      <c r="H85" s="147"/>
      <c r="I85" s="147"/>
    </row>
    <row r="86" spans="1:10" ht="18" x14ac:dyDescent="0.25">
      <c r="A86" s="155"/>
      <c r="B86" s="150"/>
      <c r="C86" s="150"/>
      <c r="D86" s="147"/>
      <c r="E86" s="147"/>
      <c r="F86" s="147"/>
      <c r="G86" s="147"/>
      <c r="H86" s="147"/>
      <c r="I86" s="147"/>
    </row>
    <row r="87" spans="1:10" ht="33" customHeight="1" x14ac:dyDescent="0.25">
      <c r="A87" s="187" t="s">
        <v>351</v>
      </c>
      <c r="B87" s="261" t="s">
        <v>365</v>
      </c>
      <c r="C87" s="261"/>
      <c r="D87" s="147"/>
      <c r="E87" s="147"/>
      <c r="F87" s="147"/>
      <c r="G87" s="147"/>
      <c r="H87" s="147"/>
      <c r="I87" s="147"/>
      <c r="J87" s="146" t="str">
        <f>D18</f>
        <v>MORNAGUIA</v>
      </c>
    </row>
    <row r="88" spans="1:10" ht="33" customHeight="1" x14ac:dyDescent="0.25">
      <c r="A88" s="188" t="s">
        <v>353</v>
      </c>
      <c r="B88" s="262">
        <f>'A1 Exploitation'!D308</f>
        <v>0.9285714285714286</v>
      </c>
      <c r="C88" s="262"/>
      <c r="D88" s="147"/>
      <c r="E88" s="147"/>
      <c r="F88" s="147"/>
      <c r="G88" s="147"/>
      <c r="H88" s="147"/>
      <c r="I88" s="147"/>
    </row>
    <row r="89" spans="1:10" ht="33" customHeight="1" x14ac:dyDescent="0.25">
      <c r="A89" s="187" t="s">
        <v>354</v>
      </c>
      <c r="B89" s="262">
        <f>'A2 Exploitation'!D308</f>
        <v>1</v>
      </c>
      <c r="C89" s="262"/>
      <c r="D89" s="147"/>
      <c r="E89" s="147"/>
      <c r="F89" s="147"/>
      <c r="G89" s="147"/>
      <c r="H89" s="147"/>
      <c r="I89" s="147"/>
    </row>
    <row r="90" spans="1:10" ht="33" customHeight="1" x14ac:dyDescent="0.25">
      <c r="A90" s="188" t="s">
        <v>355</v>
      </c>
      <c r="B90" s="262">
        <f>'A3 Exploitation'!D308</f>
        <v>0</v>
      </c>
      <c r="C90" s="262"/>
      <c r="D90" s="147"/>
      <c r="E90" s="147"/>
      <c r="F90" s="147"/>
      <c r="G90" s="147"/>
      <c r="H90" s="147"/>
      <c r="I90" s="147"/>
    </row>
    <row r="91" spans="1:10" ht="33" customHeight="1" x14ac:dyDescent="0.25">
      <c r="A91" s="188" t="s">
        <v>356</v>
      </c>
      <c r="B91" s="262">
        <f>'A4 Exploitation'!D308</f>
        <v>0</v>
      </c>
      <c r="C91" s="262"/>
      <c r="D91" s="147"/>
      <c r="E91" s="147"/>
      <c r="F91" s="147"/>
      <c r="G91" s="147"/>
      <c r="H91" s="147"/>
      <c r="I91" s="147"/>
    </row>
    <row r="92" spans="1:10" ht="18" x14ac:dyDescent="0.25">
      <c r="A92" s="155"/>
      <c r="B92" s="150"/>
      <c r="C92" s="150"/>
      <c r="D92" s="147"/>
      <c r="E92" s="147"/>
      <c r="F92" s="147"/>
      <c r="G92" s="147"/>
      <c r="H92" s="147"/>
      <c r="I92" s="147"/>
    </row>
    <row r="93" spans="1:10" ht="18" x14ac:dyDescent="0.25">
      <c r="A93" s="155"/>
      <c r="B93" s="150"/>
      <c r="C93" s="150"/>
      <c r="D93" s="147"/>
      <c r="E93" s="147"/>
      <c r="F93" s="147"/>
      <c r="G93" s="147"/>
      <c r="H93" s="147"/>
      <c r="I93" s="147"/>
    </row>
    <row r="94" spans="1:10" ht="33" customHeight="1" x14ac:dyDescent="0.25">
      <c r="A94" s="187" t="s">
        <v>351</v>
      </c>
      <c r="B94" s="261" t="s">
        <v>366</v>
      </c>
      <c r="C94" s="261"/>
      <c r="D94" s="147"/>
      <c r="E94" s="147"/>
      <c r="F94" s="147"/>
      <c r="G94" s="147"/>
      <c r="H94" s="147"/>
      <c r="I94" s="147"/>
      <c r="J94" s="146" t="str">
        <f>D18</f>
        <v>MORNAGUIA</v>
      </c>
    </row>
    <row r="95" spans="1:10" ht="33" customHeight="1" x14ac:dyDescent="0.25">
      <c r="A95" s="188" t="s">
        <v>353</v>
      </c>
      <c r="B95" s="262">
        <f>'A1 Exploitation'!D361</f>
        <v>1</v>
      </c>
      <c r="C95" s="262"/>
      <c r="D95" s="147"/>
      <c r="E95" s="147"/>
      <c r="F95" s="147"/>
      <c r="G95" s="147"/>
      <c r="H95" s="147"/>
      <c r="I95" s="147"/>
    </row>
    <row r="96" spans="1:10" ht="33" customHeight="1" x14ac:dyDescent="0.25">
      <c r="A96" s="187" t="s">
        <v>354</v>
      </c>
      <c r="B96" s="262">
        <f>'A2 Exploitation'!D361</f>
        <v>0.828125</v>
      </c>
      <c r="C96" s="262"/>
      <c r="D96" s="147"/>
      <c r="E96" s="147"/>
      <c r="F96" s="147"/>
      <c r="G96" s="147"/>
      <c r="H96" s="147"/>
      <c r="I96" s="147"/>
    </row>
    <row r="97" spans="1:10" ht="33" customHeight="1" x14ac:dyDescent="0.25">
      <c r="A97" s="188" t="s">
        <v>355</v>
      </c>
      <c r="B97" s="262">
        <f>'A3 Exploitation'!D361</f>
        <v>0</v>
      </c>
      <c r="C97" s="262"/>
      <c r="D97" s="147"/>
      <c r="E97" s="147"/>
      <c r="F97" s="147"/>
      <c r="G97" s="147"/>
      <c r="H97" s="147"/>
      <c r="I97" s="147"/>
    </row>
    <row r="98" spans="1:10" ht="33" customHeight="1" x14ac:dyDescent="0.25">
      <c r="A98" s="188" t="s">
        <v>356</v>
      </c>
      <c r="B98" s="262">
        <f>'A4 Exploitation'!D361</f>
        <v>0</v>
      </c>
      <c r="C98" s="262"/>
      <c r="D98" s="147"/>
      <c r="E98" s="147"/>
      <c r="F98" s="147"/>
      <c r="G98" s="147"/>
      <c r="H98" s="147"/>
      <c r="I98" s="147"/>
    </row>
    <row r="99" spans="1:10" ht="18" x14ac:dyDescent="0.25">
      <c r="A99" s="155"/>
      <c r="B99" s="150"/>
      <c r="C99" s="150"/>
      <c r="D99" s="147"/>
      <c r="E99" s="147"/>
      <c r="F99" s="147"/>
      <c r="G99" s="147"/>
      <c r="H99" s="147"/>
      <c r="I99" s="147"/>
    </row>
    <row r="100" spans="1:10" ht="18" x14ac:dyDescent="0.25">
      <c r="A100" s="155"/>
      <c r="B100" s="150"/>
      <c r="C100" s="150"/>
      <c r="D100" s="147"/>
      <c r="E100" s="147"/>
      <c r="F100" s="147"/>
      <c r="G100" s="147"/>
      <c r="H100" s="147"/>
      <c r="I100" s="147"/>
    </row>
    <row r="101" spans="1:10" ht="33" customHeight="1" x14ac:dyDescent="0.25">
      <c r="A101" s="187" t="s">
        <v>351</v>
      </c>
      <c r="B101" s="261" t="s">
        <v>367</v>
      </c>
      <c r="C101" s="261"/>
      <c r="D101" s="147"/>
      <c r="E101" s="147"/>
      <c r="F101" s="147"/>
      <c r="G101" s="147"/>
      <c r="H101" s="147"/>
      <c r="I101" s="147"/>
      <c r="J101" s="146" t="str">
        <f>D18</f>
        <v>MORNAGUIA</v>
      </c>
    </row>
    <row r="102" spans="1:10" ht="33" customHeight="1" x14ac:dyDescent="0.25">
      <c r="A102" s="188" t="s">
        <v>353</v>
      </c>
      <c r="B102" s="262">
        <f>'A1 Exploitation'!D391</f>
        <v>1</v>
      </c>
      <c r="C102" s="262"/>
      <c r="D102" s="147"/>
      <c r="E102" s="147"/>
      <c r="F102" s="147"/>
      <c r="G102" s="147"/>
      <c r="H102" s="147"/>
      <c r="I102" s="147"/>
    </row>
    <row r="103" spans="1:10" ht="33" customHeight="1" x14ac:dyDescent="0.25">
      <c r="A103" s="187" t="s">
        <v>354</v>
      </c>
      <c r="B103" s="262">
        <f>'A2 Exploitation'!D391</f>
        <v>1</v>
      </c>
      <c r="C103" s="262"/>
      <c r="D103" s="147"/>
      <c r="E103" s="147"/>
      <c r="F103" s="147"/>
      <c r="G103" s="147"/>
      <c r="H103" s="147"/>
      <c r="I103" s="147"/>
    </row>
    <row r="104" spans="1:10" ht="33" customHeight="1" x14ac:dyDescent="0.25">
      <c r="A104" s="188" t="s">
        <v>355</v>
      </c>
      <c r="B104" s="262">
        <f>'A3 Exploitation'!D391</f>
        <v>0</v>
      </c>
      <c r="C104" s="262"/>
      <c r="D104" s="147"/>
      <c r="E104" s="147"/>
      <c r="F104" s="147"/>
      <c r="G104" s="147"/>
      <c r="H104" s="147"/>
      <c r="I104" s="147"/>
    </row>
    <row r="105" spans="1:10" ht="33" customHeight="1" x14ac:dyDescent="0.25">
      <c r="A105" s="188" t="s">
        <v>356</v>
      </c>
      <c r="B105" s="262">
        <f>'A4 Exploitation'!D391</f>
        <v>0</v>
      </c>
      <c r="C105" s="262"/>
      <c r="D105" s="147"/>
      <c r="E105" s="147"/>
      <c r="F105" s="147"/>
      <c r="G105" s="147"/>
      <c r="H105" s="147"/>
      <c r="I105" s="147"/>
    </row>
    <row r="106" spans="1:10" ht="18" x14ac:dyDescent="0.25">
      <c r="A106" s="155"/>
      <c r="B106" s="150"/>
      <c r="C106" s="150"/>
      <c r="D106" s="147"/>
      <c r="E106" s="147"/>
      <c r="F106" s="147"/>
      <c r="G106" s="147"/>
      <c r="H106" s="147"/>
      <c r="I106" s="147"/>
    </row>
    <row r="107" spans="1:10" ht="18" x14ac:dyDescent="0.25">
      <c r="A107" s="155"/>
      <c r="B107" s="150"/>
      <c r="C107" s="150"/>
      <c r="D107" s="147"/>
      <c r="E107" s="147"/>
      <c r="F107" s="147"/>
      <c r="G107" s="147"/>
      <c r="H107" s="147"/>
      <c r="I107" s="147"/>
    </row>
    <row r="108" spans="1:10" ht="33" customHeight="1" x14ac:dyDescent="0.25">
      <c r="A108" s="187" t="s">
        <v>351</v>
      </c>
      <c r="B108" s="261" t="s">
        <v>368</v>
      </c>
      <c r="C108" s="261"/>
      <c r="D108" s="147"/>
      <c r="E108" s="147"/>
      <c r="F108" s="147"/>
      <c r="G108" s="147"/>
      <c r="H108" s="147"/>
      <c r="I108" s="147"/>
      <c r="J108" s="146" t="str">
        <f>D18</f>
        <v>MORNAGUIA</v>
      </c>
    </row>
    <row r="109" spans="1:10" ht="33" customHeight="1" x14ac:dyDescent="0.25">
      <c r="A109" s="188" t="s">
        <v>353</v>
      </c>
      <c r="B109" s="262">
        <f>'A1 Exploitation'!D410</f>
        <v>0.91666666666666663</v>
      </c>
      <c r="C109" s="262"/>
      <c r="D109" s="147"/>
      <c r="E109" s="147"/>
      <c r="F109" s="147"/>
      <c r="G109" s="147"/>
      <c r="H109" s="147"/>
      <c r="I109" s="147"/>
    </row>
    <row r="110" spans="1:10" ht="33" customHeight="1" x14ac:dyDescent="0.25">
      <c r="A110" s="187" t="s">
        <v>354</v>
      </c>
      <c r="B110" s="262">
        <f>'A2 Exploitation'!D410</f>
        <v>1</v>
      </c>
      <c r="C110" s="262"/>
      <c r="D110" s="147"/>
      <c r="E110" s="147"/>
      <c r="F110" s="147"/>
      <c r="G110" s="147"/>
      <c r="H110" s="147"/>
      <c r="I110" s="147"/>
    </row>
    <row r="111" spans="1:10" ht="33" customHeight="1" x14ac:dyDescent="0.25">
      <c r="A111" s="188" t="s">
        <v>355</v>
      </c>
      <c r="B111" s="262">
        <f>'A3 Exploitation'!D410</f>
        <v>0</v>
      </c>
      <c r="C111" s="262"/>
      <c r="D111" s="147"/>
      <c r="E111" s="147"/>
      <c r="F111" s="147"/>
      <c r="G111" s="147"/>
      <c r="H111" s="147"/>
      <c r="I111" s="147"/>
    </row>
    <row r="112" spans="1:10" ht="33" customHeight="1" x14ac:dyDescent="0.25">
      <c r="A112" s="188" t="s">
        <v>356</v>
      </c>
      <c r="B112" s="262">
        <f>'A4 Exploitation'!D410</f>
        <v>0</v>
      </c>
      <c r="C112" s="262"/>
      <c r="D112" s="147"/>
      <c r="E112" s="147"/>
      <c r="F112" s="147"/>
      <c r="G112" s="147"/>
      <c r="H112" s="147"/>
      <c r="I112" s="147"/>
    </row>
    <row r="113" spans="1:10" ht="18" x14ac:dyDescent="0.25">
      <c r="A113" s="155"/>
      <c r="B113" s="150"/>
      <c r="C113" s="150"/>
      <c r="D113" s="147"/>
      <c r="E113" s="147"/>
      <c r="F113" s="147"/>
      <c r="G113" s="147"/>
      <c r="H113" s="147"/>
      <c r="I113" s="147"/>
    </row>
    <row r="114" spans="1:10" ht="18" x14ac:dyDescent="0.25">
      <c r="A114" s="155"/>
      <c r="B114" s="150"/>
      <c r="C114" s="150"/>
      <c r="D114" s="147"/>
      <c r="E114" s="147"/>
      <c r="F114" s="147"/>
      <c r="G114" s="147"/>
      <c r="H114" s="147"/>
      <c r="I114" s="147"/>
    </row>
    <row r="115" spans="1:10" ht="33" customHeight="1" x14ac:dyDescent="0.25">
      <c r="A115" s="187" t="s">
        <v>351</v>
      </c>
      <c r="B115" s="261" t="s">
        <v>369</v>
      </c>
      <c r="C115" s="261"/>
      <c r="D115" s="147"/>
      <c r="E115" s="147"/>
      <c r="F115" s="147"/>
      <c r="G115" s="147"/>
      <c r="H115" s="147"/>
      <c r="I115" s="147"/>
      <c r="J115" s="146" t="str">
        <f>D18</f>
        <v>MORNAGUIA</v>
      </c>
    </row>
    <row r="116" spans="1:10" ht="33" customHeight="1" x14ac:dyDescent="0.25">
      <c r="A116" s="188" t="s">
        <v>353</v>
      </c>
      <c r="B116" s="262">
        <f>'A1 Exploitation'!D420</f>
        <v>0.625</v>
      </c>
      <c r="C116" s="262"/>
      <c r="D116" s="147"/>
      <c r="E116" s="147"/>
      <c r="F116" s="147"/>
      <c r="G116" s="147"/>
      <c r="H116" s="147"/>
      <c r="I116" s="147"/>
    </row>
    <row r="117" spans="1:10" ht="33" customHeight="1" x14ac:dyDescent="0.25">
      <c r="A117" s="187" t="s">
        <v>354</v>
      </c>
      <c r="B117" s="262">
        <f>'A2 Exploitation'!D420</f>
        <v>1</v>
      </c>
      <c r="C117" s="262"/>
      <c r="D117" s="147"/>
      <c r="E117" s="147"/>
      <c r="F117" s="147"/>
      <c r="G117" s="147"/>
      <c r="H117" s="147"/>
      <c r="I117" s="147"/>
    </row>
    <row r="118" spans="1:10" ht="33" customHeight="1" x14ac:dyDescent="0.25">
      <c r="A118" s="188" t="s">
        <v>355</v>
      </c>
      <c r="B118" s="262">
        <f>'A3 Exploitation'!D420</f>
        <v>0</v>
      </c>
      <c r="C118" s="262"/>
      <c r="D118" s="147"/>
      <c r="E118" s="147"/>
      <c r="F118" s="147"/>
      <c r="G118" s="147"/>
      <c r="H118" s="147"/>
      <c r="I118" s="147"/>
    </row>
    <row r="119" spans="1:10" ht="33" customHeight="1" x14ac:dyDescent="0.25">
      <c r="A119" s="188" t="s">
        <v>356</v>
      </c>
      <c r="B119" s="262">
        <f>'A4 Exploitation'!D420</f>
        <v>0</v>
      </c>
      <c r="C119" s="262"/>
      <c r="D119" s="147"/>
      <c r="E119" s="147"/>
      <c r="F119" s="147"/>
      <c r="G119" s="147"/>
      <c r="H119" s="147"/>
      <c r="I119" s="147"/>
    </row>
    <row r="120" spans="1:10" ht="18" x14ac:dyDescent="0.25">
      <c r="A120" s="155"/>
      <c r="B120" s="150"/>
      <c r="C120" s="150"/>
      <c r="D120" s="147"/>
      <c r="E120" s="147"/>
      <c r="F120" s="147"/>
      <c r="G120" s="147"/>
      <c r="H120" s="147"/>
      <c r="I120" s="147"/>
    </row>
    <row r="121" spans="1:10" ht="18" x14ac:dyDescent="0.25">
      <c r="A121" s="155"/>
      <c r="B121" s="150"/>
      <c r="C121" s="150"/>
      <c r="D121" s="147"/>
      <c r="E121" s="147"/>
      <c r="F121" s="147"/>
      <c r="G121" s="147"/>
      <c r="H121" s="147"/>
      <c r="I121" s="147"/>
    </row>
    <row r="122" spans="1:10" ht="33" customHeight="1" x14ac:dyDescent="0.25">
      <c r="A122" s="187" t="s">
        <v>351</v>
      </c>
      <c r="B122" s="261" t="s">
        <v>370</v>
      </c>
      <c r="C122" s="261"/>
      <c r="D122" s="147"/>
      <c r="E122" s="147"/>
      <c r="F122" s="147"/>
      <c r="G122" s="147"/>
      <c r="H122" s="147"/>
      <c r="I122" s="147"/>
      <c r="J122" s="146" t="str">
        <f>D18</f>
        <v>MORNAGUIA</v>
      </c>
    </row>
    <row r="123" spans="1:10" ht="33" customHeight="1" x14ac:dyDescent="0.25">
      <c r="A123" s="188" t="s">
        <v>353</v>
      </c>
      <c r="B123" s="262">
        <f>'A1 Exploitation'!D429</f>
        <v>0.75</v>
      </c>
      <c r="C123" s="262"/>
      <c r="D123" s="147"/>
      <c r="E123" s="147"/>
      <c r="F123" s="147"/>
      <c r="G123" s="147"/>
      <c r="H123" s="147"/>
      <c r="I123" s="147"/>
    </row>
    <row r="124" spans="1:10" ht="33" customHeight="1" x14ac:dyDescent="0.25">
      <c r="A124" s="187" t="s">
        <v>354</v>
      </c>
      <c r="B124" s="262">
        <f>'A2 Exploitation'!D429</f>
        <v>0.75</v>
      </c>
      <c r="C124" s="262"/>
      <c r="D124" s="147"/>
      <c r="E124" s="147"/>
      <c r="F124" s="147"/>
      <c r="G124" s="147"/>
      <c r="H124" s="147"/>
      <c r="I124" s="147"/>
    </row>
    <row r="125" spans="1:10" ht="33" customHeight="1" x14ac:dyDescent="0.25">
      <c r="A125" s="188" t="s">
        <v>355</v>
      </c>
      <c r="B125" s="262">
        <f>'A3 Exploitation'!D429</f>
        <v>0</v>
      </c>
      <c r="C125" s="262"/>
      <c r="D125" s="147"/>
      <c r="E125" s="147"/>
      <c r="F125" s="147"/>
      <c r="G125" s="147"/>
      <c r="H125" s="147"/>
      <c r="I125" s="147"/>
    </row>
    <row r="126" spans="1:10" ht="33" customHeight="1" x14ac:dyDescent="0.25">
      <c r="A126" s="188" t="s">
        <v>356</v>
      </c>
      <c r="B126" s="262">
        <f>'A4 Exploitation'!D429</f>
        <v>0</v>
      </c>
      <c r="C126" s="262"/>
      <c r="D126" s="147"/>
      <c r="E126" s="147"/>
      <c r="F126" s="147"/>
      <c r="G126" s="147"/>
      <c r="H126" s="147"/>
      <c r="I126" s="147"/>
    </row>
    <row r="127" spans="1:10" ht="18" x14ac:dyDescent="0.25">
      <c r="A127" s="155"/>
      <c r="B127" s="265"/>
      <c r="C127" s="265"/>
      <c r="D127" s="147"/>
      <c r="E127" s="147"/>
      <c r="F127" s="147"/>
      <c r="G127" s="147"/>
      <c r="H127" s="147"/>
      <c r="I127" s="147"/>
    </row>
    <row r="128" spans="1:10" ht="18" x14ac:dyDescent="0.25">
      <c r="A128" s="155"/>
      <c r="B128" s="265"/>
      <c r="C128" s="265"/>
      <c r="D128" s="147"/>
      <c r="E128" s="147"/>
      <c r="F128" s="147"/>
      <c r="G128" s="147"/>
      <c r="H128" s="147"/>
      <c r="I128" s="147"/>
    </row>
    <row r="129" spans="1:10" ht="33" customHeight="1" x14ac:dyDescent="0.25">
      <c r="A129" s="187" t="s">
        <v>351</v>
      </c>
      <c r="B129" s="261" t="s">
        <v>371</v>
      </c>
      <c r="C129" s="261"/>
      <c r="D129" s="147"/>
      <c r="E129" s="147"/>
      <c r="F129" s="147"/>
      <c r="G129" s="147"/>
      <c r="H129" s="147"/>
      <c r="I129" s="147"/>
      <c r="J129" s="146" t="str">
        <f>D18</f>
        <v>MORNAGUIA</v>
      </c>
    </row>
    <row r="130" spans="1:10" ht="33" customHeight="1" x14ac:dyDescent="0.25">
      <c r="A130" s="188" t="s">
        <v>353</v>
      </c>
      <c r="B130" s="262">
        <f>'A1 Exploitation'!D450</f>
        <v>0.75</v>
      </c>
      <c r="C130" s="262"/>
      <c r="D130" s="147"/>
      <c r="E130" s="147"/>
      <c r="F130" s="147"/>
      <c r="G130" s="147"/>
      <c r="H130" s="147"/>
      <c r="I130" s="147"/>
    </row>
    <row r="131" spans="1:10" ht="33" customHeight="1" x14ac:dyDescent="0.25">
      <c r="A131" s="187" t="s">
        <v>354</v>
      </c>
      <c r="B131" s="262">
        <f>'A2 Exploitation'!D450</f>
        <v>1</v>
      </c>
      <c r="C131" s="262"/>
      <c r="D131" s="147"/>
      <c r="E131" s="147"/>
      <c r="F131" s="147"/>
      <c r="G131" s="147"/>
      <c r="H131" s="147"/>
      <c r="I131" s="147"/>
    </row>
    <row r="132" spans="1:10" ht="33" customHeight="1" x14ac:dyDescent="0.25">
      <c r="A132" s="188" t="s">
        <v>355</v>
      </c>
      <c r="B132" s="262">
        <f>'A3 Exploitation'!D450</f>
        <v>0</v>
      </c>
      <c r="C132" s="262"/>
      <c r="D132" s="147"/>
      <c r="E132" s="147"/>
      <c r="F132" s="147"/>
      <c r="G132" s="147"/>
      <c r="H132" s="147"/>
      <c r="I132" s="147"/>
    </row>
    <row r="133" spans="1:10" ht="33" customHeight="1" x14ac:dyDescent="0.25">
      <c r="A133" s="188" t="s">
        <v>356</v>
      </c>
      <c r="B133" s="262">
        <f>'A4 Exploitation'!D450</f>
        <v>0</v>
      </c>
      <c r="C133" s="262"/>
    </row>
    <row r="134" spans="1:10" ht="18.75" x14ac:dyDescent="0.25">
      <c r="A134" s="156"/>
      <c r="B134" s="151"/>
      <c r="C134" s="151"/>
    </row>
    <row r="135" spans="1:10" ht="18.75" x14ac:dyDescent="0.25">
      <c r="A135" s="156"/>
      <c r="B135" s="151"/>
      <c r="C135" s="151"/>
    </row>
    <row r="136" spans="1:10" ht="33" customHeight="1" x14ac:dyDescent="0.25">
      <c r="A136" s="187" t="s">
        <v>351</v>
      </c>
      <c r="B136" s="261" t="s">
        <v>372</v>
      </c>
      <c r="C136" s="261"/>
      <c r="J136" s="146" t="str">
        <f>D18</f>
        <v>MORNAGUIA</v>
      </c>
    </row>
    <row r="137" spans="1:10" ht="33" customHeight="1" x14ac:dyDescent="0.25">
      <c r="A137" s="188" t="s">
        <v>353</v>
      </c>
      <c r="B137" s="262">
        <f>'A1 Exploitation'!D459</f>
        <v>1</v>
      </c>
      <c r="C137" s="262"/>
    </row>
    <row r="138" spans="1:10" ht="33" customHeight="1" x14ac:dyDescent="0.25">
      <c r="A138" s="187" t="s">
        <v>354</v>
      </c>
      <c r="B138" s="262">
        <f>'A2 Exploitation'!D459</f>
        <v>1</v>
      </c>
      <c r="C138" s="262"/>
    </row>
    <row r="139" spans="1:10" ht="33" customHeight="1" x14ac:dyDescent="0.25">
      <c r="A139" s="188" t="s">
        <v>355</v>
      </c>
      <c r="B139" s="262">
        <f>'A3 Exploitation'!D459</f>
        <v>0</v>
      </c>
      <c r="C139" s="262"/>
    </row>
    <row r="140" spans="1:10" ht="33" customHeight="1" x14ac:dyDescent="0.25">
      <c r="A140" s="188" t="s">
        <v>356</v>
      </c>
      <c r="B140" s="262">
        <f>'A4 Exploitation'!D459</f>
        <v>0</v>
      </c>
      <c r="C140" s="262"/>
    </row>
    <row r="141" spans="1:10" ht="18.75" x14ac:dyDescent="0.25">
      <c r="A141" s="156"/>
      <c r="B141" s="151"/>
      <c r="C141" s="151"/>
    </row>
    <row r="142" spans="1:10" ht="18.75" x14ac:dyDescent="0.25">
      <c r="A142" s="156"/>
      <c r="B142" s="151"/>
      <c r="C142" s="151"/>
    </row>
    <row r="143" spans="1:10" ht="33" customHeight="1" x14ac:dyDescent="0.25">
      <c r="A143" s="187" t="s">
        <v>351</v>
      </c>
      <c r="B143" s="261" t="s">
        <v>373</v>
      </c>
      <c r="C143" s="261"/>
      <c r="J143" s="146" t="str">
        <f>D18</f>
        <v>MORNAGUIA</v>
      </c>
    </row>
    <row r="144" spans="1:10" ht="33" customHeight="1" x14ac:dyDescent="0.25">
      <c r="A144" s="188" t="s">
        <v>353</v>
      </c>
      <c r="B144" s="262">
        <f>'A1 Technique'!D183</f>
        <v>0.84536082474226804</v>
      </c>
      <c r="C144" s="262"/>
    </row>
    <row r="145" spans="1:3" ht="33" customHeight="1" x14ac:dyDescent="0.25">
      <c r="A145" s="187" t="s">
        <v>354</v>
      </c>
      <c r="B145" s="262">
        <f>'A2 Technique'!D183</f>
        <v>0.94329896907216493</v>
      </c>
      <c r="C145" s="262"/>
    </row>
    <row r="146" spans="1:3" ht="33" customHeight="1" x14ac:dyDescent="0.25">
      <c r="A146" s="188" t="s">
        <v>355</v>
      </c>
      <c r="B146" s="262">
        <f>'A3 Technique'!D183</f>
        <v>0</v>
      </c>
      <c r="C146" s="262"/>
    </row>
    <row r="147" spans="1:3" ht="33" customHeight="1" x14ac:dyDescent="0.25">
      <c r="A147" s="188" t="s">
        <v>356</v>
      </c>
      <c r="B147" s="262">
        <f>'A4 Technique'!D183</f>
        <v>0</v>
      </c>
      <c r="C147" s="262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3" max="16383" man="1"/>
    <brk id="99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34" zoomScale="80" zoomScaleNormal="71" zoomScaleSheetLayoutView="80" workbookViewId="0">
      <selection activeCell="A436" sqref="A436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4"/>
      <c r="E1" s="274"/>
      <c r="F1" s="274"/>
      <c r="G1" s="274"/>
      <c r="H1" s="274"/>
      <c r="I1" s="274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5" t="s">
        <v>190</v>
      </c>
      <c r="B7" s="275"/>
      <c r="C7" s="275"/>
      <c r="D7" s="275"/>
      <c r="E7" s="275"/>
      <c r="F7" s="275"/>
      <c r="G7" s="84"/>
      <c r="H7" s="84"/>
      <c r="I7" s="84"/>
    </row>
    <row r="8" spans="1:9" ht="29.25" x14ac:dyDescent="0.5">
      <c r="A8" s="276" t="str">
        <f>'Page de garde'!D18</f>
        <v>MORNAGUIA</v>
      </c>
      <c r="B8" s="276"/>
      <c r="C8" s="276"/>
      <c r="D8" s="276"/>
      <c r="E8" s="276"/>
      <c r="F8" s="276"/>
      <c r="G8" s="85"/>
      <c r="H8" s="85"/>
      <c r="I8" s="84"/>
    </row>
    <row r="9" spans="1:9" ht="24" x14ac:dyDescent="0.45">
      <c r="A9" s="189" t="s">
        <v>44</v>
      </c>
      <c r="B9" s="277" t="s">
        <v>379</v>
      </c>
      <c r="C9" s="277"/>
      <c r="D9" s="277"/>
      <c r="E9" s="277"/>
      <c r="F9" s="278"/>
      <c r="G9" s="85"/>
      <c r="H9" s="85"/>
      <c r="I9" s="84"/>
    </row>
    <row r="10" spans="1:9" ht="24.75" x14ac:dyDescent="0.5">
      <c r="A10" s="190" t="s">
        <v>46</v>
      </c>
      <c r="B10" s="279" t="s">
        <v>382</v>
      </c>
      <c r="C10" s="279"/>
      <c r="D10" s="279"/>
      <c r="E10" s="279"/>
      <c r="F10" s="279"/>
      <c r="G10" s="85"/>
      <c r="H10" s="85"/>
      <c r="I10" s="84"/>
    </row>
    <row r="11" spans="1:9" ht="24" x14ac:dyDescent="0.45">
      <c r="A11" s="189" t="s">
        <v>45</v>
      </c>
      <c r="B11" s="273">
        <v>42873</v>
      </c>
      <c r="C11" s="273"/>
      <c r="D11" s="273"/>
      <c r="E11" s="273"/>
      <c r="F11" s="273"/>
      <c r="G11" s="85"/>
      <c r="H11" s="85"/>
      <c r="I11" s="84"/>
    </row>
    <row r="12" spans="1:9" ht="24" x14ac:dyDescent="0.45">
      <c r="A12" s="189" t="s">
        <v>260</v>
      </c>
      <c r="B12" s="280">
        <f>D463</f>
        <v>0.91493775933609955</v>
      </c>
      <c r="C12" s="280"/>
      <c r="D12" s="280"/>
      <c r="E12" s="280"/>
      <c r="F12" s="280"/>
      <c r="G12" s="85"/>
      <c r="H12" s="85"/>
      <c r="I12" s="84"/>
    </row>
    <row r="13" spans="1:9" ht="22.5" x14ac:dyDescent="0.45">
      <c r="A13" s="28"/>
      <c r="B13" s="29"/>
      <c r="C13" s="29"/>
      <c r="D13" s="281"/>
      <c r="E13" s="281"/>
      <c r="F13" s="281"/>
      <c r="G13" s="281"/>
      <c r="H13" s="281"/>
      <c r="I13" s="3"/>
    </row>
    <row r="14" spans="1:9" ht="16.5" x14ac:dyDescent="0.3">
      <c r="A14" s="282" t="s">
        <v>32</v>
      </c>
      <c r="B14" s="283" t="s">
        <v>33</v>
      </c>
      <c r="C14" s="283"/>
      <c r="D14" s="283" t="s">
        <v>48</v>
      </c>
      <c r="E14" s="284" t="s">
        <v>331</v>
      </c>
      <c r="F14" s="283" t="s">
        <v>202</v>
      </c>
      <c r="G14" s="29"/>
      <c r="H14" s="29"/>
    </row>
    <row r="15" spans="1:9" ht="16.5" x14ac:dyDescent="0.3">
      <c r="A15" s="282"/>
      <c r="B15" s="55" t="s">
        <v>36</v>
      </c>
      <c r="C15" s="55" t="s">
        <v>35</v>
      </c>
      <c r="D15" s="283"/>
      <c r="E15" s="284"/>
      <c r="F15" s="283"/>
      <c r="G15" s="29"/>
      <c r="H15" s="29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29"/>
      <c r="H16" s="29"/>
    </row>
    <row r="17" spans="1:8" ht="18" x14ac:dyDescent="0.3">
      <c r="A17" s="131">
        <f>B11</f>
        <v>42873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6" t="s">
        <v>1</v>
      </c>
      <c r="B18" s="287"/>
      <c r="C18" s="287"/>
      <c r="D18" s="287"/>
      <c r="E18" s="287"/>
      <c r="F18" s="287"/>
    </row>
    <row r="19" spans="1:8" ht="73.5" customHeight="1" x14ac:dyDescent="0.25">
      <c r="A19" s="244" t="s">
        <v>10</v>
      </c>
      <c r="B19" s="245" t="s">
        <v>34</v>
      </c>
      <c r="C19" s="245"/>
      <c r="D19" s="246" t="s">
        <v>434</v>
      </c>
      <c r="E19" s="247" t="s">
        <v>383</v>
      </c>
      <c r="F19" s="52"/>
    </row>
    <row r="20" spans="1:8" x14ac:dyDescent="0.25">
      <c r="A20" s="16" t="s">
        <v>199</v>
      </c>
      <c r="B20" s="119" t="s">
        <v>34</v>
      </c>
      <c r="C20" s="91"/>
      <c r="D20" s="117"/>
      <c r="E20" s="100"/>
      <c r="F20" s="52"/>
    </row>
    <row r="21" spans="1:8" ht="30" x14ac:dyDescent="0.25">
      <c r="A21" s="16" t="s">
        <v>93</v>
      </c>
      <c r="B21" s="119">
        <v>1</v>
      </c>
      <c r="C21" s="91"/>
      <c r="D21" s="117" t="s">
        <v>384</v>
      </c>
      <c r="E21" s="100"/>
      <c r="F21" s="52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3</v>
      </c>
    </row>
    <row r="24" spans="1:8" x14ac:dyDescent="0.25">
      <c r="A24" s="196" t="s">
        <v>37</v>
      </c>
      <c r="B24" s="197"/>
      <c r="C24" s="198"/>
      <c r="D24" s="199">
        <f>D23/(COUNT(B19:C22)*2)</f>
        <v>0.75</v>
      </c>
    </row>
    <row r="25" spans="1:8" x14ac:dyDescent="0.25">
      <c r="A25" s="4"/>
      <c r="B25" s="5"/>
      <c r="C25" s="6"/>
      <c r="D25" s="5"/>
    </row>
    <row r="26" spans="1:8" ht="18" x14ac:dyDescent="0.25">
      <c r="A26" s="266" t="s">
        <v>18</v>
      </c>
      <c r="B26" s="267"/>
      <c r="C26" s="267"/>
      <c r="D26" s="267"/>
      <c r="E26" s="267"/>
      <c r="F26" s="267"/>
    </row>
    <row r="27" spans="1:8" x14ac:dyDescent="0.25">
      <c r="A27" s="17" t="s">
        <v>2</v>
      </c>
      <c r="B27" s="88">
        <v>2</v>
      </c>
      <c r="C27" s="88"/>
      <c r="D27" s="117"/>
      <c r="E27" s="100"/>
      <c r="F27" s="52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52"/>
    </row>
    <row r="29" spans="1:8" ht="30" x14ac:dyDescent="0.25">
      <c r="A29" s="16" t="s">
        <v>160</v>
      </c>
      <c r="B29" s="119">
        <v>2</v>
      </c>
      <c r="C29" s="88"/>
      <c r="D29" s="117"/>
      <c r="E29" s="100"/>
      <c r="F29" s="52"/>
    </row>
    <row r="30" spans="1:8" ht="45" x14ac:dyDescent="0.25">
      <c r="A30" s="16" t="s">
        <v>155</v>
      </c>
      <c r="B30" s="119">
        <v>1</v>
      </c>
      <c r="C30" s="88"/>
      <c r="D30" s="106" t="s">
        <v>427</v>
      </c>
      <c r="E30" s="100"/>
      <c r="F30" s="52"/>
    </row>
    <row r="31" spans="1:8" ht="30" x14ac:dyDescent="0.25">
      <c r="A31" s="17" t="s">
        <v>53</v>
      </c>
      <c r="B31" s="119">
        <v>2</v>
      </c>
      <c r="C31" s="88"/>
      <c r="D31" s="117"/>
      <c r="E31" s="100"/>
      <c r="F31" s="52"/>
    </row>
    <row r="32" spans="1:8" ht="75" x14ac:dyDescent="0.25">
      <c r="A32" s="16" t="s">
        <v>156</v>
      </c>
      <c r="B32" s="119">
        <v>1</v>
      </c>
      <c r="C32" s="88"/>
      <c r="D32" s="106" t="s">
        <v>385</v>
      </c>
      <c r="E32" s="87" t="s">
        <v>386</v>
      </c>
      <c r="F32" s="52"/>
      <c r="G32" s="121"/>
    </row>
    <row r="33" spans="1:7" ht="60" x14ac:dyDescent="0.25">
      <c r="A33" s="69" t="s">
        <v>11</v>
      </c>
      <c r="B33" s="119">
        <v>0</v>
      </c>
      <c r="C33" s="158">
        <f>IF(B33=0, -5, "0")</f>
        <v>-5</v>
      </c>
      <c r="D33" s="87" t="s">
        <v>432</v>
      </c>
      <c r="E33" s="87" t="s">
        <v>433</v>
      </c>
      <c r="F33" s="52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19">
        <v>0</v>
      </c>
      <c r="C36" s="89"/>
      <c r="D36" s="233">
        <v>0</v>
      </c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9</v>
      </c>
    </row>
    <row r="38" spans="1:7" x14ac:dyDescent="0.25">
      <c r="A38" s="196" t="s">
        <v>37</v>
      </c>
      <c r="B38" s="197"/>
      <c r="C38" s="198"/>
      <c r="D38" s="199">
        <f>D37/(COUNT(B27:C35)*2)</f>
        <v>0.45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12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0.5</v>
      </c>
    </row>
    <row r="42" spans="1:7" x14ac:dyDescent="0.25">
      <c r="A42" s="8"/>
      <c r="B42" s="5"/>
      <c r="C42" s="6"/>
      <c r="D42" s="5"/>
    </row>
    <row r="43" spans="1:7" ht="18" x14ac:dyDescent="0.35">
      <c r="A43" s="285" t="s">
        <v>131</v>
      </c>
      <c r="B43" s="285"/>
      <c r="C43" s="285"/>
      <c r="D43" s="285"/>
      <c r="E43" s="285"/>
      <c r="F43" s="285"/>
    </row>
    <row r="44" spans="1:7" x14ac:dyDescent="0.25">
      <c r="A44" s="132">
        <f>B11</f>
        <v>42873</v>
      </c>
      <c r="B44" s="5"/>
      <c r="C44" s="6"/>
      <c r="D44" s="5"/>
    </row>
    <row r="45" spans="1:7" ht="16.5" x14ac:dyDescent="0.25">
      <c r="A45" s="271" t="s">
        <v>63</v>
      </c>
      <c r="B45" s="272"/>
      <c r="C45" s="272"/>
      <c r="D45" s="272"/>
      <c r="E45" s="272"/>
      <c r="F45" s="272"/>
    </row>
    <row r="46" spans="1:7" x14ac:dyDescent="0.25">
      <c r="A46" s="26" t="s">
        <v>103</v>
      </c>
      <c r="B46" s="92" t="s">
        <v>34</v>
      </c>
      <c r="C46" s="92"/>
      <c r="D46" s="106"/>
      <c r="E46" s="100"/>
      <c r="F46" s="100"/>
    </row>
    <row r="47" spans="1:7" ht="60" x14ac:dyDescent="0.25">
      <c r="A47" s="34" t="s">
        <v>244</v>
      </c>
      <c r="B47" s="119">
        <v>0</v>
      </c>
      <c r="C47" s="92"/>
      <c r="D47" s="106" t="s">
        <v>387</v>
      </c>
      <c r="E47" s="87" t="s">
        <v>388</v>
      </c>
      <c r="F47" s="100"/>
    </row>
    <row r="48" spans="1:7" x14ac:dyDescent="0.25">
      <c r="A48" s="26" t="s">
        <v>281</v>
      </c>
      <c r="B48" s="119">
        <v>2</v>
      </c>
      <c r="C48" s="98"/>
      <c r="D48" s="113"/>
      <c r="E48" s="122"/>
      <c r="F48" s="100"/>
    </row>
    <row r="49" spans="1:6" ht="30" x14ac:dyDescent="0.25">
      <c r="A49" s="26" t="s">
        <v>28</v>
      </c>
      <c r="B49" s="119">
        <v>1</v>
      </c>
      <c r="C49" s="92"/>
      <c r="D49" s="106" t="s">
        <v>389</v>
      </c>
      <c r="E49" s="100"/>
      <c r="F49" s="100"/>
    </row>
    <row r="50" spans="1:6" x14ac:dyDescent="0.25">
      <c r="A50" s="34" t="s">
        <v>134</v>
      </c>
      <c r="B50" s="119">
        <v>2</v>
      </c>
      <c r="C50" s="92"/>
      <c r="D50" s="106"/>
      <c r="E50" s="100"/>
      <c r="F50" s="100"/>
    </row>
    <row r="51" spans="1:6" ht="18" x14ac:dyDescent="0.35">
      <c r="A51" s="54" t="s">
        <v>7</v>
      </c>
      <c r="B51" s="119">
        <v>2</v>
      </c>
      <c r="C51" s="158" t="str">
        <f>IF(B51=0, -5, "0")</f>
        <v>0</v>
      </c>
      <c r="D51" s="106"/>
      <c r="E51" s="87"/>
      <c r="F51" s="100"/>
    </row>
    <row r="52" spans="1:6" x14ac:dyDescent="0.25">
      <c r="A52" s="19" t="s">
        <v>26</v>
      </c>
      <c r="B52" s="119">
        <v>2</v>
      </c>
      <c r="C52" s="93"/>
      <c r="D52" s="107"/>
      <c r="E52" s="100"/>
      <c r="F52" s="100"/>
    </row>
    <row r="53" spans="1:6" ht="76.5" x14ac:dyDescent="0.35">
      <c r="A53" s="56" t="s">
        <v>27</v>
      </c>
      <c r="B53" s="119">
        <v>1</v>
      </c>
      <c r="C53" s="158" t="str">
        <f>IF(B53=0, -5, "0")</f>
        <v>0</v>
      </c>
      <c r="D53" s="94" t="s">
        <v>390</v>
      </c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10</v>
      </c>
    </row>
    <row r="55" spans="1:6" x14ac:dyDescent="0.25">
      <c r="A55" s="196" t="s">
        <v>37</v>
      </c>
      <c r="B55" s="197"/>
      <c r="C55" s="198"/>
      <c r="D55" s="199">
        <f>D54/(COUNT(B46:C53)*2)</f>
        <v>0.7142857142857143</v>
      </c>
    </row>
    <row r="56" spans="1:6" x14ac:dyDescent="0.25">
      <c r="A56" s="8"/>
      <c r="B56" s="5"/>
      <c r="C56" s="6"/>
      <c r="D56" s="5"/>
    </row>
    <row r="57" spans="1:6" ht="18" x14ac:dyDescent="0.25">
      <c r="A57" s="266" t="s">
        <v>65</v>
      </c>
      <c r="B57" s="267"/>
      <c r="C57" s="267"/>
      <c r="D57" s="267"/>
      <c r="E57" s="267"/>
      <c r="F57" s="267"/>
    </row>
    <row r="58" spans="1:6" x14ac:dyDescent="0.25">
      <c r="A58" s="118" t="s">
        <v>294</v>
      </c>
      <c r="B58" s="97">
        <v>2</v>
      </c>
      <c r="C58" s="97"/>
      <c r="D58" s="117"/>
      <c r="E58" s="100"/>
      <c r="F58" s="100"/>
    </row>
    <row r="59" spans="1:6" x14ac:dyDescent="0.25">
      <c r="A59" s="16" t="s">
        <v>193</v>
      </c>
      <c r="B59" s="119">
        <v>2</v>
      </c>
      <c r="C59" s="98"/>
      <c r="D59" s="234"/>
      <c r="E59" s="234"/>
      <c r="F59" s="122"/>
    </row>
    <row r="60" spans="1:6" x14ac:dyDescent="0.25">
      <c r="A60" s="20" t="s">
        <v>135</v>
      </c>
      <c r="B60" s="119">
        <v>2</v>
      </c>
      <c r="C60" s="97"/>
      <c r="D60" s="96"/>
      <c r="E60" s="100"/>
      <c r="F60" s="100"/>
    </row>
    <row r="61" spans="1:6" x14ac:dyDescent="0.25">
      <c r="A61" s="20" t="s">
        <v>117</v>
      </c>
      <c r="B61" s="119">
        <v>2</v>
      </c>
      <c r="C61" s="97"/>
      <c r="D61" s="96"/>
      <c r="E61" s="100"/>
      <c r="F61" s="100"/>
    </row>
    <row r="62" spans="1:6" ht="18" x14ac:dyDescent="0.35">
      <c r="A62" s="54" t="s">
        <v>67</v>
      </c>
      <c r="B62" s="119">
        <v>2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6" t="s">
        <v>261</v>
      </c>
      <c r="B63" s="119">
        <v>2</v>
      </c>
      <c r="C63" s="97"/>
      <c r="D63" s="117"/>
      <c r="E63" s="100"/>
      <c r="F63" s="100"/>
    </row>
    <row r="64" spans="1:6" ht="60" x14ac:dyDescent="0.25">
      <c r="A64" s="74" t="s">
        <v>256</v>
      </c>
      <c r="B64" s="119">
        <v>1</v>
      </c>
      <c r="C64" s="158" t="str">
        <f>IF(B64=0, -5, "0")</f>
        <v>0</v>
      </c>
      <c r="D64" s="87" t="s">
        <v>426</v>
      </c>
      <c r="E64" s="87"/>
      <c r="F64" s="100"/>
    </row>
    <row r="65" spans="1:7" ht="16.5" x14ac:dyDescent="0.3">
      <c r="A65" s="40" t="s">
        <v>255</v>
      </c>
      <c r="B65" s="119">
        <v>2</v>
      </c>
      <c r="C65" s="120"/>
      <c r="D65" s="99"/>
      <c r="E65" s="122"/>
      <c r="F65" s="100"/>
    </row>
    <row r="66" spans="1:7" x14ac:dyDescent="0.25">
      <c r="A66" s="16" t="s">
        <v>289</v>
      </c>
      <c r="B66" s="119" t="s">
        <v>34</v>
      </c>
      <c r="C66" s="97"/>
      <c r="D66" s="107"/>
      <c r="E66" s="122"/>
      <c r="F66" s="100"/>
    </row>
    <row r="67" spans="1:7" x14ac:dyDescent="0.25">
      <c r="A67" s="16" t="s">
        <v>177</v>
      </c>
      <c r="B67" s="119" t="s">
        <v>34</v>
      </c>
      <c r="C67" s="97"/>
      <c r="D67" s="107"/>
      <c r="E67" s="100"/>
      <c r="F67" s="100"/>
    </row>
    <row r="68" spans="1:7" x14ac:dyDescent="0.25">
      <c r="A68" s="16" t="s">
        <v>110</v>
      </c>
      <c r="B68" s="119" t="s">
        <v>34</v>
      </c>
      <c r="C68" s="97"/>
      <c r="D68" s="106"/>
      <c r="E68" s="116"/>
      <c r="F68" s="100"/>
    </row>
    <row r="69" spans="1:7" x14ac:dyDescent="0.25">
      <c r="A69" s="16" t="s">
        <v>111</v>
      </c>
      <c r="B69" s="119" t="s">
        <v>34</v>
      </c>
      <c r="C69" s="98"/>
      <c r="D69" s="113"/>
      <c r="E69" s="99"/>
      <c r="F69" s="122"/>
    </row>
    <row r="70" spans="1:7" s="24" customFormat="1" ht="16.5" x14ac:dyDescent="0.25">
      <c r="A70" s="73" t="s">
        <v>161</v>
      </c>
      <c r="B70" s="119">
        <v>2</v>
      </c>
      <c r="C70" s="159" t="str">
        <f>IF(B70=0, -5, "0")</f>
        <v>0</v>
      </c>
      <c r="D70" s="102"/>
      <c r="E70" s="99"/>
      <c r="F70" s="122"/>
    </row>
    <row r="71" spans="1:7" s="24" customFormat="1" x14ac:dyDescent="0.25">
      <c r="A71" s="16" t="s">
        <v>275</v>
      </c>
      <c r="B71" s="119">
        <v>2</v>
      </c>
      <c r="C71" s="98"/>
      <c r="D71" s="102"/>
      <c r="E71" s="122"/>
      <c r="F71" s="122"/>
    </row>
    <row r="72" spans="1:7" s="24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  <c r="G72" s="121"/>
    </row>
    <row r="73" spans="1:7" s="24" customFormat="1" x14ac:dyDescent="0.25">
      <c r="A73" s="16" t="s">
        <v>162</v>
      </c>
      <c r="B73" s="119">
        <v>2</v>
      </c>
      <c r="C73" s="98"/>
      <c r="D73" s="106"/>
      <c r="E73" s="122"/>
      <c r="F73" s="122"/>
      <c r="G73" s="121"/>
    </row>
    <row r="74" spans="1:7" s="24" customFormat="1" x14ac:dyDescent="0.25">
      <c r="A74" s="16" t="s">
        <v>178</v>
      </c>
      <c r="B74" s="119">
        <v>2</v>
      </c>
      <c r="C74" s="98"/>
      <c r="D74" s="102"/>
      <c r="E74" s="235"/>
      <c r="F74" s="122"/>
      <c r="G74" s="121"/>
    </row>
    <row r="75" spans="1:7" s="24" customFormat="1" ht="18" x14ac:dyDescent="0.35">
      <c r="A75" s="128" t="s">
        <v>273</v>
      </c>
      <c r="B75" s="119">
        <v>2</v>
      </c>
      <c r="C75" s="159" t="str">
        <f>IF(B75=0, -5, "0")</f>
        <v>0</v>
      </c>
      <c r="D75" s="102"/>
      <c r="E75" s="231"/>
      <c r="F75" s="122"/>
      <c r="G75" s="121"/>
    </row>
    <row r="76" spans="1:7" s="24" customFormat="1" ht="16.5" x14ac:dyDescent="0.25">
      <c r="A76" s="73" t="s">
        <v>158</v>
      </c>
      <c r="B76" s="119">
        <v>2</v>
      </c>
      <c r="C76" s="159" t="str">
        <f>IF(B76=0, -5, "0")</f>
        <v>0</v>
      </c>
      <c r="D76" s="102"/>
      <c r="E76" s="122"/>
      <c r="F76" s="122"/>
    </row>
    <row r="77" spans="1:7" s="24" customFormat="1" x14ac:dyDescent="0.25">
      <c r="A77" s="20" t="s">
        <v>78</v>
      </c>
      <c r="B77" s="119">
        <v>2</v>
      </c>
      <c r="C77" s="98"/>
      <c r="D77" s="102"/>
      <c r="E77" s="122"/>
      <c r="F77" s="122"/>
    </row>
    <row r="78" spans="1:7" s="24" customFormat="1" ht="30" x14ac:dyDescent="0.25">
      <c r="A78" s="20" t="s">
        <v>208</v>
      </c>
      <c r="B78" s="119">
        <v>2</v>
      </c>
      <c r="C78" s="97"/>
      <c r="D78" s="107"/>
      <c r="E78" s="122"/>
      <c r="F78" s="122"/>
    </row>
    <row r="79" spans="1:7" s="24" customFormat="1" x14ac:dyDescent="0.25">
      <c r="A79" s="16" t="s">
        <v>276</v>
      </c>
      <c r="B79" s="119">
        <v>2</v>
      </c>
      <c r="C79" s="98"/>
      <c r="D79" s="102"/>
      <c r="E79" s="99"/>
      <c r="F79" s="122"/>
    </row>
    <row r="80" spans="1:7" s="24" customFormat="1" ht="30" x14ac:dyDescent="0.25">
      <c r="A80" s="16" t="s">
        <v>188</v>
      </c>
      <c r="B80" s="119">
        <v>2</v>
      </c>
      <c r="C80" s="98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35</v>
      </c>
    </row>
    <row r="82" spans="1:6" x14ac:dyDescent="0.25">
      <c r="A82" s="205" t="s">
        <v>37</v>
      </c>
      <c r="B82" s="206"/>
      <c r="C82" s="207"/>
      <c r="D82" s="208">
        <f>D81/(COUNT(B58:C80)*2)</f>
        <v>0.97222222222222221</v>
      </c>
    </row>
    <row r="83" spans="1:6" x14ac:dyDescent="0.25">
      <c r="A83" s="8"/>
      <c r="B83" s="5"/>
      <c r="C83" s="6"/>
      <c r="D83" s="5"/>
    </row>
    <row r="84" spans="1:6" ht="18" x14ac:dyDescent="0.25">
      <c r="A84" s="266" t="s">
        <v>25</v>
      </c>
      <c r="B84" s="267"/>
      <c r="C84" s="267"/>
      <c r="D84" s="267"/>
      <c r="E84" s="267"/>
      <c r="F84" s="267"/>
    </row>
    <row r="85" spans="1:6" x14ac:dyDescent="0.25">
      <c r="A85" s="16" t="s">
        <v>294</v>
      </c>
      <c r="B85" s="103">
        <v>2</v>
      </c>
      <c r="C85" s="103"/>
      <c r="D85" s="107"/>
      <c r="E85" s="100"/>
      <c r="F85" s="100"/>
    </row>
    <row r="86" spans="1:6" ht="30" x14ac:dyDescent="0.25">
      <c r="A86" s="17" t="s">
        <v>99</v>
      </c>
      <c r="B86" s="119">
        <v>1</v>
      </c>
      <c r="C86" s="103" t="s">
        <v>343</v>
      </c>
      <c r="D86" s="105" t="s">
        <v>435</v>
      </c>
      <c r="E86" s="100"/>
      <c r="F86" s="100"/>
    </row>
    <row r="87" spans="1:6" ht="18" x14ac:dyDescent="0.35">
      <c r="A87" s="54" t="s">
        <v>59</v>
      </c>
      <c r="B87" s="119">
        <v>2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2</v>
      </c>
      <c r="C88" s="103"/>
      <c r="D88" s="107"/>
      <c r="E88" s="100"/>
      <c r="F88" s="100"/>
    </row>
    <row r="89" spans="1:6" x14ac:dyDescent="0.25">
      <c r="A89" s="17" t="s">
        <v>55</v>
      </c>
      <c r="B89" s="119">
        <v>2</v>
      </c>
      <c r="C89" s="103"/>
      <c r="D89" s="108"/>
      <c r="E89" s="100"/>
      <c r="F89" s="100"/>
    </row>
    <row r="90" spans="1:6" x14ac:dyDescent="0.25">
      <c r="A90" s="16" t="s">
        <v>277</v>
      </c>
      <c r="B90" s="119">
        <v>2</v>
      </c>
      <c r="C90" s="103"/>
      <c r="D90" s="106"/>
      <c r="E90" s="122"/>
      <c r="F90" s="100"/>
    </row>
    <row r="91" spans="1:6" ht="30" x14ac:dyDescent="0.25">
      <c r="A91" s="17" t="s">
        <v>245</v>
      </c>
      <c r="B91" s="119">
        <v>2</v>
      </c>
      <c r="C91" s="103"/>
      <c r="D91" s="107"/>
      <c r="E91" s="100"/>
      <c r="F91" s="100"/>
    </row>
    <row r="92" spans="1:6" ht="45" x14ac:dyDescent="0.25">
      <c r="A92" s="75" t="s">
        <v>271</v>
      </c>
      <c r="B92" s="119">
        <v>2</v>
      </c>
      <c r="C92" s="104"/>
      <c r="D92" s="236">
        <v>1</v>
      </c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13</v>
      </c>
    </row>
    <row r="94" spans="1:6" x14ac:dyDescent="0.25">
      <c r="A94" s="196" t="s">
        <v>37</v>
      </c>
      <c r="B94" s="197"/>
      <c r="C94" s="198"/>
      <c r="D94" s="199">
        <f>D93/(COUNT(B85:C91)*2)</f>
        <v>0.9285714285714286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58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0.90625</v>
      </c>
    </row>
    <row r="98" spans="1:6" x14ac:dyDescent="0.25">
      <c r="A98" s="4"/>
      <c r="B98" s="5"/>
      <c r="C98" s="6"/>
      <c r="D98" s="5"/>
    </row>
    <row r="99" spans="1:6" ht="19.5" x14ac:dyDescent="0.25">
      <c r="A99" s="268" t="s">
        <v>123</v>
      </c>
      <c r="B99" s="269"/>
      <c r="C99" s="269"/>
      <c r="D99" s="269"/>
      <c r="E99" s="269"/>
      <c r="F99" s="270"/>
    </row>
    <row r="100" spans="1:6" x14ac:dyDescent="0.25">
      <c r="A100" s="132">
        <f>B11</f>
        <v>42873</v>
      </c>
      <c r="B100" s="5"/>
      <c r="C100" s="6"/>
      <c r="D100" s="5"/>
    </row>
    <row r="101" spans="1:6" ht="16.5" x14ac:dyDescent="0.25">
      <c r="A101" s="271" t="s">
        <v>63</v>
      </c>
      <c r="B101" s="272"/>
      <c r="C101" s="272"/>
      <c r="D101" s="272"/>
      <c r="E101" s="272"/>
      <c r="F101" s="272"/>
    </row>
    <row r="102" spans="1:6" x14ac:dyDescent="0.25">
      <c r="A102" s="19" t="s">
        <v>57</v>
      </c>
      <c r="B102" s="103">
        <v>2</v>
      </c>
      <c r="C102" s="103"/>
      <c r="D102" s="117"/>
      <c r="E102" s="117"/>
      <c r="F102" s="100"/>
    </row>
    <row r="103" spans="1:6" x14ac:dyDescent="0.25">
      <c r="A103" s="19" t="s">
        <v>281</v>
      </c>
      <c r="B103" s="119">
        <v>2</v>
      </c>
      <c r="C103" s="103"/>
      <c r="D103" s="117"/>
      <c r="E103" s="100"/>
      <c r="F103" s="100"/>
    </row>
    <row r="104" spans="1:6" x14ac:dyDescent="0.25">
      <c r="A104" s="26" t="s">
        <v>95</v>
      </c>
      <c r="B104" s="119">
        <v>2</v>
      </c>
      <c r="C104" s="98"/>
      <c r="D104" s="99"/>
      <c r="E104" s="122"/>
      <c r="F104" s="100"/>
    </row>
    <row r="105" spans="1:6" x14ac:dyDescent="0.25">
      <c r="A105" s="26" t="s">
        <v>28</v>
      </c>
      <c r="B105" s="119">
        <v>2</v>
      </c>
      <c r="C105" s="103"/>
      <c r="D105" s="101"/>
      <c r="E105" s="100"/>
      <c r="F105" s="100"/>
    </row>
    <row r="106" spans="1:6" ht="30" x14ac:dyDescent="0.25">
      <c r="A106" s="26" t="s">
        <v>164</v>
      </c>
      <c r="B106" s="119">
        <v>2</v>
      </c>
      <c r="C106" s="103"/>
      <c r="D106" s="87"/>
      <c r="E106" s="100"/>
      <c r="F106" s="100"/>
    </row>
    <row r="107" spans="1:6" ht="18" x14ac:dyDescent="0.35">
      <c r="A107" s="54" t="s">
        <v>59</v>
      </c>
      <c r="B107" s="119">
        <v>2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2</v>
      </c>
      <c r="C108" s="93"/>
      <c r="D108" s="117"/>
      <c r="E108" s="100"/>
      <c r="F108" s="100"/>
    </row>
    <row r="109" spans="1:6" ht="76.5" x14ac:dyDescent="0.35">
      <c r="A109" s="56" t="s">
        <v>27</v>
      </c>
      <c r="B109" s="119">
        <v>1</v>
      </c>
      <c r="C109" s="158" t="str">
        <f>IF(B109=0, -5, "0")</f>
        <v>0</v>
      </c>
      <c r="D109" s="94" t="s">
        <v>390</v>
      </c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15</v>
      </c>
    </row>
    <row r="111" spans="1:6" x14ac:dyDescent="0.25">
      <c r="A111" s="196" t="s">
        <v>37</v>
      </c>
      <c r="B111" s="197"/>
      <c r="C111" s="198"/>
      <c r="D111" s="199">
        <f>D110/(COUNT(B102:C109)*2)</f>
        <v>0.9375</v>
      </c>
    </row>
    <row r="112" spans="1:6" x14ac:dyDescent="0.25">
      <c r="A112" s="8"/>
      <c r="B112" s="5"/>
      <c r="C112" s="6"/>
      <c r="D112" s="5"/>
    </row>
    <row r="113" spans="1:6" ht="18" x14ac:dyDescent="0.25">
      <c r="A113" s="266" t="s">
        <v>127</v>
      </c>
      <c r="B113" s="267"/>
      <c r="C113" s="267"/>
      <c r="D113" s="267"/>
      <c r="E113" s="267"/>
      <c r="F113" s="267"/>
    </row>
    <row r="114" spans="1:6" x14ac:dyDescent="0.25">
      <c r="A114" s="16" t="s">
        <v>294</v>
      </c>
      <c r="B114" s="103">
        <v>2</v>
      </c>
      <c r="C114" s="103"/>
      <c r="D114" s="117"/>
      <c r="E114" s="117"/>
      <c r="F114" s="100"/>
    </row>
    <row r="115" spans="1:6" ht="30" x14ac:dyDescent="0.25">
      <c r="A115" s="17" t="s">
        <v>278</v>
      </c>
      <c r="B115" s="119">
        <v>0</v>
      </c>
      <c r="C115" s="103"/>
      <c r="D115" s="96" t="s">
        <v>391</v>
      </c>
      <c r="E115" s="96" t="s">
        <v>392</v>
      </c>
      <c r="F115" s="100"/>
    </row>
    <row r="116" spans="1:6" x14ac:dyDescent="0.25">
      <c r="A116" s="17" t="s">
        <v>70</v>
      </c>
      <c r="B116" s="119">
        <v>2</v>
      </c>
      <c r="C116" s="103"/>
      <c r="D116" s="96"/>
      <c r="E116" s="122"/>
      <c r="F116" s="100"/>
    </row>
    <row r="117" spans="1:6" x14ac:dyDescent="0.25">
      <c r="A117" s="16" t="s">
        <v>279</v>
      </c>
      <c r="B117" s="119" t="s">
        <v>34</v>
      </c>
      <c r="C117" s="103"/>
      <c r="D117" s="10"/>
      <c r="E117" s="122"/>
      <c r="F117" s="100"/>
    </row>
    <row r="118" spans="1:6" x14ac:dyDescent="0.25">
      <c r="A118" s="17" t="s">
        <v>64</v>
      </c>
      <c r="B118" s="119">
        <v>2</v>
      </c>
      <c r="C118" s="103"/>
      <c r="D118" s="11"/>
      <c r="E118" s="117"/>
      <c r="F118" s="100"/>
    </row>
    <row r="119" spans="1:6" ht="45" x14ac:dyDescent="0.25">
      <c r="A119" s="16" t="s">
        <v>165</v>
      </c>
      <c r="B119" s="119">
        <v>1</v>
      </c>
      <c r="C119" s="103"/>
      <c r="D119" s="11" t="s">
        <v>393</v>
      </c>
      <c r="E119" s="100"/>
      <c r="F119" s="100"/>
    </row>
    <row r="120" spans="1:6" x14ac:dyDescent="0.25">
      <c r="A120" s="16" t="s">
        <v>275</v>
      </c>
      <c r="B120" s="119">
        <v>2</v>
      </c>
      <c r="C120" s="103"/>
      <c r="D120" s="11"/>
      <c r="E120" s="100"/>
      <c r="F120" s="100"/>
    </row>
    <row r="121" spans="1:6" ht="18" x14ac:dyDescent="0.35">
      <c r="A121" s="54" t="s">
        <v>73</v>
      </c>
      <c r="B121" s="119">
        <v>2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2</v>
      </c>
      <c r="C122" s="103"/>
      <c r="D122" s="117"/>
      <c r="E122" s="100"/>
      <c r="F122" s="100"/>
    </row>
    <row r="123" spans="1:6" ht="16.5" x14ac:dyDescent="0.3">
      <c r="A123" s="39" t="s">
        <v>179</v>
      </c>
      <c r="B123" s="126">
        <v>2</v>
      </c>
      <c r="C123" s="126"/>
      <c r="D123" s="133"/>
      <c r="E123" s="117"/>
      <c r="F123" s="100"/>
    </row>
    <row r="124" spans="1:6" x14ac:dyDescent="0.25">
      <c r="A124" s="16" t="s">
        <v>262</v>
      </c>
      <c r="B124" s="119">
        <v>2</v>
      </c>
      <c r="C124" s="103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>
        <v>2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2</v>
      </c>
      <c r="C128" s="103"/>
      <c r="D128" s="117"/>
      <c r="E128" s="231"/>
      <c r="F128" s="100"/>
    </row>
    <row r="129" spans="1:6" ht="16.5" x14ac:dyDescent="0.25">
      <c r="A129" s="134" t="s">
        <v>158</v>
      </c>
      <c r="B129" s="120">
        <v>2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2</v>
      </c>
      <c r="C130" s="103"/>
      <c r="D130" s="117"/>
      <c r="E130" s="100"/>
      <c r="F130" s="100"/>
    </row>
    <row r="131" spans="1:6" ht="33" x14ac:dyDescent="0.3">
      <c r="A131" s="40" t="s">
        <v>209</v>
      </c>
      <c r="B131" s="120">
        <v>2</v>
      </c>
      <c r="C131" s="103"/>
      <c r="D131" s="117"/>
      <c r="E131" s="100"/>
      <c r="F131" s="100"/>
    </row>
    <row r="132" spans="1:6" x14ac:dyDescent="0.25">
      <c r="A132" s="20" t="s">
        <v>233</v>
      </c>
      <c r="B132" s="120">
        <v>2</v>
      </c>
      <c r="C132" s="103"/>
      <c r="D132" s="117"/>
      <c r="E132" s="117"/>
      <c r="F132" s="100"/>
    </row>
    <row r="133" spans="1:6" ht="30" x14ac:dyDescent="0.25">
      <c r="A133" s="20" t="s">
        <v>188</v>
      </c>
      <c r="B133" s="120">
        <v>2</v>
      </c>
      <c r="C133" s="103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31</v>
      </c>
    </row>
    <row r="135" spans="1:6" x14ac:dyDescent="0.25">
      <c r="A135" s="196" t="s">
        <v>37</v>
      </c>
      <c r="B135" s="197"/>
      <c r="C135" s="198"/>
      <c r="D135" s="199">
        <f>D134/(COUNT(B114:C133)*2)</f>
        <v>0.91176470588235292</v>
      </c>
    </row>
    <row r="136" spans="1:6" x14ac:dyDescent="0.25">
      <c r="A136" s="8"/>
      <c r="B136" s="5"/>
      <c r="C136" s="6"/>
      <c r="D136" s="5"/>
    </row>
    <row r="137" spans="1:6" ht="18" x14ac:dyDescent="0.25">
      <c r="A137" s="266" t="s">
        <v>72</v>
      </c>
      <c r="B137" s="267"/>
      <c r="C137" s="267"/>
      <c r="D137" s="267"/>
      <c r="E137" s="267"/>
      <c r="F137" s="267"/>
    </row>
    <row r="138" spans="1:6" ht="30" x14ac:dyDescent="0.25">
      <c r="A138" s="16" t="s">
        <v>344</v>
      </c>
      <c r="B138" s="103">
        <v>2</v>
      </c>
      <c r="C138" s="103"/>
      <c r="D138" s="117"/>
      <c r="E138" s="99"/>
      <c r="F138" s="100"/>
    </row>
    <row r="139" spans="1:6" x14ac:dyDescent="0.25">
      <c r="A139" s="17" t="s">
        <v>137</v>
      </c>
      <c r="B139" s="119">
        <v>2</v>
      </c>
      <c r="C139" s="103"/>
      <c r="D139" s="96"/>
      <c r="E139" s="100"/>
      <c r="F139" s="100"/>
    </row>
    <row r="140" spans="1:6" ht="18" x14ac:dyDescent="0.35">
      <c r="A140" s="54" t="s">
        <v>59</v>
      </c>
      <c r="B140" s="119">
        <v>2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2</v>
      </c>
      <c r="C142" s="103"/>
      <c r="D142" s="101"/>
      <c r="E142" s="100"/>
      <c r="F142" s="100"/>
    </row>
    <row r="143" spans="1:6" ht="18" x14ac:dyDescent="0.35">
      <c r="A143" s="56" t="s">
        <v>257</v>
      </c>
      <c r="B143" s="119">
        <v>2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2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2</v>
      </c>
      <c r="C145" s="104"/>
      <c r="D145" s="233">
        <v>1</v>
      </c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12</v>
      </c>
    </row>
    <row r="147" spans="1:6" x14ac:dyDescent="0.25">
      <c r="A147" s="196" t="s">
        <v>37</v>
      </c>
      <c r="B147" s="197"/>
      <c r="C147" s="198"/>
      <c r="D147" s="199">
        <f>D146/(COUNT(B138:C144)*2)</f>
        <v>1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58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0.93548387096774188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8" t="s">
        <v>124</v>
      </c>
      <c r="B152" s="269"/>
      <c r="C152" s="269"/>
      <c r="D152" s="269"/>
      <c r="E152" s="269"/>
      <c r="F152" s="270"/>
    </row>
    <row r="153" spans="1:6" x14ac:dyDescent="0.25">
      <c r="A153" s="132">
        <f>B11</f>
        <v>42873</v>
      </c>
      <c r="B153" s="5"/>
      <c r="C153" s="6"/>
      <c r="D153" s="50"/>
    </row>
    <row r="154" spans="1:6" ht="16.5" x14ac:dyDescent="0.25">
      <c r="A154" s="271" t="s">
        <v>63</v>
      </c>
      <c r="B154" s="272"/>
      <c r="C154" s="272"/>
      <c r="D154" s="272"/>
      <c r="E154" s="272"/>
      <c r="F154" s="272"/>
    </row>
    <row r="155" spans="1:6" x14ac:dyDescent="0.25">
      <c r="A155" s="19" t="s">
        <v>126</v>
      </c>
      <c r="B155" s="103">
        <v>2</v>
      </c>
      <c r="C155" s="103"/>
      <c r="D155" s="117"/>
      <c r="E155" s="100"/>
      <c r="F155" s="100"/>
    </row>
    <row r="156" spans="1:6" x14ac:dyDescent="0.25">
      <c r="A156" s="19" t="s">
        <v>281</v>
      </c>
      <c r="B156" s="119">
        <v>2</v>
      </c>
      <c r="C156" s="103"/>
      <c r="D156" s="117"/>
      <c r="E156" s="100"/>
      <c r="F156" s="100"/>
    </row>
    <row r="157" spans="1:6" x14ac:dyDescent="0.25">
      <c r="A157" s="19" t="s">
        <v>68</v>
      </c>
      <c r="B157" s="119">
        <v>2</v>
      </c>
      <c r="C157" s="95"/>
      <c r="D157" s="117"/>
      <c r="E157" s="100"/>
      <c r="F157" s="100"/>
    </row>
    <row r="158" spans="1:6" x14ac:dyDescent="0.25">
      <c r="A158" s="26" t="s">
        <v>130</v>
      </c>
      <c r="B158" s="119">
        <v>2</v>
      </c>
      <c r="C158" s="103"/>
      <c r="D158" s="101"/>
      <c r="E158" s="100"/>
      <c r="F158" s="100"/>
    </row>
    <row r="159" spans="1:6" ht="30" x14ac:dyDescent="0.25">
      <c r="A159" s="19" t="s">
        <v>180</v>
      </c>
      <c r="B159" s="119">
        <v>2</v>
      </c>
      <c r="C159" s="103"/>
      <c r="D159" s="117"/>
      <c r="E159" s="100"/>
      <c r="F159" s="100"/>
    </row>
    <row r="160" spans="1:6" ht="18" x14ac:dyDescent="0.35">
      <c r="A160" s="54" t="s">
        <v>59</v>
      </c>
      <c r="B160" s="119">
        <v>2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2</v>
      </c>
      <c r="C161" s="93"/>
      <c r="D161" s="117"/>
      <c r="E161" s="100"/>
      <c r="F161" s="100"/>
    </row>
    <row r="162" spans="1:6" ht="75" x14ac:dyDescent="0.25">
      <c r="A162" s="19" t="s">
        <v>27</v>
      </c>
      <c r="B162" s="119">
        <v>1</v>
      </c>
      <c r="C162" s="103"/>
      <c r="D162" s="94" t="s">
        <v>390</v>
      </c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15</v>
      </c>
    </row>
    <row r="164" spans="1:6" x14ac:dyDescent="0.25">
      <c r="A164" s="196" t="s">
        <v>37</v>
      </c>
      <c r="B164" s="197"/>
      <c r="C164" s="198"/>
      <c r="D164" s="199">
        <f>D163/(COUNT(B155:C162)*2)</f>
        <v>0.9375</v>
      </c>
    </row>
    <row r="165" spans="1:6" x14ac:dyDescent="0.25">
      <c r="A165" s="8"/>
      <c r="B165" s="5"/>
      <c r="C165" s="6"/>
      <c r="D165" s="5"/>
    </row>
    <row r="166" spans="1:6" ht="18" x14ac:dyDescent="0.25">
      <c r="A166" s="266" t="s">
        <v>128</v>
      </c>
      <c r="B166" s="267"/>
      <c r="C166" s="267"/>
      <c r="D166" s="267"/>
      <c r="E166" s="267"/>
      <c r="F166" s="267"/>
    </row>
    <row r="167" spans="1:6" x14ac:dyDescent="0.25">
      <c r="A167" s="16" t="s">
        <v>294</v>
      </c>
      <c r="B167" s="103">
        <v>2</v>
      </c>
      <c r="C167" s="103"/>
      <c r="D167" s="96"/>
      <c r="E167" s="100"/>
      <c r="F167" s="100"/>
    </row>
    <row r="168" spans="1:6" x14ac:dyDescent="0.25">
      <c r="A168" s="17" t="s">
        <v>97</v>
      </c>
      <c r="B168" s="119">
        <v>2</v>
      </c>
      <c r="C168" s="103"/>
      <c r="D168" s="96"/>
      <c r="E168" s="100"/>
      <c r="F168" s="100"/>
    </row>
    <row r="169" spans="1:6" x14ac:dyDescent="0.25">
      <c r="A169" s="17" t="s">
        <v>129</v>
      </c>
      <c r="B169" s="119">
        <v>2</v>
      </c>
      <c r="C169" s="103"/>
      <c r="D169" s="96"/>
      <c r="E169" s="100"/>
      <c r="F169" s="100"/>
    </row>
    <row r="170" spans="1:6" x14ac:dyDescent="0.25">
      <c r="A170" s="17" t="s">
        <v>64</v>
      </c>
      <c r="B170" s="119">
        <v>2</v>
      </c>
      <c r="C170" s="103"/>
      <c r="D170" s="11"/>
      <c r="E170" s="100"/>
      <c r="F170" s="100"/>
    </row>
    <row r="171" spans="1:6" x14ac:dyDescent="0.25">
      <c r="A171" s="17" t="s">
        <v>263</v>
      </c>
      <c r="B171" s="119">
        <v>2</v>
      </c>
      <c r="C171" s="103"/>
      <c r="D171" s="11"/>
      <c r="E171" s="100"/>
      <c r="F171" s="100"/>
    </row>
    <row r="172" spans="1:6" ht="18" x14ac:dyDescent="0.35">
      <c r="A172" s="56" t="s">
        <v>77</v>
      </c>
      <c r="B172" s="119">
        <v>2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6" t="s">
        <v>280</v>
      </c>
      <c r="B173" s="119">
        <v>2</v>
      </c>
      <c r="C173" s="98"/>
      <c r="D173" s="115"/>
      <c r="E173" s="122"/>
      <c r="F173" s="100"/>
    </row>
    <row r="174" spans="1:6" ht="18" x14ac:dyDescent="0.35">
      <c r="A174" s="54" t="s">
        <v>236</v>
      </c>
      <c r="B174" s="119">
        <v>2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6" t="s">
        <v>293</v>
      </c>
      <c r="B175" s="119">
        <v>2</v>
      </c>
      <c r="C175" s="103"/>
      <c r="D175" s="101"/>
      <c r="E175" s="100"/>
      <c r="F175" s="100"/>
    </row>
    <row r="176" spans="1:6" ht="36" x14ac:dyDescent="0.35">
      <c r="A176" s="57" t="s">
        <v>197</v>
      </c>
      <c r="B176" s="119">
        <v>2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6" t="s">
        <v>275</v>
      </c>
      <c r="B177" s="119">
        <v>2</v>
      </c>
      <c r="C177" s="103"/>
      <c r="D177" s="117"/>
      <c r="E177" s="100"/>
      <c r="F177" s="100"/>
    </row>
    <row r="178" spans="1:7" x14ac:dyDescent="0.25">
      <c r="A178" s="16" t="s">
        <v>178</v>
      </c>
      <c r="B178" s="119">
        <v>2</v>
      </c>
      <c r="C178" s="103"/>
      <c r="D178" s="106" t="s">
        <v>427</v>
      </c>
      <c r="E178" s="117"/>
      <c r="F178" s="100"/>
    </row>
    <row r="179" spans="1:7" ht="18" x14ac:dyDescent="0.35">
      <c r="A179" s="110" t="s">
        <v>273</v>
      </c>
      <c r="B179" s="119">
        <v>2</v>
      </c>
      <c r="C179" s="103"/>
      <c r="D179" s="117"/>
      <c r="E179" s="231"/>
      <c r="F179" s="100"/>
    </row>
    <row r="180" spans="1:7" ht="16.5" x14ac:dyDescent="0.25">
      <c r="A180" s="73" t="s">
        <v>158</v>
      </c>
      <c r="B180" s="119">
        <v>2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2</v>
      </c>
      <c r="C181" s="103"/>
      <c r="D181" s="117"/>
      <c r="E181" s="100"/>
      <c r="F181" s="100"/>
    </row>
    <row r="182" spans="1:7" ht="33" x14ac:dyDescent="0.3">
      <c r="A182" s="129" t="s">
        <v>220</v>
      </c>
      <c r="B182" s="119">
        <v>2</v>
      </c>
      <c r="C182" s="103"/>
      <c r="D182" s="53"/>
      <c r="E182" s="100"/>
      <c r="F182" s="100"/>
      <c r="G182" s="121"/>
    </row>
    <row r="183" spans="1:7" x14ac:dyDescent="0.25">
      <c r="A183" s="20" t="s">
        <v>233</v>
      </c>
      <c r="B183" s="119">
        <v>2</v>
      </c>
      <c r="C183" s="103"/>
      <c r="D183" s="117"/>
      <c r="E183" s="117"/>
      <c r="F183" s="100"/>
    </row>
    <row r="184" spans="1:7" ht="30" x14ac:dyDescent="0.25">
      <c r="A184" s="20" t="s">
        <v>189</v>
      </c>
      <c r="B184" s="119">
        <v>2</v>
      </c>
      <c r="C184" s="103"/>
      <c r="D184" s="117"/>
      <c r="E184" s="100"/>
      <c r="F184" s="100"/>
    </row>
    <row r="185" spans="1:7" ht="45" x14ac:dyDescent="0.25">
      <c r="A185" s="71" t="s">
        <v>271</v>
      </c>
      <c r="B185" s="119">
        <v>2</v>
      </c>
      <c r="C185" s="104"/>
      <c r="D185" s="233">
        <v>1</v>
      </c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36</v>
      </c>
    </row>
    <row r="187" spans="1:7" x14ac:dyDescent="0.25">
      <c r="A187" s="196" t="s">
        <v>37</v>
      </c>
      <c r="B187" s="197"/>
      <c r="C187" s="198"/>
      <c r="D187" s="199">
        <f>D186/(COUNT(B167:C184)*2)</f>
        <v>1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51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0.98076923076923073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8" t="s">
        <v>157</v>
      </c>
      <c r="B192" s="269"/>
      <c r="C192" s="269"/>
      <c r="D192" s="269"/>
      <c r="E192" s="269"/>
      <c r="F192" s="270"/>
    </row>
    <row r="193" spans="1:7" x14ac:dyDescent="0.25">
      <c r="A193" s="137">
        <f>B11</f>
        <v>42873</v>
      </c>
      <c r="B193" s="5"/>
      <c r="C193" s="6"/>
      <c r="D193" s="5"/>
    </row>
    <row r="194" spans="1:7" ht="18" x14ac:dyDescent="0.25">
      <c r="A194" s="266" t="s">
        <v>150</v>
      </c>
      <c r="B194" s="267"/>
      <c r="C194" s="267"/>
      <c r="D194" s="267"/>
      <c r="E194" s="267"/>
      <c r="F194" s="267"/>
    </row>
    <row r="195" spans="1:7" ht="36" x14ac:dyDescent="0.35">
      <c r="A195" s="56" t="s">
        <v>27</v>
      </c>
      <c r="B195" s="103">
        <v>2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2</v>
      </c>
      <c r="C196" s="103"/>
      <c r="D196" s="117"/>
      <c r="E196" s="100"/>
      <c r="F196" s="100"/>
    </row>
    <row r="197" spans="1:7" x14ac:dyDescent="0.25">
      <c r="A197" s="26" t="s">
        <v>281</v>
      </c>
      <c r="B197" s="119">
        <v>2</v>
      </c>
      <c r="C197" s="103"/>
      <c r="D197" s="117"/>
      <c r="E197" s="122"/>
      <c r="F197" s="100"/>
    </row>
    <row r="198" spans="1:7" x14ac:dyDescent="0.25">
      <c r="A198" s="19" t="s">
        <v>95</v>
      </c>
      <c r="B198" s="119">
        <v>2</v>
      </c>
      <c r="C198" s="103"/>
      <c r="D198" s="117"/>
      <c r="E198" s="100"/>
      <c r="F198" s="100"/>
    </row>
    <row r="199" spans="1:7" ht="30" x14ac:dyDescent="0.25">
      <c r="A199" s="19" t="s">
        <v>146</v>
      </c>
      <c r="B199" s="119">
        <v>0</v>
      </c>
      <c r="C199" s="103"/>
      <c r="D199" s="117" t="s">
        <v>395</v>
      </c>
      <c r="E199" s="87" t="s">
        <v>394</v>
      </c>
      <c r="F199" s="100"/>
    </row>
    <row r="200" spans="1:7" x14ac:dyDescent="0.25">
      <c r="A200" s="26" t="s">
        <v>145</v>
      </c>
      <c r="B200" s="119">
        <v>2</v>
      </c>
      <c r="C200" s="103"/>
      <c r="D200" s="117"/>
      <c r="E200" s="100"/>
      <c r="F200" s="100"/>
    </row>
    <row r="201" spans="1:7" x14ac:dyDescent="0.25">
      <c r="A201" s="26" t="s">
        <v>28</v>
      </c>
      <c r="B201" s="119">
        <v>2</v>
      </c>
      <c r="C201" s="103"/>
      <c r="D201" s="117"/>
      <c r="E201" s="100"/>
      <c r="F201" s="100"/>
    </row>
    <row r="202" spans="1:7" x14ac:dyDescent="0.25">
      <c r="A202" s="26" t="s">
        <v>147</v>
      </c>
      <c r="B202" s="119">
        <v>2</v>
      </c>
      <c r="C202" s="103"/>
      <c r="D202" s="101"/>
      <c r="E202" s="100"/>
      <c r="F202" s="100"/>
    </row>
    <row r="203" spans="1:7" ht="18" x14ac:dyDescent="0.35">
      <c r="A203" s="138" t="s">
        <v>282</v>
      </c>
      <c r="B203" s="119">
        <v>2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>
        <v>2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2</v>
      </c>
      <c r="C205" s="103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20</v>
      </c>
    </row>
    <row r="207" spans="1:7" x14ac:dyDescent="0.25">
      <c r="A207" s="196" t="s">
        <v>37</v>
      </c>
      <c r="B207" s="197"/>
      <c r="C207" s="198"/>
      <c r="D207" s="199">
        <f>D206/(COUNT(B195:C205)*2)</f>
        <v>0.90909090909090906</v>
      </c>
    </row>
    <row r="208" spans="1:7" x14ac:dyDescent="0.25">
      <c r="A208" s="8"/>
      <c r="B208" s="5"/>
      <c r="C208" s="6"/>
      <c r="D208" s="5"/>
    </row>
    <row r="209" spans="1:7" ht="18" x14ac:dyDescent="0.25">
      <c r="A209" s="266" t="s">
        <v>75</v>
      </c>
      <c r="B209" s="267"/>
      <c r="C209" s="267"/>
      <c r="D209" s="267"/>
      <c r="E209" s="267"/>
      <c r="F209" s="267"/>
    </row>
    <row r="210" spans="1:7" x14ac:dyDescent="0.25">
      <c r="A210" s="16" t="s">
        <v>294</v>
      </c>
      <c r="B210" s="103">
        <v>2</v>
      </c>
      <c r="C210" s="103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2</v>
      </c>
      <c r="C212" s="103"/>
      <c r="D212" s="96"/>
      <c r="E212" s="100"/>
      <c r="F212" s="100"/>
    </row>
    <row r="213" spans="1:7" ht="45" x14ac:dyDescent="0.25">
      <c r="A213" s="16" t="s">
        <v>166</v>
      </c>
      <c r="B213" s="119">
        <v>1</v>
      </c>
      <c r="C213" s="103"/>
      <c r="D213" s="11" t="s">
        <v>393</v>
      </c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6" t="s">
        <v>64</v>
      </c>
      <c r="B215" s="119">
        <v>2</v>
      </c>
      <c r="C215" s="103"/>
      <c r="D215" s="101"/>
      <c r="E215" s="100"/>
      <c r="F215" s="100"/>
    </row>
    <row r="216" spans="1:7" x14ac:dyDescent="0.25">
      <c r="A216" s="17" t="s">
        <v>69</v>
      </c>
      <c r="B216" s="119">
        <v>2</v>
      </c>
      <c r="C216" s="103"/>
      <c r="D216" s="11"/>
      <c r="E216" s="117"/>
      <c r="F216" s="100"/>
    </row>
    <row r="217" spans="1:7" x14ac:dyDescent="0.25">
      <c r="A217" s="16" t="s">
        <v>275</v>
      </c>
      <c r="B217" s="119">
        <v>2</v>
      </c>
      <c r="C217" s="103"/>
      <c r="D217" s="11"/>
      <c r="E217" s="100"/>
      <c r="F217" s="100"/>
    </row>
    <row r="218" spans="1:7" x14ac:dyDescent="0.25">
      <c r="A218" s="17" t="s">
        <v>178</v>
      </c>
      <c r="B218" s="119">
        <v>2</v>
      </c>
      <c r="C218" s="103"/>
      <c r="D218" s="106" t="s">
        <v>427</v>
      </c>
      <c r="E218" s="100"/>
      <c r="F218" s="100"/>
    </row>
    <row r="219" spans="1:7" ht="33" x14ac:dyDescent="0.3">
      <c r="A219" s="40" t="s">
        <v>168</v>
      </c>
      <c r="B219" s="119" t="s">
        <v>34</v>
      </c>
      <c r="C219" s="103"/>
      <c r="D219" s="117"/>
      <c r="E219" s="117"/>
      <c r="F219" s="100"/>
      <c r="G219" s="121"/>
    </row>
    <row r="220" spans="1:7" x14ac:dyDescent="0.25">
      <c r="A220" s="16" t="s">
        <v>149</v>
      </c>
      <c r="B220" s="119">
        <v>2</v>
      </c>
      <c r="C220" s="103"/>
      <c r="D220" s="101"/>
      <c r="E220" s="100"/>
      <c r="F220" s="100"/>
    </row>
    <row r="221" spans="1:7" x14ac:dyDescent="0.25">
      <c r="A221" s="20" t="s">
        <v>151</v>
      </c>
      <c r="B221" s="119">
        <v>2</v>
      </c>
      <c r="C221" s="103"/>
      <c r="D221" s="117"/>
      <c r="E221" s="100"/>
      <c r="F221" s="100"/>
    </row>
    <row r="222" spans="1:7" ht="18" x14ac:dyDescent="0.25">
      <c r="A222" s="74" t="s">
        <v>71</v>
      </c>
      <c r="B222" s="119">
        <v>2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2</v>
      </c>
      <c r="C223" s="103"/>
      <c r="D223" s="117"/>
      <c r="E223" s="231"/>
      <c r="F223" s="100"/>
      <c r="G223" s="121"/>
    </row>
    <row r="224" spans="1:7" ht="16.5" x14ac:dyDescent="0.25">
      <c r="A224" s="73" t="s">
        <v>158</v>
      </c>
      <c r="B224" s="119">
        <v>2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2</v>
      </c>
      <c r="C225" s="103"/>
      <c r="D225" s="117"/>
      <c r="E225" s="100"/>
      <c r="F225" s="100"/>
    </row>
    <row r="226" spans="1:6" ht="30" x14ac:dyDescent="0.25">
      <c r="A226" s="20" t="s">
        <v>229</v>
      </c>
      <c r="B226" s="119">
        <v>2</v>
      </c>
      <c r="C226" s="103"/>
      <c r="D226" s="53"/>
      <c r="E226" s="100"/>
      <c r="F226" s="100"/>
    </row>
    <row r="227" spans="1:6" x14ac:dyDescent="0.25">
      <c r="A227" s="20" t="s">
        <v>233</v>
      </c>
      <c r="B227" s="119">
        <v>2</v>
      </c>
      <c r="C227" s="103"/>
      <c r="D227" s="117"/>
      <c r="E227" s="100"/>
      <c r="F227" s="100"/>
    </row>
    <row r="228" spans="1:6" ht="30" x14ac:dyDescent="0.25">
      <c r="A228" s="20" t="s">
        <v>188</v>
      </c>
      <c r="B228" s="119">
        <v>2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31</v>
      </c>
    </row>
    <row r="230" spans="1:6" x14ac:dyDescent="0.25">
      <c r="A230" s="196" t="s">
        <v>37</v>
      </c>
      <c r="B230" s="197"/>
      <c r="C230" s="198"/>
      <c r="D230" s="199">
        <f>D229/(COUNT(B210:C228)*2)</f>
        <v>0.96875</v>
      </c>
    </row>
    <row r="231" spans="1:6" x14ac:dyDescent="0.25">
      <c r="A231" s="8"/>
      <c r="B231" s="5"/>
      <c r="C231" s="6"/>
      <c r="D231" s="5"/>
    </row>
    <row r="232" spans="1:6" ht="18" x14ac:dyDescent="0.25">
      <c r="A232" s="266" t="s">
        <v>181</v>
      </c>
      <c r="B232" s="267"/>
      <c r="C232" s="267"/>
      <c r="D232" s="267"/>
      <c r="E232" s="267"/>
      <c r="F232" s="267"/>
    </row>
    <row r="233" spans="1:6" x14ac:dyDescent="0.25">
      <c r="A233" s="16" t="s">
        <v>294</v>
      </c>
      <c r="B233" s="98">
        <v>2</v>
      </c>
      <c r="C233" s="98"/>
      <c r="D233" s="102"/>
      <c r="E233" s="100"/>
      <c r="F233" s="100"/>
    </row>
    <row r="234" spans="1:6" ht="30" x14ac:dyDescent="0.25">
      <c r="A234" s="17" t="s">
        <v>194</v>
      </c>
      <c r="B234" s="120">
        <v>2</v>
      </c>
      <c r="C234" s="103"/>
      <c r="D234" s="105"/>
      <c r="E234" s="100"/>
      <c r="F234" s="100"/>
    </row>
    <row r="235" spans="1:6" ht="18" x14ac:dyDescent="0.35">
      <c r="A235" s="54" t="s">
        <v>59</v>
      </c>
      <c r="B235" s="120">
        <v>2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>
        <v>2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2</v>
      </c>
      <c r="C237" s="103"/>
      <c r="D237" s="107"/>
      <c r="E237" s="100"/>
      <c r="F237" s="100"/>
    </row>
    <row r="238" spans="1:6" x14ac:dyDescent="0.25">
      <c r="A238" s="17" t="s">
        <v>55</v>
      </c>
      <c r="B238" s="120">
        <v>2</v>
      </c>
      <c r="C238" s="103"/>
      <c r="D238" s="108"/>
      <c r="E238" s="100"/>
      <c r="F238" s="100"/>
    </row>
    <row r="239" spans="1:6" x14ac:dyDescent="0.25">
      <c r="A239" s="16" t="s">
        <v>283</v>
      </c>
      <c r="B239" s="120">
        <v>2</v>
      </c>
      <c r="C239" s="98"/>
      <c r="D239" s="114"/>
      <c r="E239" s="122"/>
      <c r="F239" s="100"/>
    </row>
    <row r="240" spans="1:6" x14ac:dyDescent="0.25">
      <c r="A240" s="16" t="s">
        <v>148</v>
      </c>
      <c r="B240" s="120">
        <v>2</v>
      </c>
      <c r="C240" s="103"/>
      <c r="D240" s="106"/>
      <c r="E240" s="100"/>
      <c r="F240" s="100"/>
    </row>
    <row r="241" spans="1:6" ht="45" x14ac:dyDescent="0.25">
      <c r="A241" s="70" t="s">
        <v>271</v>
      </c>
      <c r="B241" s="120">
        <v>2</v>
      </c>
      <c r="C241" s="104"/>
      <c r="D241" s="236">
        <v>1</v>
      </c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16</v>
      </c>
    </row>
    <row r="243" spans="1:6" x14ac:dyDescent="0.25">
      <c r="A243" s="196" t="s">
        <v>37</v>
      </c>
      <c r="B243" s="197"/>
      <c r="C243" s="198"/>
      <c r="D243" s="199">
        <f>D242/(COUNT(B233:C240)*2)</f>
        <v>1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67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0.95714285714285718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8" t="s">
        <v>4</v>
      </c>
      <c r="B249" s="269"/>
      <c r="C249" s="269"/>
      <c r="D249" s="269"/>
      <c r="E249" s="269"/>
      <c r="F249" s="270"/>
    </row>
    <row r="250" spans="1:6" x14ac:dyDescent="0.25">
      <c r="A250" s="140">
        <f>B11</f>
        <v>42873</v>
      </c>
      <c r="B250" s="5"/>
      <c r="C250" s="6"/>
      <c r="D250" s="50"/>
    </row>
    <row r="251" spans="1:6" ht="18" x14ac:dyDescent="0.25">
      <c r="A251" s="266" t="s">
        <v>19</v>
      </c>
      <c r="B251" s="267"/>
      <c r="C251" s="267"/>
      <c r="D251" s="267"/>
      <c r="E251" s="267"/>
      <c r="F251" s="267"/>
    </row>
    <row r="252" spans="1:6" x14ac:dyDescent="0.25">
      <c r="A252" s="25" t="s">
        <v>62</v>
      </c>
      <c r="B252" s="103">
        <v>2</v>
      </c>
      <c r="C252" s="103"/>
      <c r="D252" s="117"/>
      <c r="E252" s="100"/>
      <c r="F252" s="100"/>
    </row>
    <row r="253" spans="1:6" ht="30" x14ac:dyDescent="0.25">
      <c r="A253" s="18" t="s">
        <v>6</v>
      </c>
      <c r="B253" s="119">
        <v>1</v>
      </c>
      <c r="C253" s="103"/>
      <c r="D253" s="117" t="s">
        <v>396</v>
      </c>
      <c r="E253" s="100"/>
      <c r="F253" s="100"/>
    </row>
    <row r="254" spans="1:6" x14ac:dyDescent="0.25">
      <c r="A254" s="111" t="s">
        <v>281</v>
      </c>
      <c r="B254" s="119">
        <v>2</v>
      </c>
      <c r="C254" s="103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03"/>
      <c r="D255" s="101"/>
      <c r="E255" s="100"/>
      <c r="F255" s="100"/>
    </row>
    <row r="256" spans="1:6" x14ac:dyDescent="0.25">
      <c r="A256" s="18" t="s">
        <v>39</v>
      </c>
      <c r="B256" s="119">
        <v>2</v>
      </c>
      <c r="C256" s="103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03"/>
      <c r="D257" s="106"/>
      <c r="E257" s="100"/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03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15</v>
      </c>
    </row>
    <row r="261" spans="1:7" x14ac:dyDescent="0.25">
      <c r="A261" s="196" t="s">
        <v>37</v>
      </c>
      <c r="B261" s="197"/>
      <c r="C261" s="198"/>
      <c r="D261" s="199">
        <f>D260/(COUNT(B252:C259)*2)</f>
        <v>0.9375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6" t="s">
        <v>116</v>
      </c>
      <c r="B263" s="267"/>
      <c r="C263" s="267"/>
      <c r="D263" s="267"/>
      <c r="E263" s="267"/>
      <c r="F263" s="267"/>
    </row>
    <row r="264" spans="1:7" x14ac:dyDescent="0.25">
      <c r="A264" s="16" t="s">
        <v>284</v>
      </c>
      <c r="B264" s="98">
        <v>2</v>
      </c>
      <c r="C264" s="98"/>
      <c r="D264" s="99"/>
      <c r="E264" s="122"/>
      <c r="F264" s="122"/>
    </row>
    <row r="265" spans="1:7" ht="63" customHeight="1" x14ac:dyDescent="0.25">
      <c r="A265" s="118" t="s">
        <v>345</v>
      </c>
      <c r="B265" s="120">
        <v>1</v>
      </c>
      <c r="C265" s="103"/>
      <c r="D265" s="87" t="s">
        <v>430</v>
      </c>
      <c r="E265" s="100"/>
      <c r="F265" s="100"/>
    </row>
    <row r="266" spans="1:7" x14ac:dyDescent="0.25">
      <c r="A266" s="17" t="s">
        <v>5</v>
      </c>
      <c r="B266" s="120">
        <v>2</v>
      </c>
      <c r="C266" s="103"/>
      <c r="D266" s="107"/>
      <c r="E266" s="100"/>
      <c r="F266" s="100"/>
    </row>
    <row r="267" spans="1:7" ht="45" x14ac:dyDescent="0.35">
      <c r="A267" s="248" t="s">
        <v>340</v>
      </c>
      <c r="B267" s="245">
        <v>1</v>
      </c>
      <c r="C267" s="249" t="str">
        <f>IF(B267=0, -5, "0")</f>
        <v>0</v>
      </c>
      <c r="D267" s="250" t="s">
        <v>397</v>
      </c>
      <c r="E267" s="251" t="s">
        <v>398</v>
      </c>
      <c r="F267" s="100"/>
    </row>
    <row r="268" spans="1:7" x14ac:dyDescent="0.25">
      <c r="A268" s="16" t="s">
        <v>102</v>
      </c>
      <c r="B268" s="120">
        <v>2</v>
      </c>
      <c r="C268" s="103"/>
      <c r="D268" s="106"/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03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03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03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03"/>
      <c r="D274" s="117"/>
      <c r="E274" s="100"/>
      <c r="F274" s="100"/>
    </row>
    <row r="275" spans="1:6" ht="45" x14ac:dyDescent="0.25">
      <c r="A275" s="71" t="s">
        <v>271</v>
      </c>
      <c r="B275" s="120">
        <v>2</v>
      </c>
      <c r="C275" s="104"/>
      <c r="D275" s="233">
        <v>1</v>
      </c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20</v>
      </c>
    </row>
    <row r="277" spans="1:6" x14ac:dyDescent="0.25">
      <c r="A277" s="196" t="s">
        <v>37</v>
      </c>
      <c r="B277" s="197"/>
      <c r="C277" s="198"/>
      <c r="D277" s="199">
        <f>D276/(COUNT(B264:C274)*2)</f>
        <v>0.90909090909090906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35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0.92105263157894735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8" t="s">
        <v>21</v>
      </c>
      <c r="B282" s="269"/>
      <c r="C282" s="269"/>
      <c r="D282" s="269"/>
      <c r="E282" s="269"/>
      <c r="F282" s="270"/>
    </row>
    <row r="283" spans="1:6" x14ac:dyDescent="0.25">
      <c r="A283" s="141">
        <f>B11</f>
        <v>42873</v>
      </c>
      <c r="B283" s="5"/>
      <c r="C283" s="6"/>
      <c r="D283" s="5"/>
    </row>
    <row r="284" spans="1:6" ht="18" x14ac:dyDescent="0.25">
      <c r="A284" s="266" t="s">
        <v>12</v>
      </c>
      <c r="B284" s="267"/>
      <c r="C284" s="267"/>
      <c r="D284" s="267"/>
      <c r="E284" s="267"/>
      <c r="F284" s="267"/>
    </row>
    <row r="285" spans="1:6" x14ac:dyDescent="0.25">
      <c r="A285" s="16" t="s">
        <v>103</v>
      </c>
      <c r="B285" s="103">
        <v>1</v>
      </c>
      <c r="C285" s="103"/>
      <c r="D285" s="96" t="s">
        <v>399</v>
      </c>
      <c r="E285" s="100"/>
      <c r="F285" s="100"/>
    </row>
    <row r="286" spans="1:6" ht="45" x14ac:dyDescent="0.25">
      <c r="A286" s="16" t="s">
        <v>51</v>
      </c>
      <c r="B286" s="119">
        <v>1</v>
      </c>
      <c r="C286" s="103"/>
      <c r="D286" s="8" t="s">
        <v>400</v>
      </c>
      <c r="E286" s="100"/>
      <c r="F286" s="100"/>
    </row>
    <row r="287" spans="1:6" x14ac:dyDescent="0.25">
      <c r="A287" s="16" t="s">
        <v>95</v>
      </c>
      <c r="B287" s="119">
        <v>2</v>
      </c>
      <c r="C287" s="103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6" t="s">
        <v>138</v>
      </c>
      <c r="B290" s="119">
        <v>2</v>
      </c>
      <c r="C290" s="103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6" t="s">
        <v>285</v>
      </c>
      <c r="B292" s="119">
        <v>2</v>
      </c>
      <c r="C292" s="98"/>
      <c r="D292" s="112"/>
      <c r="E292" s="234"/>
      <c r="F292" s="122"/>
      <c r="G292" s="24"/>
      <c r="H292" s="24"/>
      <c r="I292" s="24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16</v>
      </c>
    </row>
    <row r="295" spans="1:9" x14ac:dyDescent="0.25">
      <c r="A295" s="196" t="s">
        <v>37</v>
      </c>
      <c r="B295" s="197"/>
      <c r="C295" s="198"/>
      <c r="D295" s="199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66" t="s">
        <v>25</v>
      </c>
      <c r="B297" s="267"/>
      <c r="C297" s="267"/>
      <c r="D297" s="267"/>
      <c r="E297" s="267"/>
      <c r="F297" s="267"/>
    </row>
    <row r="298" spans="1:9" x14ac:dyDescent="0.25">
      <c r="A298" s="16" t="s">
        <v>104</v>
      </c>
      <c r="B298" s="103">
        <v>2</v>
      </c>
      <c r="C298" s="103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6" t="s">
        <v>138</v>
      </c>
      <c r="B300" s="119">
        <v>2</v>
      </c>
      <c r="C300" s="103"/>
      <c r="D300" s="117"/>
      <c r="E300" s="100"/>
      <c r="F300" s="100"/>
    </row>
    <row r="301" spans="1:9" x14ac:dyDescent="0.25">
      <c r="A301" s="16" t="s">
        <v>238</v>
      </c>
      <c r="B301" s="119">
        <v>2</v>
      </c>
      <c r="C301" s="103"/>
      <c r="D301" s="117"/>
      <c r="E301" s="100"/>
      <c r="F301" s="100"/>
    </row>
    <row r="302" spans="1:9" x14ac:dyDescent="0.25">
      <c r="A302" s="20" t="s">
        <v>105</v>
      </c>
      <c r="B302" s="119">
        <v>2</v>
      </c>
      <c r="C302" s="103"/>
      <c r="D302" s="96"/>
      <c r="E302" s="100"/>
      <c r="F302" s="100"/>
    </row>
    <row r="303" spans="1:9" ht="45" x14ac:dyDescent="0.25">
      <c r="A303" s="71" t="s">
        <v>271</v>
      </c>
      <c r="B303" s="119">
        <v>2</v>
      </c>
      <c r="C303" s="104"/>
      <c r="D303" s="233">
        <v>1</v>
      </c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10</v>
      </c>
    </row>
    <row r="305" spans="1:6" x14ac:dyDescent="0.25">
      <c r="A305" s="196" t="s">
        <v>37</v>
      </c>
      <c r="B305" s="197"/>
      <c r="C305" s="198"/>
      <c r="D305" s="199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26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8" t="s">
        <v>8</v>
      </c>
      <c r="B310" s="269"/>
      <c r="C310" s="269"/>
      <c r="D310" s="269"/>
      <c r="E310" s="269"/>
      <c r="F310" s="270"/>
    </row>
    <row r="311" spans="1:6" x14ac:dyDescent="0.25">
      <c r="A311" s="132">
        <f>B11</f>
        <v>42873</v>
      </c>
      <c r="B311" s="5"/>
      <c r="C311" s="6"/>
      <c r="D311" s="50"/>
    </row>
    <row r="312" spans="1:6" ht="16.5" x14ac:dyDescent="0.25">
      <c r="A312" s="271" t="s">
        <v>107</v>
      </c>
      <c r="B312" s="272"/>
      <c r="C312" s="272"/>
      <c r="D312" s="272"/>
      <c r="E312" s="272"/>
      <c r="F312" s="272"/>
    </row>
    <row r="313" spans="1:6" x14ac:dyDescent="0.25">
      <c r="A313" s="34" t="s">
        <v>106</v>
      </c>
      <c r="B313" s="21">
        <v>2</v>
      </c>
      <c r="C313" s="21"/>
      <c r="D313" s="117"/>
      <c r="E313" s="100"/>
      <c r="F313" s="100"/>
    </row>
    <row r="314" spans="1:6" x14ac:dyDescent="0.25">
      <c r="A314" s="34" t="s">
        <v>290</v>
      </c>
      <c r="B314" s="119">
        <v>2</v>
      </c>
      <c r="C314" s="21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21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21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22"/>
      <c r="D318" s="117"/>
      <c r="E318" s="100"/>
      <c r="F318" s="100"/>
    </row>
    <row r="319" spans="1:6" x14ac:dyDescent="0.25">
      <c r="A319" s="19" t="s">
        <v>264</v>
      </c>
      <c r="B319" s="119">
        <v>2</v>
      </c>
      <c r="C319" s="22"/>
      <c r="D319" s="9"/>
      <c r="E319" s="100"/>
      <c r="F319" s="100"/>
    </row>
    <row r="320" spans="1:6" x14ac:dyDescent="0.25">
      <c r="A320" s="19" t="s">
        <v>27</v>
      </c>
      <c r="B320" s="119">
        <v>2</v>
      </c>
      <c r="C320" s="21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16</v>
      </c>
    </row>
    <row r="322" spans="1:6" x14ac:dyDescent="0.25">
      <c r="A322" s="196" t="s">
        <v>37</v>
      </c>
      <c r="B322" s="197"/>
      <c r="C322" s="198"/>
      <c r="D322" s="199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6" t="s">
        <v>25</v>
      </c>
      <c r="B324" s="267"/>
      <c r="C324" s="267"/>
      <c r="D324" s="267"/>
      <c r="E324" s="267"/>
      <c r="F324" s="267"/>
    </row>
    <row r="325" spans="1:6" x14ac:dyDescent="0.25">
      <c r="A325" s="16" t="s">
        <v>294</v>
      </c>
      <c r="B325" s="98">
        <v>2</v>
      </c>
      <c r="C325" s="98"/>
      <c r="D325" s="113"/>
      <c r="E325" s="87"/>
      <c r="F325" s="100"/>
    </row>
    <row r="326" spans="1:6" x14ac:dyDescent="0.25">
      <c r="A326" s="17" t="s">
        <v>99</v>
      </c>
      <c r="B326" s="120">
        <v>2</v>
      </c>
      <c r="C326" s="103"/>
      <c r="D326" s="96"/>
      <c r="E326" s="100"/>
      <c r="F326" s="100"/>
    </row>
    <row r="327" spans="1:6" ht="18" x14ac:dyDescent="0.35">
      <c r="A327" s="54" t="s">
        <v>59</v>
      </c>
      <c r="B327" s="120">
        <v>2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2</v>
      </c>
      <c r="C328" s="103"/>
      <c r="D328" s="117"/>
      <c r="E328" s="100"/>
      <c r="F328" s="100"/>
    </row>
    <row r="329" spans="1:6" x14ac:dyDescent="0.25">
      <c r="A329" s="17" t="s">
        <v>55</v>
      </c>
      <c r="B329" s="120">
        <v>2</v>
      </c>
      <c r="C329" s="103"/>
      <c r="D329" s="11"/>
      <c r="E329" s="87"/>
      <c r="F329" s="100"/>
    </row>
    <row r="330" spans="1:6" x14ac:dyDescent="0.25">
      <c r="A330" s="17" t="s">
        <v>14</v>
      </c>
      <c r="B330" s="120">
        <v>2</v>
      </c>
      <c r="C330" s="103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03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87"/>
      <c r="F332" s="100"/>
    </row>
    <row r="333" spans="1:6" ht="30" x14ac:dyDescent="0.25">
      <c r="A333" s="17" t="s">
        <v>188</v>
      </c>
      <c r="B333" s="120">
        <v>2</v>
      </c>
      <c r="C333" s="103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03"/>
      <c r="D334" s="117"/>
      <c r="E334" s="100"/>
      <c r="F334" s="100"/>
    </row>
    <row r="335" spans="1:6" x14ac:dyDescent="0.25">
      <c r="A335" s="20" t="s">
        <v>158</v>
      </c>
      <c r="B335" s="120">
        <v>2</v>
      </c>
      <c r="C335" s="103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03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24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6" t="s">
        <v>118</v>
      </c>
      <c r="B340" s="267"/>
      <c r="C340" s="267"/>
      <c r="D340" s="267"/>
      <c r="E340" s="267"/>
      <c r="F340" s="267"/>
    </row>
    <row r="341" spans="1:16384" x14ac:dyDescent="0.25">
      <c r="A341" s="17" t="s">
        <v>99</v>
      </c>
      <c r="B341" s="21">
        <v>2</v>
      </c>
      <c r="C341" s="21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21"/>
      <c r="D343" s="117"/>
      <c r="E343" s="100"/>
      <c r="F343" s="100"/>
    </row>
    <row r="344" spans="1:16384" x14ac:dyDescent="0.25">
      <c r="A344" s="16" t="s">
        <v>291</v>
      </c>
      <c r="B344" s="119">
        <v>2</v>
      </c>
      <c r="C344" s="98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6" t="s">
        <v>29</v>
      </c>
      <c r="B349" s="267"/>
      <c r="C349" s="267"/>
      <c r="D349" s="267"/>
      <c r="E349" s="267"/>
      <c r="F349" s="267"/>
    </row>
    <row r="350" spans="1:16384" x14ac:dyDescent="0.25">
      <c r="A350" s="16" t="s">
        <v>294</v>
      </c>
      <c r="B350" s="98">
        <v>2</v>
      </c>
      <c r="C350" s="98"/>
      <c r="D350" s="102"/>
      <c r="E350" s="100"/>
      <c r="F350" s="100"/>
    </row>
    <row r="351" spans="1:16384" x14ac:dyDescent="0.25">
      <c r="A351" s="16" t="s">
        <v>56</v>
      </c>
      <c r="B351" s="120">
        <v>2</v>
      </c>
      <c r="C351" s="103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03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03"/>
      <c r="D355" s="107"/>
      <c r="E355" s="100"/>
      <c r="F355" s="100"/>
    </row>
    <row r="356" spans="1:6" ht="45" x14ac:dyDescent="0.25">
      <c r="A356" s="75" t="s">
        <v>271</v>
      </c>
      <c r="B356" s="120">
        <v>2</v>
      </c>
      <c r="C356" s="104"/>
      <c r="D356" s="236">
        <v>1</v>
      </c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62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1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8" t="s">
        <v>119</v>
      </c>
      <c r="B363" s="269"/>
      <c r="C363" s="269"/>
      <c r="D363" s="269"/>
      <c r="E363" s="269"/>
      <c r="F363" s="270"/>
    </row>
    <row r="364" spans="1:6" x14ac:dyDescent="0.25">
      <c r="A364" s="140">
        <f>B11</f>
        <v>42873</v>
      </c>
      <c r="B364" s="5"/>
      <c r="C364" s="6"/>
      <c r="D364" s="5"/>
    </row>
    <row r="365" spans="1:6" ht="16.5" x14ac:dyDescent="0.25">
      <c r="A365" s="271" t="s">
        <v>19</v>
      </c>
      <c r="B365" s="272"/>
      <c r="C365" s="272"/>
      <c r="D365" s="272"/>
      <c r="E365" s="272"/>
      <c r="F365" s="272"/>
    </row>
    <row r="366" spans="1:6" x14ac:dyDescent="0.25">
      <c r="A366" s="25" t="s">
        <v>62</v>
      </c>
      <c r="B366" s="21">
        <v>2</v>
      </c>
      <c r="C366" s="21"/>
      <c r="D366" s="117"/>
      <c r="E366" s="100"/>
      <c r="F366" s="100"/>
    </row>
    <row r="367" spans="1:6" x14ac:dyDescent="0.25">
      <c r="A367" s="18" t="s">
        <v>6</v>
      </c>
      <c r="B367" s="119">
        <v>2</v>
      </c>
      <c r="C367" s="21"/>
      <c r="D367" s="117"/>
      <c r="E367" s="100"/>
      <c r="F367" s="100"/>
    </row>
    <row r="368" spans="1:6" x14ac:dyDescent="0.25">
      <c r="A368" s="25" t="s">
        <v>20</v>
      </c>
      <c r="B368" s="119">
        <v>2</v>
      </c>
      <c r="C368" s="21"/>
      <c r="D368" s="101"/>
      <c r="E368" s="100"/>
      <c r="F368" s="100"/>
    </row>
    <row r="369" spans="1:6" x14ac:dyDescent="0.25">
      <c r="A369" s="18" t="s">
        <v>120</v>
      </c>
      <c r="B369" s="119">
        <v>2</v>
      </c>
      <c r="C369" s="21"/>
      <c r="D369" s="117"/>
      <c r="E369" s="100"/>
      <c r="F369" s="100"/>
    </row>
    <row r="370" spans="1:6" x14ac:dyDescent="0.25">
      <c r="A370" s="25" t="s">
        <v>183</v>
      </c>
      <c r="B370" s="119">
        <v>2</v>
      </c>
      <c r="C370" s="21"/>
      <c r="D370" s="117"/>
      <c r="E370" s="100"/>
      <c r="F370" s="100"/>
    </row>
    <row r="371" spans="1:6" ht="18" x14ac:dyDescent="0.35">
      <c r="A371" s="54" t="s">
        <v>54</v>
      </c>
      <c r="B371" s="119">
        <v>2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2</v>
      </c>
      <c r="C372" s="21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14</v>
      </c>
    </row>
    <row r="374" spans="1:6" x14ac:dyDescent="0.25">
      <c r="A374" s="196" t="s">
        <v>37</v>
      </c>
      <c r="B374" s="197"/>
      <c r="C374" s="198"/>
      <c r="D374" s="199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1" t="s">
        <v>116</v>
      </c>
      <c r="B376" s="272"/>
      <c r="C376" s="272"/>
      <c r="D376" s="272"/>
      <c r="E376" s="272"/>
      <c r="F376" s="272"/>
    </row>
    <row r="377" spans="1:6" ht="16.5" x14ac:dyDescent="0.25">
      <c r="A377" s="73" t="s">
        <v>121</v>
      </c>
      <c r="B377" s="119">
        <v>2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6" t="s">
        <v>265</v>
      </c>
      <c r="B378" s="119">
        <v>2</v>
      </c>
      <c r="C378" s="21"/>
      <c r="D378" s="117"/>
      <c r="E378" s="100"/>
      <c r="F378" s="100"/>
    </row>
    <row r="379" spans="1:6" x14ac:dyDescent="0.25">
      <c r="A379" s="16" t="s">
        <v>374</v>
      </c>
      <c r="B379" s="119">
        <v>2</v>
      </c>
      <c r="C379" s="21"/>
      <c r="D379" s="117"/>
      <c r="E379" s="100"/>
      <c r="F379" s="100"/>
    </row>
    <row r="380" spans="1:6" x14ac:dyDescent="0.25">
      <c r="A380" s="16" t="s">
        <v>139</v>
      </c>
      <c r="B380" s="119">
        <v>2</v>
      </c>
      <c r="C380" s="21"/>
      <c r="D380" s="101"/>
      <c r="E380" s="100"/>
      <c r="F380" s="100"/>
    </row>
    <row r="381" spans="1:6" ht="18" x14ac:dyDescent="0.35">
      <c r="A381" s="54" t="s">
        <v>61</v>
      </c>
      <c r="B381" s="119">
        <v>2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2</v>
      </c>
      <c r="C382" s="21"/>
      <c r="D382" s="117"/>
      <c r="E382" s="100"/>
      <c r="F382" s="100"/>
    </row>
    <row r="383" spans="1:6" x14ac:dyDescent="0.25">
      <c r="A383" s="17" t="s">
        <v>233</v>
      </c>
      <c r="B383" s="119">
        <v>2</v>
      </c>
      <c r="C383" s="21"/>
      <c r="D383" s="117"/>
      <c r="E383" s="100"/>
      <c r="F383" s="100"/>
    </row>
    <row r="384" spans="1:6" ht="16.5" x14ac:dyDescent="0.25">
      <c r="A384" s="73" t="s">
        <v>158</v>
      </c>
      <c r="B384" s="119">
        <v>2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2</v>
      </c>
      <c r="C385" s="21"/>
      <c r="D385" s="117"/>
      <c r="E385" s="100"/>
      <c r="F385" s="100"/>
    </row>
    <row r="386" spans="1:7" ht="45" x14ac:dyDescent="0.25">
      <c r="A386" s="71" t="s">
        <v>271</v>
      </c>
      <c r="B386" s="119">
        <v>2</v>
      </c>
      <c r="C386" s="23"/>
      <c r="D386" s="233">
        <v>1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18</v>
      </c>
    </row>
    <row r="388" spans="1:7" x14ac:dyDescent="0.25">
      <c r="A388" s="196" t="s">
        <v>37</v>
      </c>
      <c r="B388" s="197"/>
      <c r="C388" s="198"/>
      <c r="D388" s="199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32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6" customFormat="1" ht="19.5" x14ac:dyDescent="0.25">
      <c r="A393" s="268" t="s">
        <v>346</v>
      </c>
      <c r="B393" s="269"/>
      <c r="C393" s="269"/>
      <c r="D393" s="269"/>
      <c r="E393" s="269"/>
      <c r="F393" s="270"/>
    </row>
    <row r="394" spans="1:7" s="116" customFormat="1" x14ac:dyDescent="0.25">
      <c r="A394" s="143">
        <f>+B11</f>
        <v>42873</v>
      </c>
      <c r="B394" s="5"/>
      <c r="C394" s="6"/>
      <c r="D394" s="5"/>
    </row>
    <row r="395" spans="1:7" ht="18" x14ac:dyDescent="0.25">
      <c r="A395" s="266" t="s">
        <v>347</v>
      </c>
      <c r="B395" s="267"/>
      <c r="C395" s="267"/>
      <c r="D395" s="267"/>
      <c r="E395" s="267"/>
      <c r="F395" s="267"/>
    </row>
    <row r="396" spans="1:7" ht="30" x14ac:dyDescent="0.25">
      <c r="A396" s="17" t="s">
        <v>286</v>
      </c>
      <c r="B396" s="103">
        <v>2</v>
      </c>
      <c r="C396" s="103"/>
      <c r="D396" s="117"/>
      <c r="E396" s="100"/>
      <c r="F396" s="100"/>
    </row>
    <row r="397" spans="1:7" s="116" customFormat="1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87"/>
      <c r="F397" s="100"/>
    </row>
    <row r="398" spans="1:7" x14ac:dyDescent="0.25">
      <c r="A398" s="118" t="s">
        <v>295</v>
      </c>
      <c r="B398" s="119">
        <v>1</v>
      </c>
      <c r="C398" s="98"/>
      <c r="D398" s="100" t="s">
        <v>401</v>
      </c>
      <c r="E398" s="122"/>
      <c r="F398" s="100"/>
    </row>
    <row r="399" spans="1:7" ht="16.5" x14ac:dyDescent="0.3">
      <c r="A399" s="39" t="s">
        <v>184</v>
      </c>
      <c r="B399" s="119">
        <v>2</v>
      </c>
      <c r="C399" s="98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7</v>
      </c>
    </row>
    <row r="401" spans="1:6" x14ac:dyDescent="0.25">
      <c r="A401" s="196" t="s">
        <v>37</v>
      </c>
      <c r="B401" s="197"/>
      <c r="C401" s="198"/>
      <c r="D401" s="199">
        <f>D400/(COUNT(B396:C399)*2)</f>
        <v>0.875</v>
      </c>
    </row>
    <row r="402" spans="1:6" ht="18" x14ac:dyDescent="0.25">
      <c r="A402" s="266" t="s">
        <v>31</v>
      </c>
      <c r="B402" s="267"/>
      <c r="C402" s="267"/>
      <c r="D402" s="267"/>
      <c r="E402" s="267"/>
      <c r="F402" s="267"/>
    </row>
    <row r="403" spans="1:6" x14ac:dyDescent="0.25">
      <c r="A403" s="18" t="s">
        <v>3</v>
      </c>
      <c r="B403" s="103">
        <v>2</v>
      </c>
      <c r="C403" s="103"/>
      <c r="D403" s="117"/>
      <c r="E403" s="100"/>
      <c r="F403" s="100"/>
    </row>
    <row r="404" spans="1:6" x14ac:dyDescent="0.25">
      <c r="A404" s="25" t="s">
        <v>30</v>
      </c>
      <c r="B404" s="119">
        <v>2</v>
      </c>
      <c r="C404" s="103"/>
      <c r="D404" s="117"/>
      <c r="E404" s="100"/>
      <c r="F404" s="100"/>
    </row>
    <row r="405" spans="1:6" ht="45" x14ac:dyDescent="0.25">
      <c r="A405" s="78" t="s">
        <v>271</v>
      </c>
      <c r="B405" s="119">
        <v>2</v>
      </c>
      <c r="C405" s="104"/>
      <c r="D405" s="233">
        <v>1</v>
      </c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4</v>
      </c>
    </row>
    <row r="407" spans="1:6" x14ac:dyDescent="0.25">
      <c r="A407" s="196" t="s">
        <v>37</v>
      </c>
      <c r="B407" s="197"/>
      <c r="C407" s="198"/>
      <c r="D407" s="199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11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8" t="s">
        <v>170</v>
      </c>
      <c r="B412" s="269"/>
      <c r="C412" s="269"/>
      <c r="D412" s="269"/>
      <c r="E412" s="269"/>
      <c r="F412" s="270"/>
    </row>
    <row r="413" spans="1:6" x14ac:dyDescent="0.25">
      <c r="A413" s="14"/>
      <c r="B413" s="5"/>
      <c r="C413" s="6"/>
      <c r="D413" s="5"/>
    </row>
    <row r="414" spans="1:6" ht="30" x14ac:dyDescent="0.25">
      <c r="A414" s="18" t="s">
        <v>15</v>
      </c>
      <c r="B414" s="103">
        <v>1</v>
      </c>
      <c r="C414" s="103"/>
      <c r="D414" s="117" t="s">
        <v>402</v>
      </c>
      <c r="E414" s="87"/>
      <c r="F414" s="100"/>
    </row>
    <row r="415" spans="1:6" ht="30" x14ac:dyDescent="0.25">
      <c r="A415" s="25" t="s">
        <v>230</v>
      </c>
      <c r="B415" s="119">
        <v>1</v>
      </c>
      <c r="C415" s="103"/>
      <c r="D415" s="106" t="s">
        <v>403</v>
      </c>
      <c r="E415" s="100"/>
      <c r="F415" s="100"/>
    </row>
    <row r="416" spans="1:6" x14ac:dyDescent="0.25">
      <c r="A416" s="25" t="s">
        <v>81</v>
      </c>
      <c r="B416" s="119">
        <v>2</v>
      </c>
      <c r="C416" s="98"/>
      <c r="D416" s="112"/>
      <c r="E416" s="122"/>
      <c r="F416" s="100"/>
    </row>
    <row r="417" spans="1:7" ht="30" x14ac:dyDescent="0.25">
      <c r="A417" s="25" t="s">
        <v>16</v>
      </c>
      <c r="B417" s="119">
        <v>1</v>
      </c>
      <c r="C417" s="103"/>
      <c r="D417" s="106" t="s">
        <v>404</v>
      </c>
      <c r="E417" s="100"/>
      <c r="F417" s="100"/>
    </row>
    <row r="418" spans="1:7" ht="45" x14ac:dyDescent="0.25">
      <c r="A418" s="78" t="s">
        <v>271</v>
      </c>
      <c r="B418" s="119">
        <v>2</v>
      </c>
      <c r="C418" s="104"/>
      <c r="D418" s="236">
        <v>1</v>
      </c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5</v>
      </c>
    </row>
    <row r="420" spans="1:7" x14ac:dyDescent="0.25">
      <c r="A420" s="196" t="s">
        <v>37</v>
      </c>
      <c r="B420" s="197"/>
      <c r="C420" s="198"/>
      <c r="D420" s="199">
        <f>D419/(COUNT(B414:C417)*2)</f>
        <v>0.625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8" t="s">
        <v>82</v>
      </c>
      <c r="B422" s="269"/>
      <c r="C422" s="269"/>
      <c r="D422" s="269"/>
      <c r="E422" s="269"/>
      <c r="F422" s="270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98">
        <v>1</v>
      </c>
      <c r="C424" s="98"/>
      <c r="D424" s="99" t="s">
        <v>405</v>
      </c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98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233">
        <v>0</v>
      </c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3</v>
      </c>
    </row>
    <row r="429" spans="1:7" x14ac:dyDescent="0.25">
      <c r="A429" s="196" t="s">
        <v>37</v>
      </c>
      <c r="B429" s="197"/>
      <c r="C429" s="198"/>
      <c r="D429" s="199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8" t="s">
        <v>143</v>
      </c>
      <c r="B431" s="269"/>
      <c r="C431" s="269"/>
      <c r="D431" s="269"/>
      <c r="E431" s="269"/>
      <c r="F431" s="270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3">
        <v>2</v>
      </c>
      <c r="C433" s="103"/>
      <c r="D433" s="117"/>
      <c r="E433" s="100"/>
      <c r="F433" s="100"/>
    </row>
    <row r="434" spans="1:14" ht="36" x14ac:dyDescent="0.35">
      <c r="A434" s="56" t="s">
        <v>258</v>
      </c>
      <c r="B434" s="119">
        <v>1</v>
      </c>
      <c r="C434" s="158" t="str">
        <f>IF(B434=0, -5, "0")</f>
        <v>0</v>
      </c>
      <c r="D434" s="117" t="s">
        <v>408</v>
      </c>
      <c r="E434" s="100"/>
      <c r="F434" s="100"/>
    </row>
    <row r="435" spans="1:14" ht="36" x14ac:dyDescent="0.35">
      <c r="A435" s="56" t="s">
        <v>100</v>
      </c>
      <c r="B435" s="119">
        <v>1</v>
      </c>
      <c r="C435" s="158" t="str">
        <f>IF(B435=0, -5, "0")</f>
        <v>0</v>
      </c>
      <c r="D435" s="117" t="s">
        <v>406</v>
      </c>
      <c r="E435" s="100"/>
      <c r="F435" s="100"/>
    </row>
    <row r="436" spans="1:14" x14ac:dyDescent="0.25">
      <c r="A436" s="16" t="s">
        <v>169</v>
      </c>
      <c r="B436" s="119">
        <v>2</v>
      </c>
      <c r="C436" s="103"/>
      <c r="D436" s="117"/>
      <c r="E436" s="100"/>
      <c r="F436" s="100"/>
    </row>
    <row r="437" spans="1:14" x14ac:dyDescent="0.25">
      <c r="A437" s="17" t="s">
        <v>259</v>
      </c>
      <c r="B437" s="119" t="s">
        <v>34</v>
      </c>
      <c r="C437" s="103"/>
      <c r="D437" s="96"/>
      <c r="E437" s="117"/>
      <c r="F437" s="100"/>
    </row>
    <row r="438" spans="1:14" ht="30" x14ac:dyDescent="0.25">
      <c r="A438" s="17" t="s">
        <v>49</v>
      </c>
      <c r="B438" s="119" t="s">
        <v>34</v>
      </c>
      <c r="C438" s="103"/>
      <c r="D438" s="117" t="s">
        <v>407</v>
      </c>
      <c r="E438" s="100"/>
      <c r="F438" s="100"/>
    </row>
    <row r="439" spans="1:14" x14ac:dyDescent="0.25">
      <c r="A439" s="17" t="s">
        <v>243</v>
      </c>
      <c r="B439" s="119">
        <v>2</v>
      </c>
      <c r="C439" s="103"/>
      <c r="E439" s="100"/>
      <c r="F439" s="100"/>
    </row>
    <row r="440" spans="1:14" x14ac:dyDescent="0.25">
      <c r="A440" s="20" t="s">
        <v>114</v>
      </c>
      <c r="B440" s="119">
        <v>2</v>
      </c>
      <c r="C440" s="103"/>
      <c r="D440" s="117"/>
      <c r="E440" s="100"/>
      <c r="F440" s="100"/>
    </row>
    <row r="441" spans="1:14" x14ac:dyDescent="0.25">
      <c r="A441" s="17" t="s">
        <v>83</v>
      </c>
      <c r="B441" s="119">
        <v>2</v>
      </c>
      <c r="C441" s="103"/>
      <c r="D441" s="117"/>
      <c r="E441" s="100"/>
      <c r="F441" s="100"/>
    </row>
    <row r="442" spans="1:14" ht="30" x14ac:dyDescent="0.25">
      <c r="A442" s="16" t="s">
        <v>242</v>
      </c>
      <c r="B442" s="119">
        <v>2</v>
      </c>
      <c r="C442" s="103"/>
      <c r="D442" s="117"/>
      <c r="E442" s="100"/>
      <c r="F442" s="100"/>
      <c r="H442" s="116"/>
      <c r="I442" s="116"/>
      <c r="J442" s="116"/>
      <c r="K442" s="116"/>
      <c r="L442" s="116"/>
      <c r="M442" s="116"/>
      <c r="N442" s="116"/>
    </row>
    <row r="443" spans="1:14" ht="30" x14ac:dyDescent="0.25">
      <c r="A443" s="16" t="s">
        <v>198</v>
      </c>
      <c r="B443" s="119" t="s">
        <v>34</v>
      </c>
      <c r="C443" s="103"/>
      <c r="D443" s="117"/>
      <c r="E443" s="100"/>
      <c r="F443" s="100"/>
      <c r="H443" s="116"/>
      <c r="I443" s="116"/>
      <c r="J443" s="116"/>
      <c r="K443" s="116"/>
      <c r="L443" s="116"/>
      <c r="M443" s="116"/>
      <c r="N443" s="116"/>
    </row>
    <row r="444" spans="1:14" s="116" customFormat="1" ht="30" x14ac:dyDescent="0.25">
      <c r="A444" s="142" t="s">
        <v>342</v>
      </c>
      <c r="B444" s="119">
        <v>1</v>
      </c>
      <c r="C444" s="119"/>
      <c r="D444" s="117" t="s">
        <v>409</v>
      </c>
      <c r="E444" s="100"/>
      <c r="F444" s="100"/>
    </row>
    <row r="445" spans="1:14" x14ac:dyDescent="0.25">
      <c r="A445" s="70" t="s">
        <v>375</v>
      </c>
      <c r="B445" s="119" t="s">
        <v>34</v>
      </c>
      <c r="C445" s="100"/>
      <c r="D445" s="100"/>
      <c r="E445" s="100"/>
      <c r="F445" s="100"/>
      <c r="G445" s="121"/>
      <c r="H445" s="116"/>
      <c r="J445" s="116"/>
      <c r="K445" s="116"/>
      <c r="L445" s="116"/>
      <c r="M445" s="116"/>
      <c r="N445" s="116"/>
    </row>
    <row r="446" spans="1:14" ht="45" x14ac:dyDescent="0.25">
      <c r="A446" s="70" t="s">
        <v>376</v>
      </c>
      <c r="B446" s="119">
        <v>0</v>
      </c>
      <c r="C446" s="126"/>
      <c r="D446" s="242" t="s">
        <v>410</v>
      </c>
      <c r="E446" s="243" t="s">
        <v>411</v>
      </c>
      <c r="F446" s="125"/>
      <c r="H446" s="116"/>
      <c r="I446" s="116"/>
      <c r="J446" s="116"/>
      <c r="K446" s="116"/>
      <c r="L446" s="116"/>
      <c r="M446" s="116"/>
      <c r="N446" s="116"/>
    </row>
    <row r="447" spans="1:14" ht="45" x14ac:dyDescent="0.25">
      <c r="A447" s="70" t="s">
        <v>377</v>
      </c>
      <c r="B447" s="119" t="s">
        <v>34</v>
      </c>
      <c r="C447" s="104"/>
      <c r="D447" s="124"/>
      <c r="E447" s="100"/>
      <c r="F447" s="100"/>
      <c r="H447" s="116"/>
      <c r="I447" s="116"/>
      <c r="J447" s="116"/>
      <c r="K447" s="116"/>
      <c r="L447" s="116"/>
      <c r="M447" s="116"/>
      <c r="N447" s="116"/>
    </row>
    <row r="448" spans="1:14" s="116" customFormat="1" ht="45" x14ac:dyDescent="0.25">
      <c r="A448" s="70" t="s">
        <v>271</v>
      </c>
      <c r="B448" s="119">
        <v>2</v>
      </c>
      <c r="C448" s="104"/>
      <c r="D448" s="237">
        <v>1</v>
      </c>
      <c r="E448" s="72"/>
      <c r="F448" s="72"/>
    </row>
    <row r="449" spans="1:14" x14ac:dyDescent="0.25">
      <c r="A449" s="196" t="s">
        <v>38</v>
      </c>
      <c r="B449" s="196"/>
      <c r="C449" s="196"/>
      <c r="D449" s="196">
        <f>SUM(B433:C447)</f>
        <v>15</v>
      </c>
      <c r="H449" s="116"/>
      <c r="I449" s="116"/>
      <c r="J449" s="116"/>
      <c r="K449" s="116"/>
      <c r="L449" s="116"/>
      <c r="M449" s="116"/>
      <c r="N449" s="116"/>
    </row>
    <row r="450" spans="1:14" x14ac:dyDescent="0.25">
      <c r="A450" s="196" t="s">
        <v>37</v>
      </c>
      <c r="B450" s="197"/>
      <c r="C450" s="198"/>
      <c r="D450" s="199">
        <f>D449/(COUNT(B433:C447)*2)</f>
        <v>0.75</v>
      </c>
      <c r="H450" s="116"/>
      <c r="I450" s="116"/>
      <c r="J450" s="116"/>
      <c r="K450" s="116"/>
      <c r="L450" s="116"/>
      <c r="M450" s="116"/>
      <c r="N450" s="116"/>
    </row>
    <row r="451" spans="1:14" x14ac:dyDescent="0.25">
      <c r="A451" s="8"/>
      <c r="B451" s="5"/>
      <c r="C451" s="6"/>
      <c r="D451" s="5"/>
      <c r="H451" s="116"/>
      <c r="I451" s="116"/>
      <c r="J451" s="116"/>
      <c r="K451" s="116"/>
      <c r="L451" s="116"/>
      <c r="M451" s="116"/>
      <c r="N451" s="116"/>
    </row>
    <row r="452" spans="1:14" ht="19.5" x14ac:dyDescent="0.25">
      <c r="A452" s="268" t="s">
        <v>144</v>
      </c>
      <c r="B452" s="269"/>
      <c r="C452" s="269"/>
      <c r="D452" s="269"/>
      <c r="E452" s="269"/>
      <c r="F452" s="270"/>
      <c r="H452" s="116"/>
      <c r="I452" s="116"/>
      <c r="J452" s="116"/>
      <c r="K452" s="116"/>
      <c r="L452" s="116"/>
      <c r="M452" s="116"/>
      <c r="N452" s="116"/>
    </row>
    <row r="453" spans="1:14" x14ac:dyDescent="0.25">
      <c r="A453" s="8"/>
      <c r="B453" s="5"/>
      <c r="C453" s="6"/>
      <c r="D453" s="5"/>
      <c r="H453" s="116"/>
      <c r="I453" s="116"/>
      <c r="J453" s="116"/>
      <c r="K453" s="116"/>
      <c r="L453" s="116"/>
      <c r="M453" s="116"/>
      <c r="N453" s="116"/>
    </row>
    <row r="454" spans="1:14" ht="30" x14ac:dyDescent="0.25">
      <c r="A454" s="16" t="s">
        <v>159</v>
      </c>
      <c r="B454" s="103">
        <v>2</v>
      </c>
      <c r="C454" s="103"/>
      <c r="D454" s="101"/>
      <c r="E454" s="100"/>
      <c r="F454" s="100"/>
      <c r="H454" s="116"/>
      <c r="I454" s="116"/>
      <c r="J454" s="116"/>
      <c r="K454" s="116"/>
      <c r="L454" s="116"/>
      <c r="M454" s="116"/>
      <c r="N454" s="116"/>
    </row>
    <row r="455" spans="1:14" x14ac:dyDescent="0.25">
      <c r="A455" s="17" t="s">
        <v>58</v>
      </c>
      <c r="B455" s="119">
        <v>2</v>
      </c>
      <c r="C455" s="103"/>
      <c r="D455" s="117"/>
      <c r="E455" s="100"/>
      <c r="F455" s="100"/>
    </row>
    <row r="456" spans="1:14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14" ht="45" x14ac:dyDescent="0.3">
      <c r="A457" s="83" t="s">
        <v>271</v>
      </c>
      <c r="B457" s="119">
        <v>2</v>
      </c>
      <c r="C457" s="103"/>
      <c r="D457" s="233">
        <v>1</v>
      </c>
      <c r="E457" s="72"/>
      <c r="F457" s="72"/>
    </row>
    <row r="458" spans="1:14" x14ac:dyDescent="0.25">
      <c r="A458" s="217" t="s">
        <v>38</v>
      </c>
      <c r="B458" s="196"/>
      <c r="C458" s="218"/>
      <c r="D458" s="196">
        <f>SUM(B454:C456)</f>
        <v>6</v>
      </c>
    </row>
    <row r="459" spans="1:14" x14ac:dyDescent="0.25">
      <c r="A459" s="196" t="s">
        <v>37</v>
      </c>
      <c r="B459" s="218"/>
      <c r="C459" s="219"/>
      <c r="D459" s="220">
        <f>D458/(COUNT(B454:C456)*2)</f>
        <v>1</v>
      </c>
    </row>
    <row r="461" spans="1:14" x14ac:dyDescent="0.25">
      <c r="A461" s="209" t="s">
        <v>267</v>
      </c>
      <c r="B461" s="210"/>
      <c r="C461" s="210"/>
      <c r="D461" s="211">
        <f>AVERAGE(D36,D92,D145,D185,D241,D275,D303,D356,D386,D405,D418,D427,D448,D457)</f>
        <v>0.8571428571428571</v>
      </c>
    </row>
    <row r="462" spans="1:14" ht="18" x14ac:dyDescent="0.25">
      <c r="A462" s="212" t="s">
        <v>47</v>
      </c>
      <c r="B462" s="213"/>
      <c r="C462" s="214"/>
      <c r="D462" s="215">
        <f>SUM(D458,D449,D419,D409,D360,D307,D279,D40,D428,D245,D149,D390,D189,D96)</f>
        <v>441</v>
      </c>
    </row>
    <row r="463" spans="1:14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0.91493775933609955</v>
      </c>
    </row>
  </sheetData>
  <sheetProtection algorithmName="SHA-512" hashValue="ciEi3EwvE8E8H5cGkYNgnJM8tH4xZnhtXzsgNk2JSyE9HMJOQ+WlWrBjw2RzU6dFQKTi3usHp66yEnYeLowK/g==" saltValue="Gy1JPsAmk7gphMLnY5hF3g==" spinCount="100000" sheet="1" objects="1" scenarios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78" zoomScale="80" zoomScaleSheetLayoutView="80" workbookViewId="0">
      <selection activeCell="D200" sqref="D20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90"/>
      <c r="E1" s="290"/>
      <c r="F1" s="290"/>
      <c r="G1" s="290"/>
      <c r="H1" s="290"/>
      <c r="I1" s="290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6" t="s">
        <v>52</v>
      </c>
      <c r="B6" s="276"/>
      <c r="C6" s="276"/>
      <c r="D6" s="276"/>
      <c r="E6" s="276"/>
      <c r="F6" s="276"/>
      <c r="G6" s="85"/>
      <c r="H6" s="85"/>
      <c r="I6" s="85"/>
    </row>
    <row r="7" spans="1:9" s="29" customFormat="1" ht="21.75" customHeight="1" x14ac:dyDescent="0.5">
      <c r="A7" s="276" t="str">
        <f>'A1 Exploitation'!A8:F8</f>
        <v>MORNAGUIA</v>
      </c>
      <c r="B7" s="276"/>
      <c r="C7" s="276"/>
      <c r="D7" s="276"/>
      <c r="E7" s="276"/>
      <c r="F7" s="276"/>
      <c r="G7" s="85"/>
      <c r="H7" s="85"/>
      <c r="I7" s="85"/>
    </row>
    <row r="8" spans="1:9" s="29" customFormat="1" ht="24.75" x14ac:dyDescent="0.5">
      <c r="A8" s="189" t="s">
        <v>44</v>
      </c>
      <c r="B8" s="291" t="str">
        <f>'A1 Exploitation'!B9:F9</f>
        <v>Mme SLAIMI Samah</v>
      </c>
      <c r="C8" s="291"/>
      <c r="D8" s="291"/>
      <c r="E8" s="291"/>
      <c r="F8" s="292"/>
      <c r="G8" s="85"/>
      <c r="H8" s="85"/>
      <c r="I8" s="85"/>
    </row>
    <row r="9" spans="1:9" s="29" customFormat="1" ht="24.75" x14ac:dyDescent="0.5">
      <c r="A9" s="190" t="s">
        <v>46</v>
      </c>
      <c r="B9" s="293" t="str">
        <f>'A1 Exploitation'!B10:F10</f>
        <v>Directeur du magasin Moncef JOUINI</v>
      </c>
      <c r="C9" s="293"/>
      <c r="D9" s="293"/>
      <c r="E9" s="293"/>
      <c r="F9" s="293"/>
      <c r="G9" s="85"/>
      <c r="H9" s="85"/>
      <c r="I9" s="85"/>
    </row>
    <row r="10" spans="1:9" s="29" customFormat="1" ht="24.75" x14ac:dyDescent="0.5">
      <c r="A10" s="189" t="s">
        <v>45</v>
      </c>
      <c r="B10" s="289">
        <f>'A1 Exploitation'!B11:F11</f>
        <v>42873</v>
      </c>
      <c r="C10" s="289"/>
      <c r="D10" s="289"/>
      <c r="E10" s="289"/>
      <c r="F10" s="289"/>
      <c r="G10" s="85"/>
      <c r="H10" s="85"/>
      <c r="I10" s="85"/>
    </row>
    <row r="11" spans="1:9" s="29" customFormat="1" ht="24.75" x14ac:dyDescent="0.5">
      <c r="A11" s="189" t="s">
        <v>318</v>
      </c>
      <c r="B11" s="294">
        <f>D183</f>
        <v>0.84536082474226804</v>
      </c>
      <c r="C11" s="294"/>
      <c r="D11" s="294"/>
      <c r="E11" s="294"/>
      <c r="F11" s="294"/>
      <c r="G11" s="85"/>
      <c r="H11" s="85"/>
      <c r="I11" s="85"/>
    </row>
    <row r="12" spans="1:9" s="29" customFormat="1" ht="22.5" x14ac:dyDescent="0.45">
      <c r="A12" s="28"/>
      <c r="D12" s="281"/>
      <c r="E12" s="281"/>
      <c r="F12" s="281"/>
      <c r="G12" s="281"/>
      <c r="H12" s="281"/>
      <c r="I12" s="31"/>
    </row>
    <row r="13" spans="1:9" s="29" customFormat="1" ht="11.25" customHeight="1" x14ac:dyDescent="0.3">
      <c r="A13" s="282" t="s">
        <v>32</v>
      </c>
      <c r="B13" s="283" t="s">
        <v>33</v>
      </c>
      <c r="C13" s="283"/>
      <c r="D13" s="283" t="s">
        <v>48</v>
      </c>
      <c r="E13" s="284" t="s">
        <v>201</v>
      </c>
      <c r="F13" s="283" t="s">
        <v>202</v>
      </c>
    </row>
    <row r="14" spans="1:9" s="29" customFormat="1" ht="12.75" customHeight="1" x14ac:dyDescent="0.3">
      <c r="A14" s="282"/>
      <c r="B14" s="55" t="s">
        <v>36</v>
      </c>
      <c r="C14" s="55" t="s">
        <v>35</v>
      </c>
      <c r="D14" s="283"/>
      <c r="E14" s="284"/>
      <c r="F14" s="28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8" t="s">
        <v>0</v>
      </c>
      <c r="B16" s="288"/>
      <c r="C16" s="288"/>
      <c r="D16" s="288"/>
      <c r="E16" s="288"/>
      <c r="F16" s="288"/>
    </row>
    <row r="17" spans="1:6" ht="33" x14ac:dyDescent="0.3">
      <c r="A17" s="32" t="s">
        <v>296</v>
      </c>
      <c r="B17" s="161">
        <v>0</v>
      </c>
      <c r="C17" s="161"/>
      <c r="D17" s="162" t="s">
        <v>412</v>
      </c>
      <c r="E17" s="161" t="s">
        <v>413</v>
      </c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8</v>
      </c>
    </row>
    <row r="23" spans="1:6" x14ac:dyDescent="0.3">
      <c r="A23" s="191" t="s">
        <v>319</v>
      </c>
      <c r="B23" s="192"/>
      <c r="C23" s="193"/>
      <c r="D23" s="195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8" t="s">
        <v>4</v>
      </c>
      <c r="B25" s="288"/>
      <c r="C25" s="288"/>
      <c r="D25" s="288"/>
      <c r="E25" s="288"/>
      <c r="F25" s="288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2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2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8" t="s">
        <v>231</v>
      </c>
      <c r="B35" s="288"/>
      <c r="C35" s="288"/>
      <c r="D35" s="288"/>
      <c r="E35" s="288"/>
      <c r="F35" s="288"/>
    </row>
    <row r="36" spans="1:6" s="41" customFormat="1" ht="18" x14ac:dyDescent="0.35">
      <c r="A36" s="54" t="s">
        <v>101</v>
      </c>
      <c r="B36" s="161">
        <v>2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2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2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2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2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10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8" t="s">
        <v>21</v>
      </c>
      <c r="B44" s="288"/>
      <c r="C44" s="288"/>
      <c r="D44" s="288"/>
      <c r="E44" s="288"/>
      <c r="F44" s="288"/>
    </row>
    <row r="45" spans="1:6" ht="30.75" x14ac:dyDescent="0.3">
      <c r="A45" s="32" t="s">
        <v>297</v>
      </c>
      <c r="B45" s="161">
        <v>1</v>
      </c>
      <c r="C45" s="161"/>
      <c r="D45" s="165" t="s">
        <v>414</v>
      </c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40">
        <v>0.43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11</v>
      </c>
    </row>
    <row r="52" spans="1:6" x14ac:dyDescent="0.3">
      <c r="A52" s="191" t="s">
        <v>319</v>
      </c>
      <c r="B52" s="192"/>
      <c r="C52" s="193"/>
      <c r="D52" s="195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8" t="s">
        <v>8</v>
      </c>
      <c r="B54" s="288"/>
      <c r="C54" s="288"/>
      <c r="D54" s="288"/>
      <c r="E54" s="288"/>
      <c r="F54" s="288"/>
    </row>
    <row r="55" spans="1:6" ht="36" x14ac:dyDescent="0.35">
      <c r="A55" s="56" t="s">
        <v>186</v>
      </c>
      <c r="B55" s="161">
        <v>2</v>
      </c>
      <c r="C55" s="185" t="str">
        <f>IF(B55=0, -5, "0")</f>
        <v>0</v>
      </c>
      <c r="D55" s="239"/>
      <c r="E55" s="239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29"/>
      <c r="E57" s="162"/>
      <c r="F57" s="161"/>
    </row>
    <row r="58" spans="1:6" x14ac:dyDescent="0.3">
      <c r="A58" s="42" t="s">
        <v>96</v>
      </c>
      <c r="B58" s="161">
        <v>2</v>
      </c>
      <c r="C58" s="161"/>
      <c r="D58" s="165"/>
      <c r="E58" s="161"/>
      <c r="F58" s="161"/>
    </row>
    <row r="59" spans="1:6" ht="50.25" x14ac:dyDescent="0.35">
      <c r="A59" s="56" t="s">
        <v>234</v>
      </c>
      <c r="B59" s="161">
        <v>2</v>
      </c>
      <c r="C59" s="185" t="str">
        <f>IF(B59=0, -5, "0")</f>
        <v>0</v>
      </c>
      <c r="D59" s="162" t="s">
        <v>431</v>
      </c>
      <c r="E59" s="239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14</v>
      </c>
    </row>
    <row r="63" spans="1:6" x14ac:dyDescent="0.3">
      <c r="A63" s="191" t="s">
        <v>319</v>
      </c>
      <c r="B63" s="192"/>
      <c r="C63" s="193"/>
      <c r="D63" s="195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8" t="s">
        <v>136</v>
      </c>
      <c r="B65" s="288"/>
      <c r="C65" s="288"/>
      <c r="D65" s="288"/>
      <c r="E65" s="288"/>
      <c r="F65" s="288"/>
    </row>
    <row r="66" spans="1:6" ht="34.5" x14ac:dyDescent="0.4">
      <c r="A66" s="32" t="s">
        <v>298</v>
      </c>
      <c r="B66" s="167">
        <v>1</v>
      </c>
      <c r="C66" s="168"/>
      <c r="D66" s="162" t="s">
        <v>436</v>
      </c>
      <c r="E66" s="169"/>
      <c r="F66" s="161"/>
    </row>
    <row r="67" spans="1:6" ht="19.5" x14ac:dyDescent="0.4">
      <c r="A67" s="32" t="s">
        <v>299</v>
      </c>
      <c r="B67" s="167">
        <v>2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2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2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45" x14ac:dyDescent="0.35">
      <c r="A74" s="60" t="s">
        <v>203</v>
      </c>
      <c r="B74" s="167">
        <v>2</v>
      </c>
      <c r="C74" s="185" t="str">
        <f>IF(B74=0, -5, "0")</f>
        <v>0</v>
      </c>
      <c r="D74" s="238" t="s">
        <v>425</v>
      </c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>
        <v>2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2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2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>
        <v>2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2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>
        <v>2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2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23</v>
      </c>
    </row>
    <row r="84" spans="1:6" x14ac:dyDescent="0.3">
      <c r="A84" s="191" t="s">
        <v>319</v>
      </c>
      <c r="B84" s="192"/>
      <c r="C84" s="193"/>
      <c r="D84" s="195">
        <f>D83/(COUNT(B66:C82)*2)</f>
        <v>0.95833333333333337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8" t="s">
        <v>223</v>
      </c>
      <c r="B86" s="288"/>
      <c r="C86" s="288"/>
      <c r="D86" s="288"/>
      <c r="E86" s="288"/>
      <c r="F86" s="288"/>
    </row>
    <row r="87" spans="1:6" ht="34.5" x14ac:dyDescent="0.4">
      <c r="A87" s="64" t="s">
        <v>300</v>
      </c>
      <c r="B87" s="177">
        <v>2</v>
      </c>
      <c r="C87" s="168"/>
      <c r="D87" s="162"/>
      <c r="E87" s="162"/>
      <c r="F87" s="161"/>
    </row>
    <row r="88" spans="1:6" ht="34.5" x14ac:dyDescent="0.4">
      <c r="A88" s="32" t="s">
        <v>299</v>
      </c>
      <c r="B88" s="177">
        <v>1</v>
      </c>
      <c r="C88" s="168"/>
      <c r="D88" s="162" t="s">
        <v>415</v>
      </c>
      <c r="E88" s="161"/>
      <c r="F88" s="161"/>
    </row>
    <row r="89" spans="1:6" ht="19.5" x14ac:dyDescent="0.4">
      <c r="A89" s="32" t="s">
        <v>324</v>
      </c>
      <c r="B89" s="177">
        <v>2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2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>
        <v>2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2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2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2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2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2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19</v>
      </c>
    </row>
    <row r="102" spans="1:6" x14ac:dyDescent="0.3">
      <c r="A102" s="191" t="s">
        <v>319</v>
      </c>
      <c r="B102" s="192"/>
      <c r="C102" s="193"/>
      <c r="D102" s="195">
        <f>D101/(COUNT(B87:C100)*2)</f>
        <v>0.95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8" t="s">
        <v>224</v>
      </c>
      <c r="B105" s="288"/>
      <c r="C105" s="288"/>
      <c r="D105" s="288"/>
      <c r="E105" s="288"/>
      <c r="F105" s="288"/>
    </row>
    <row r="106" spans="1:6" s="41" customFormat="1" ht="34.5" x14ac:dyDescent="0.4">
      <c r="A106" s="64" t="s">
        <v>301</v>
      </c>
      <c r="B106" s="177">
        <v>2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2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2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2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>
        <v>2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2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2</v>
      </c>
      <c r="C113" s="161"/>
      <c r="D113" s="162"/>
      <c r="E113" s="161"/>
      <c r="F113" s="161"/>
    </row>
    <row r="114" spans="1:6" s="41" customFormat="1" ht="50.25" x14ac:dyDescent="0.35">
      <c r="A114" s="60" t="s">
        <v>334</v>
      </c>
      <c r="B114" s="177">
        <v>2</v>
      </c>
      <c r="C114" s="185" t="str">
        <f>IF(B114=0, -5, "0")</f>
        <v>0</v>
      </c>
      <c r="D114" s="162" t="s">
        <v>429</v>
      </c>
      <c r="E114" s="161"/>
      <c r="F114" s="161"/>
    </row>
    <row r="115" spans="1:6" s="41" customFormat="1" ht="18" x14ac:dyDescent="0.35">
      <c r="A115" s="60" t="s">
        <v>339</v>
      </c>
      <c r="B115" s="177">
        <v>2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2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20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1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8" t="s">
        <v>196</v>
      </c>
      <c r="B120" s="288"/>
      <c r="C120" s="288"/>
      <c r="D120" s="288"/>
      <c r="E120" s="288"/>
      <c r="F120" s="288"/>
    </row>
    <row r="121" spans="1:6" x14ac:dyDescent="0.3">
      <c r="A121" s="58" t="s">
        <v>302</v>
      </c>
      <c r="B121" s="178">
        <v>2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2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2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2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2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>
        <v>2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2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>
        <v>2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2</v>
      </c>
      <c r="C130" s="181"/>
      <c r="D130" s="162"/>
      <c r="E130" s="162"/>
      <c r="F130" s="161"/>
    </row>
    <row r="131" spans="1:6" ht="33.75" x14ac:dyDescent="0.35">
      <c r="A131" s="59" t="s">
        <v>339</v>
      </c>
      <c r="B131" s="178">
        <v>2</v>
      </c>
      <c r="C131" s="186" t="str">
        <f>IF(B131=0, -5, "0")</f>
        <v>0</v>
      </c>
      <c r="D131" s="162" t="s">
        <v>428</v>
      </c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20</v>
      </c>
    </row>
    <row r="133" spans="1:6" x14ac:dyDescent="0.3">
      <c r="A133" s="191" t="s">
        <v>319</v>
      </c>
      <c r="B133" s="192"/>
      <c r="C133" s="193"/>
      <c r="D133" s="195">
        <f>D132/(COUNT(B121:C131)*2)</f>
        <v>1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8" t="s">
        <v>228</v>
      </c>
      <c r="B136" s="288"/>
      <c r="C136" s="288"/>
      <c r="D136" s="288"/>
      <c r="E136" s="288"/>
      <c r="F136" s="288"/>
    </row>
    <row r="137" spans="1:6" ht="49.5" x14ac:dyDescent="0.3">
      <c r="A137" s="64" t="s">
        <v>304</v>
      </c>
      <c r="B137" s="161">
        <v>1</v>
      </c>
      <c r="C137" s="161"/>
      <c r="D137" s="162" t="s">
        <v>421</v>
      </c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33.75" x14ac:dyDescent="0.35">
      <c r="A139" s="54" t="s">
        <v>326</v>
      </c>
      <c r="B139" s="161">
        <v>0</v>
      </c>
      <c r="C139" s="185">
        <f>IF(B139=0, -5, "0")</f>
        <v>-5</v>
      </c>
      <c r="D139" s="162" t="s">
        <v>416</v>
      </c>
      <c r="E139" s="239" t="s">
        <v>418</v>
      </c>
      <c r="F139" s="161"/>
    </row>
    <row r="140" spans="1:6" ht="49.5" x14ac:dyDescent="0.35">
      <c r="A140" s="54" t="s">
        <v>327</v>
      </c>
      <c r="B140" s="161">
        <v>0</v>
      </c>
      <c r="C140" s="185">
        <f>IF(B140=0, -5, "0")</f>
        <v>-5</v>
      </c>
      <c r="D140" s="162" t="s">
        <v>417</v>
      </c>
      <c r="E140" s="239" t="s">
        <v>419</v>
      </c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1</v>
      </c>
      <c r="C143" s="161"/>
      <c r="D143" s="162" t="s">
        <v>420</v>
      </c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8" t="s">
        <v>80</v>
      </c>
      <c r="B148" s="288"/>
      <c r="C148" s="288"/>
      <c r="D148" s="288"/>
      <c r="E148" s="288"/>
      <c r="F148" s="288"/>
    </row>
    <row r="149" spans="1:6" ht="18" x14ac:dyDescent="0.35">
      <c r="A149" s="54" t="s">
        <v>310</v>
      </c>
      <c r="B149" s="161">
        <v>2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2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2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8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8" t="s">
        <v>17</v>
      </c>
      <c r="B156" s="288"/>
      <c r="C156" s="288"/>
      <c r="D156" s="288"/>
      <c r="E156" s="288"/>
      <c r="F156" s="288"/>
    </row>
    <row r="157" spans="1:6" ht="82.5" x14ac:dyDescent="0.3">
      <c r="A157" s="39" t="s">
        <v>191</v>
      </c>
      <c r="B157" s="161">
        <v>1</v>
      </c>
      <c r="C157" s="161"/>
      <c r="D157" s="239" t="s">
        <v>437</v>
      </c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ht="33" x14ac:dyDescent="0.3">
      <c r="A159" s="58" t="s">
        <v>207</v>
      </c>
      <c r="B159" s="161">
        <v>1</v>
      </c>
      <c r="C159" s="161"/>
      <c r="D159" s="162" t="s">
        <v>422</v>
      </c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6</v>
      </c>
    </row>
    <row r="162" spans="1:6" x14ac:dyDescent="0.3">
      <c r="A162" s="191" t="s">
        <v>319</v>
      </c>
      <c r="B162" s="192"/>
      <c r="C162" s="193"/>
      <c r="D162" s="195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8" t="s">
        <v>82</v>
      </c>
      <c r="B164" s="288"/>
      <c r="C164" s="288"/>
      <c r="D164" s="288"/>
      <c r="E164" s="288"/>
      <c r="F164" s="288"/>
    </row>
    <row r="165" spans="1:6" x14ac:dyDescent="0.3">
      <c r="A165" s="58" t="s">
        <v>337</v>
      </c>
      <c r="B165" s="161">
        <v>2</v>
      </c>
      <c r="C165" s="161"/>
      <c r="D165" s="162"/>
      <c r="E165" s="162"/>
      <c r="F165" s="161"/>
    </row>
    <row r="166" spans="1:6" ht="33" x14ac:dyDescent="0.3">
      <c r="A166" s="66" t="s">
        <v>232</v>
      </c>
      <c r="B166" s="161">
        <v>0</v>
      </c>
      <c r="C166" s="161"/>
      <c r="D166" s="162" t="s">
        <v>423</v>
      </c>
      <c r="E166" s="239" t="s">
        <v>380</v>
      </c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2</v>
      </c>
      <c r="C168" s="161"/>
      <c r="D168" s="162"/>
      <c r="E168" s="161"/>
      <c r="F168" s="161"/>
    </row>
    <row r="169" spans="1:6" ht="33" x14ac:dyDescent="0.3">
      <c r="A169" s="32" t="s">
        <v>329</v>
      </c>
      <c r="B169" s="161">
        <v>1</v>
      </c>
      <c r="C169" s="161"/>
      <c r="D169" s="162" t="s">
        <v>424</v>
      </c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7</v>
      </c>
    </row>
    <row r="171" spans="1:6" x14ac:dyDescent="0.3">
      <c r="A171" s="191" t="s">
        <v>319</v>
      </c>
      <c r="B171" s="192"/>
      <c r="C171" s="193"/>
      <c r="D171" s="195">
        <f>D170/(COUNT(B165:C169)*2)</f>
        <v>0.7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8" t="s">
        <v>227</v>
      </c>
      <c r="B173" s="288"/>
      <c r="C173" s="288"/>
      <c r="D173" s="288"/>
      <c r="E173" s="288"/>
      <c r="F173" s="288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2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2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6</v>
      </c>
    </row>
    <row r="179" spans="1:6" x14ac:dyDescent="0.3">
      <c r="A179" s="191" t="s">
        <v>319</v>
      </c>
      <c r="B179" s="192"/>
      <c r="C179" s="193"/>
      <c r="D179" s="195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0">
        <v>1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164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0.84536082474226804</v>
      </c>
    </row>
  </sheetData>
  <sheetProtection algorithmName="SHA-512" hashValue="uQJ17irWirp1D4vsnSs0xwF2NQCFYjFvCoRFMu6tcViRMcCZdzJ3smxrC8etok0s5Dwqou2NqZQrB8DqP0gBIQ==" saltValue="L6BbZqzcWhL8UqynDhhB7g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6" zoomScale="71" zoomScaleNormal="71" zoomScaleSheetLayoutView="71" workbookViewId="0">
      <selection activeCell="A469" sqref="A46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4"/>
      <c r="E1" s="274"/>
      <c r="F1" s="274"/>
      <c r="G1" s="274"/>
      <c r="H1" s="274"/>
      <c r="I1" s="274"/>
    </row>
    <row r="2" spans="1:9" ht="20.25" x14ac:dyDescent="0.3">
      <c r="C2" s="33">
        <v>1</v>
      </c>
      <c r="D2" s="227"/>
      <c r="E2" s="227"/>
      <c r="F2" s="227"/>
      <c r="G2" s="227"/>
      <c r="H2" s="227"/>
      <c r="I2" s="227"/>
    </row>
    <row r="3" spans="1:9" ht="20.25" x14ac:dyDescent="0.3">
      <c r="C3" s="33">
        <v>2</v>
      </c>
      <c r="D3" s="227"/>
      <c r="E3" s="227"/>
      <c r="F3" s="227"/>
      <c r="G3" s="227"/>
      <c r="H3" s="227"/>
      <c r="I3" s="227"/>
    </row>
    <row r="4" spans="1:9" ht="20.25" x14ac:dyDescent="0.3">
      <c r="C4" s="33" t="s">
        <v>34</v>
      </c>
      <c r="D4" s="227"/>
      <c r="E4" s="227"/>
      <c r="F4" s="227"/>
      <c r="G4" s="227"/>
      <c r="H4" s="227"/>
      <c r="I4" s="227"/>
    </row>
    <row r="5" spans="1:9" ht="20.25" x14ac:dyDescent="0.3">
      <c r="D5" s="227"/>
      <c r="E5" s="227"/>
      <c r="F5" s="227"/>
      <c r="G5" s="227"/>
      <c r="H5" s="227"/>
      <c r="I5" s="227"/>
    </row>
    <row r="6" spans="1:9" ht="20.25" x14ac:dyDescent="0.3">
      <c r="D6" s="227"/>
      <c r="E6" s="227"/>
      <c r="F6" s="227"/>
      <c r="G6" s="227"/>
      <c r="H6" s="227"/>
      <c r="I6" s="227"/>
    </row>
    <row r="7" spans="1:9" ht="21" x14ac:dyDescent="0.3">
      <c r="A7" s="275" t="s">
        <v>190</v>
      </c>
      <c r="B7" s="275"/>
      <c r="C7" s="275"/>
      <c r="D7" s="275"/>
      <c r="E7" s="275"/>
      <c r="F7" s="275"/>
      <c r="G7" s="227"/>
      <c r="H7" s="227"/>
      <c r="I7" s="227"/>
    </row>
    <row r="8" spans="1:9" ht="29.25" x14ac:dyDescent="0.5">
      <c r="A8" s="276" t="str">
        <f>'Page de garde'!D18</f>
        <v>MORNAGUIA</v>
      </c>
      <c r="B8" s="276"/>
      <c r="C8" s="276"/>
      <c r="D8" s="276"/>
      <c r="E8" s="276"/>
      <c r="F8" s="276"/>
      <c r="G8" s="228"/>
      <c r="H8" s="228"/>
      <c r="I8" s="227"/>
    </row>
    <row r="9" spans="1:9" ht="24.75" x14ac:dyDescent="0.5">
      <c r="A9" s="189" t="s">
        <v>44</v>
      </c>
      <c r="B9" s="277" t="s">
        <v>379</v>
      </c>
      <c r="C9" s="277"/>
      <c r="D9" s="277"/>
      <c r="E9" s="277"/>
      <c r="F9" s="278"/>
      <c r="G9" s="228"/>
      <c r="H9" s="228"/>
      <c r="I9" s="227"/>
    </row>
    <row r="10" spans="1:9" ht="24.75" x14ac:dyDescent="0.5">
      <c r="A10" s="190" t="s">
        <v>46</v>
      </c>
      <c r="B10" s="279" t="s">
        <v>382</v>
      </c>
      <c r="C10" s="279"/>
      <c r="D10" s="279"/>
      <c r="E10" s="279"/>
      <c r="F10" s="279"/>
      <c r="G10" s="228"/>
      <c r="H10" s="228"/>
      <c r="I10" s="227"/>
    </row>
    <row r="11" spans="1:9" ht="24.75" x14ac:dyDescent="0.5">
      <c r="A11" s="189" t="s">
        <v>45</v>
      </c>
      <c r="B11" s="273">
        <v>43010</v>
      </c>
      <c r="C11" s="273"/>
      <c r="D11" s="273"/>
      <c r="E11" s="273"/>
      <c r="F11" s="273"/>
      <c r="G11" s="228"/>
      <c r="H11" s="228"/>
      <c r="I11" s="227"/>
    </row>
    <row r="12" spans="1:9" ht="24.75" x14ac:dyDescent="0.5">
      <c r="A12" s="189" t="s">
        <v>260</v>
      </c>
      <c r="B12" s="280">
        <f>D463</f>
        <v>0.95918367346938771</v>
      </c>
      <c r="C12" s="280"/>
      <c r="D12" s="280"/>
      <c r="E12" s="280"/>
      <c r="F12" s="280"/>
      <c r="G12" s="228"/>
      <c r="H12" s="228"/>
      <c r="I12" s="227"/>
    </row>
    <row r="13" spans="1:9" ht="22.5" x14ac:dyDescent="0.45">
      <c r="A13" s="28"/>
      <c r="B13" s="29"/>
      <c r="C13" s="29"/>
      <c r="D13" s="281"/>
      <c r="E13" s="281"/>
      <c r="F13" s="281"/>
      <c r="G13" s="281"/>
      <c r="H13" s="281"/>
      <c r="I13" s="3"/>
    </row>
    <row r="14" spans="1:9" ht="16.5" x14ac:dyDescent="0.3">
      <c r="A14" s="282" t="s">
        <v>32</v>
      </c>
      <c r="B14" s="283" t="s">
        <v>33</v>
      </c>
      <c r="C14" s="283"/>
      <c r="D14" s="283" t="s">
        <v>48</v>
      </c>
      <c r="E14" s="284" t="s">
        <v>331</v>
      </c>
      <c r="F14" s="283" t="s">
        <v>202</v>
      </c>
      <c r="G14" s="29"/>
      <c r="H14" s="29"/>
    </row>
    <row r="15" spans="1:9" ht="16.5" x14ac:dyDescent="0.3">
      <c r="A15" s="282"/>
      <c r="B15" s="55" t="s">
        <v>36</v>
      </c>
      <c r="C15" s="55" t="s">
        <v>35</v>
      </c>
      <c r="D15" s="283"/>
      <c r="E15" s="284"/>
      <c r="F15" s="283"/>
      <c r="G15" s="29"/>
      <c r="H15" s="29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29"/>
      <c r="H16" s="29"/>
    </row>
    <row r="17" spans="1:8" ht="18" x14ac:dyDescent="0.3">
      <c r="A17" s="131">
        <f>B11</f>
        <v>43010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6" t="s">
        <v>1</v>
      </c>
      <c r="B18" s="287"/>
      <c r="C18" s="287"/>
      <c r="D18" s="287"/>
      <c r="E18" s="287"/>
      <c r="F18" s="287"/>
    </row>
    <row r="19" spans="1:8" x14ac:dyDescent="0.25">
      <c r="A19" s="118" t="s">
        <v>10</v>
      </c>
      <c r="B19" s="119">
        <v>2</v>
      </c>
      <c r="C19" s="119"/>
      <c r="D19" s="117"/>
      <c r="E19" s="100"/>
      <c r="F19" s="100"/>
    </row>
    <row r="20" spans="1:8" x14ac:dyDescent="0.25">
      <c r="A20" s="118" t="s">
        <v>199</v>
      </c>
      <c r="B20" s="119" t="s">
        <v>34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2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2</v>
      </c>
      <c r="C22" s="120"/>
      <c r="D22" s="252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6</v>
      </c>
    </row>
    <row r="24" spans="1:8" x14ac:dyDescent="0.25">
      <c r="A24" s="196" t="s">
        <v>37</v>
      </c>
      <c r="B24" s="197"/>
      <c r="C24" s="198"/>
      <c r="D24" s="199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6" t="s">
        <v>18</v>
      </c>
      <c r="B26" s="267"/>
      <c r="C26" s="267"/>
      <c r="D26" s="267"/>
      <c r="E26" s="267"/>
      <c r="F26" s="267"/>
    </row>
    <row r="27" spans="1:8" x14ac:dyDescent="0.25">
      <c r="A27" s="17" t="s">
        <v>2</v>
      </c>
      <c r="B27" s="119">
        <v>2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2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2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2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1</v>
      </c>
      <c r="C32" s="119"/>
      <c r="D32" s="106" t="s">
        <v>447</v>
      </c>
      <c r="E32" s="100"/>
      <c r="F32" s="100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2</v>
      </c>
      <c r="C36" s="104"/>
      <c r="D36" s="90">
        <v>1</v>
      </c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17</v>
      </c>
    </row>
    <row r="38" spans="1:7" x14ac:dyDescent="0.25">
      <c r="A38" s="196" t="s">
        <v>37</v>
      </c>
      <c r="B38" s="197"/>
      <c r="C38" s="198"/>
      <c r="D38" s="199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23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85" t="s">
        <v>131</v>
      </c>
      <c r="B43" s="285"/>
      <c r="C43" s="285"/>
      <c r="D43" s="285"/>
      <c r="E43" s="285"/>
      <c r="F43" s="285"/>
    </row>
    <row r="44" spans="1:7" x14ac:dyDescent="0.25">
      <c r="A44" s="132">
        <f>B11</f>
        <v>43010</v>
      </c>
      <c r="B44" s="5"/>
      <c r="C44" s="6"/>
      <c r="D44" s="5"/>
    </row>
    <row r="45" spans="1:7" ht="16.5" x14ac:dyDescent="0.25">
      <c r="A45" s="271" t="s">
        <v>63</v>
      </c>
      <c r="B45" s="272"/>
      <c r="C45" s="272"/>
      <c r="D45" s="272"/>
      <c r="E45" s="272"/>
      <c r="F45" s="272"/>
    </row>
    <row r="46" spans="1:7" x14ac:dyDescent="0.25">
      <c r="A46" s="26" t="s">
        <v>103</v>
      </c>
      <c r="B46" s="119" t="s">
        <v>34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2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2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2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2</v>
      </c>
      <c r="C50" s="119"/>
      <c r="D50" s="106"/>
      <c r="E50" s="100"/>
      <c r="F50" s="100"/>
    </row>
    <row r="51" spans="1:6" ht="18" x14ac:dyDescent="0.35">
      <c r="A51" s="54" t="s">
        <v>7</v>
      </c>
      <c r="B51" s="119">
        <v>2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2</v>
      </c>
      <c r="C52" s="93"/>
      <c r="D52" s="107"/>
      <c r="E52" s="100"/>
      <c r="F52" s="100"/>
    </row>
    <row r="53" spans="1:6" ht="36" x14ac:dyDescent="0.35">
      <c r="A53" s="56" t="s">
        <v>27</v>
      </c>
      <c r="B53" s="119">
        <v>2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14</v>
      </c>
    </row>
    <row r="55" spans="1:6" x14ac:dyDescent="0.25">
      <c r="A55" s="196" t="s">
        <v>37</v>
      </c>
      <c r="B55" s="197"/>
      <c r="C55" s="198"/>
      <c r="D55" s="199">
        <f>D54/(COUNT(B46:C53)*2)</f>
        <v>1</v>
      </c>
    </row>
    <row r="56" spans="1:6" x14ac:dyDescent="0.25">
      <c r="A56" s="8"/>
      <c r="B56" s="5"/>
      <c r="C56" s="6"/>
      <c r="D56" s="5"/>
    </row>
    <row r="57" spans="1:6" ht="18" x14ac:dyDescent="0.25">
      <c r="A57" s="266" t="s">
        <v>65</v>
      </c>
      <c r="B57" s="267"/>
      <c r="C57" s="267"/>
      <c r="D57" s="267"/>
      <c r="E57" s="267"/>
      <c r="F57" s="267"/>
    </row>
    <row r="58" spans="1:6" x14ac:dyDescent="0.25">
      <c r="A58" s="118" t="s">
        <v>294</v>
      </c>
      <c r="B58" s="119">
        <v>2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2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2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2</v>
      </c>
      <c r="C61" s="119"/>
      <c r="D61" s="96"/>
      <c r="E61" s="100"/>
      <c r="F61" s="100"/>
    </row>
    <row r="62" spans="1:6" ht="18" x14ac:dyDescent="0.35">
      <c r="A62" s="54" t="s">
        <v>67</v>
      </c>
      <c r="B62" s="119">
        <v>2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2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>
        <v>2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2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2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2</v>
      </c>
      <c r="C67" s="119"/>
      <c r="D67" s="107"/>
      <c r="E67" s="100"/>
      <c r="F67" s="100"/>
    </row>
    <row r="68" spans="1:6" x14ac:dyDescent="0.25">
      <c r="A68" s="118" t="s">
        <v>110</v>
      </c>
      <c r="B68" s="119" t="s">
        <v>34</v>
      </c>
      <c r="C68" s="119"/>
      <c r="D68" s="106"/>
      <c r="F68" s="100"/>
    </row>
    <row r="69" spans="1:6" x14ac:dyDescent="0.25">
      <c r="A69" s="118" t="s">
        <v>111</v>
      </c>
      <c r="B69" s="119" t="s">
        <v>34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>
        <v>2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2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2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2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>
        <v>2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>
        <v>2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2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2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2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2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40</v>
      </c>
    </row>
    <row r="82" spans="1:6" x14ac:dyDescent="0.25">
      <c r="A82" s="205" t="s">
        <v>37</v>
      </c>
      <c r="B82" s="206"/>
      <c r="C82" s="207"/>
      <c r="D82" s="208">
        <f>D81/(COUNT(B58:C80)*2)</f>
        <v>1</v>
      </c>
    </row>
    <row r="83" spans="1:6" x14ac:dyDescent="0.25">
      <c r="A83" s="8"/>
      <c r="B83" s="5"/>
      <c r="C83" s="6"/>
      <c r="D83" s="5"/>
    </row>
    <row r="84" spans="1:6" ht="18" x14ac:dyDescent="0.25">
      <c r="A84" s="266" t="s">
        <v>25</v>
      </c>
      <c r="B84" s="267"/>
      <c r="C84" s="267"/>
      <c r="D84" s="267"/>
      <c r="E84" s="267"/>
      <c r="F84" s="267"/>
    </row>
    <row r="85" spans="1:6" x14ac:dyDescent="0.25">
      <c r="A85" s="118" t="s">
        <v>294</v>
      </c>
      <c r="B85" s="119">
        <v>2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2</v>
      </c>
      <c r="C86" s="119"/>
      <c r="D86" s="105"/>
      <c r="E86" s="100"/>
      <c r="F86" s="100"/>
    </row>
    <row r="87" spans="1:6" ht="18" x14ac:dyDescent="0.35">
      <c r="A87" s="54" t="s">
        <v>59</v>
      </c>
      <c r="B87" s="119">
        <v>2</v>
      </c>
      <c r="C87" s="158" t="str">
        <f>IF(B87=0, -5, "0")</f>
        <v>0</v>
      </c>
      <c r="D87" s="107"/>
      <c r="E87" s="100"/>
      <c r="F87" s="100"/>
    </row>
    <row r="88" spans="1:6" ht="60" x14ac:dyDescent="0.25">
      <c r="A88" s="20" t="s">
        <v>235</v>
      </c>
      <c r="B88" s="119">
        <v>0</v>
      </c>
      <c r="C88" s="119"/>
      <c r="D88" s="107" t="s">
        <v>458</v>
      </c>
      <c r="E88" s="87" t="s">
        <v>455</v>
      </c>
      <c r="F88" s="100"/>
    </row>
    <row r="89" spans="1:6" x14ac:dyDescent="0.25">
      <c r="A89" s="17" t="s">
        <v>55</v>
      </c>
      <c r="B89" s="119">
        <v>2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2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2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2</v>
      </c>
      <c r="C92" s="104"/>
      <c r="D92" s="253">
        <v>1</v>
      </c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12</v>
      </c>
    </row>
    <row r="94" spans="1:6" x14ac:dyDescent="0.25">
      <c r="A94" s="196" t="s">
        <v>37</v>
      </c>
      <c r="B94" s="197"/>
      <c r="C94" s="198"/>
      <c r="D94" s="199">
        <f>D93/(COUNT(B85:C91)*2)</f>
        <v>0.8571428571428571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66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0.97058823529411764</v>
      </c>
    </row>
    <row r="98" spans="1:6" x14ac:dyDescent="0.25">
      <c r="A98" s="4"/>
      <c r="B98" s="5"/>
      <c r="C98" s="6"/>
      <c r="D98" s="5"/>
    </row>
    <row r="99" spans="1:6" ht="19.5" x14ac:dyDescent="0.25">
      <c r="A99" s="268" t="s">
        <v>123</v>
      </c>
      <c r="B99" s="269"/>
      <c r="C99" s="269"/>
      <c r="D99" s="269"/>
      <c r="E99" s="269"/>
      <c r="F99" s="270"/>
    </row>
    <row r="100" spans="1:6" x14ac:dyDescent="0.25">
      <c r="A100" s="132">
        <f>B11</f>
        <v>43010</v>
      </c>
      <c r="B100" s="5"/>
      <c r="C100" s="6"/>
      <c r="D100" s="5"/>
    </row>
    <row r="101" spans="1:6" ht="16.5" x14ac:dyDescent="0.25">
      <c r="A101" s="271" t="s">
        <v>63</v>
      </c>
      <c r="B101" s="272"/>
      <c r="C101" s="272"/>
      <c r="D101" s="272"/>
      <c r="E101" s="272"/>
      <c r="F101" s="272"/>
    </row>
    <row r="102" spans="1:6" x14ac:dyDescent="0.25">
      <c r="A102" s="19" t="s">
        <v>57</v>
      </c>
      <c r="B102" s="119">
        <v>2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2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2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2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2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>
        <v>2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2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>
        <v>2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16</v>
      </c>
    </row>
    <row r="111" spans="1:6" x14ac:dyDescent="0.25">
      <c r="A111" s="196" t="s">
        <v>37</v>
      </c>
      <c r="B111" s="197"/>
      <c r="C111" s="198"/>
      <c r="D111" s="199">
        <f>D110/(COUNT(B102:C109)*2)</f>
        <v>1</v>
      </c>
    </row>
    <row r="112" spans="1:6" x14ac:dyDescent="0.25">
      <c r="A112" s="8"/>
      <c r="B112" s="5"/>
      <c r="C112" s="6"/>
      <c r="D112" s="5"/>
    </row>
    <row r="113" spans="1:6" ht="18" x14ac:dyDescent="0.25">
      <c r="A113" s="266" t="s">
        <v>127</v>
      </c>
      <c r="B113" s="267"/>
      <c r="C113" s="267"/>
      <c r="D113" s="267"/>
      <c r="E113" s="267"/>
      <c r="F113" s="267"/>
    </row>
    <row r="114" spans="1:6" x14ac:dyDescent="0.25">
      <c r="A114" s="118" t="s">
        <v>294</v>
      </c>
      <c r="B114" s="119">
        <v>2</v>
      </c>
      <c r="C114" s="119"/>
      <c r="D114" s="117"/>
      <c r="E114" s="117"/>
      <c r="F114" s="100"/>
    </row>
    <row r="115" spans="1:6" ht="30" x14ac:dyDescent="0.25">
      <c r="A115" s="17" t="s">
        <v>278</v>
      </c>
      <c r="B115" s="119">
        <v>1</v>
      </c>
      <c r="C115" s="119"/>
      <c r="D115" s="96" t="s">
        <v>459</v>
      </c>
      <c r="E115" s="96"/>
      <c r="F115" s="100"/>
    </row>
    <row r="116" spans="1:6" x14ac:dyDescent="0.25">
      <c r="A116" s="17" t="s">
        <v>70</v>
      </c>
      <c r="B116" s="119">
        <v>2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2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2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2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2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>
        <v>2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2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2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 t="s">
        <v>34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>
        <v>2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2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>
        <v>2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2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2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2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2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33</v>
      </c>
    </row>
    <row r="135" spans="1:6" x14ac:dyDescent="0.25">
      <c r="A135" s="196" t="s">
        <v>37</v>
      </c>
      <c r="B135" s="197"/>
      <c r="C135" s="198"/>
      <c r="D135" s="199">
        <f>D134/(COUNT(B114:C133)*2)</f>
        <v>0.97058823529411764</v>
      </c>
    </row>
    <row r="136" spans="1:6" x14ac:dyDescent="0.25">
      <c r="A136" s="8"/>
      <c r="B136" s="5"/>
      <c r="C136" s="6"/>
      <c r="D136" s="5"/>
    </row>
    <row r="137" spans="1:6" ht="18" x14ac:dyDescent="0.25">
      <c r="A137" s="266" t="s">
        <v>72</v>
      </c>
      <c r="B137" s="267"/>
      <c r="C137" s="267"/>
      <c r="D137" s="267"/>
      <c r="E137" s="267"/>
      <c r="F137" s="267"/>
    </row>
    <row r="138" spans="1:6" ht="30" x14ac:dyDescent="0.25">
      <c r="A138" s="118" t="s">
        <v>344</v>
      </c>
      <c r="B138" s="119">
        <v>2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2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>
        <v>2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>
        <v>2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2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>
        <v>2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2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254">
        <v>0</v>
      </c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14</v>
      </c>
    </row>
    <row r="147" spans="1:6" x14ac:dyDescent="0.25">
      <c r="A147" s="196" t="s">
        <v>37</v>
      </c>
      <c r="B147" s="197"/>
      <c r="C147" s="198"/>
      <c r="D147" s="199">
        <f>D146/(COUNT(B138:C144)*2)</f>
        <v>1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63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0.984375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8" t="s">
        <v>124</v>
      </c>
      <c r="B152" s="269"/>
      <c r="C152" s="269"/>
      <c r="D152" s="269"/>
      <c r="E152" s="269"/>
      <c r="F152" s="270"/>
    </row>
    <row r="153" spans="1:6" x14ac:dyDescent="0.25">
      <c r="A153" s="132">
        <f>B11</f>
        <v>43010</v>
      </c>
      <c r="B153" s="5"/>
      <c r="C153" s="6"/>
      <c r="D153" s="50"/>
    </row>
    <row r="154" spans="1:6" ht="16.5" x14ac:dyDescent="0.25">
      <c r="A154" s="271" t="s">
        <v>63</v>
      </c>
      <c r="B154" s="272"/>
      <c r="C154" s="272"/>
      <c r="D154" s="272"/>
      <c r="E154" s="272"/>
      <c r="F154" s="272"/>
    </row>
    <row r="155" spans="1:6" x14ac:dyDescent="0.25">
      <c r="A155" s="19" t="s">
        <v>126</v>
      </c>
      <c r="B155" s="119">
        <v>2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2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2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2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2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>
        <v>2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2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2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16</v>
      </c>
    </row>
    <row r="164" spans="1:6" x14ac:dyDescent="0.25">
      <c r="A164" s="196" t="s">
        <v>37</v>
      </c>
      <c r="B164" s="197"/>
      <c r="C164" s="198"/>
      <c r="D164" s="199">
        <f>D163/(COUNT(B155:C162)*2)</f>
        <v>1</v>
      </c>
    </row>
    <row r="165" spans="1:6" x14ac:dyDescent="0.25">
      <c r="A165" s="8"/>
      <c r="B165" s="5"/>
      <c r="C165" s="6"/>
      <c r="D165" s="5"/>
    </row>
    <row r="166" spans="1:6" ht="18" x14ac:dyDescent="0.25">
      <c r="A166" s="266" t="s">
        <v>128</v>
      </c>
      <c r="B166" s="267"/>
      <c r="C166" s="267"/>
      <c r="D166" s="267"/>
      <c r="E166" s="267"/>
      <c r="F166" s="267"/>
    </row>
    <row r="167" spans="1:6" x14ac:dyDescent="0.25">
      <c r="A167" s="118" t="s">
        <v>294</v>
      </c>
      <c r="B167" s="119">
        <v>2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2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2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2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2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>
        <v>2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2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>
        <v>2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2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>
        <v>2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2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2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2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>
        <v>2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2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2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2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2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2</v>
      </c>
      <c r="C185" s="104"/>
      <c r="D185" s="254">
        <v>1</v>
      </c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36</v>
      </c>
    </row>
    <row r="187" spans="1:7" x14ac:dyDescent="0.25">
      <c r="A187" s="196" t="s">
        <v>37</v>
      </c>
      <c r="B187" s="197"/>
      <c r="C187" s="198"/>
      <c r="D187" s="199">
        <f>D186/(COUNT(B167:C184)*2)</f>
        <v>1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52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1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8" t="s">
        <v>157</v>
      </c>
      <c r="B192" s="269"/>
      <c r="C192" s="269"/>
      <c r="D192" s="269"/>
      <c r="E192" s="269"/>
      <c r="F192" s="270"/>
    </row>
    <row r="193" spans="1:7" x14ac:dyDescent="0.25">
      <c r="A193" s="137">
        <f>B11</f>
        <v>43010</v>
      </c>
      <c r="B193" s="5"/>
      <c r="C193" s="6"/>
      <c r="D193" s="5"/>
    </row>
    <row r="194" spans="1:7" ht="18" x14ac:dyDescent="0.25">
      <c r="A194" s="266" t="s">
        <v>150</v>
      </c>
      <c r="B194" s="267"/>
      <c r="C194" s="267"/>
      <c r="D194" s="267"/>
      <c r="E194" s="267"/>
      <c r="F194" s="267"/>
    </row>
    <row r="195" spans="1:7" ht="36" x14ac:dyDescent="0.35">
      <c r="A195" s="56" t="s">
        <v>27</v>
      </c>
      <c r="B195" s="119">
        <v>2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2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2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2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2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2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2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2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>
        <v>2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>
        <v>2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2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22</v>
      </c>
    </row>
    <row r="207" spans="1:7" x14ac:dyDescent="0.25">
      <c r="A207" s="196" t="s">
        <v>37</v>
      </c>
      <c r="B207" s="197"/>
      <c r="C207" s="198"/>
      <c r="D207" s="199">
        <f>D206/(COUNT(B195:C205)*2)</f>
        <v>1</v>
      </c>
    </row>
    <row r="208" spans="1:7" x14ac:dyDescent="0.25">
      <c r="A208" s="8"/>
      <c r="B208" s="5"/>
      <c r="C208" s="6"/>
      <c r="D208" s="5"/>
    </row>
    <row r="209" spans="1:7" ht="18" x14ac:dyDescent="0.25">
      <c r="A209" s="266" t="s">
        <v>75</v>
      </c>
      <c r="B209" s="267"/>
      <c r="C209" s="267"/>
      <c r="D209" s="267"/>
      <c r="E209" s="267"/>
      <c r="F209" s="267"/>
    </row>
    <row r="210" spans="1:7" x14ac:dyDescent="0.25">
      <c r="A210" s="118" t="s">
        <v>294</v>
      </c>
      <c r="B210" s="119">
        <v>2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2</v>
      </c>
      <c r="C212" s="119"/>
      <c r="D212" s="96"/>
      <c r="E212" s="100"/>
      <c r="F212" s="100"/>
    </row>
    <row r="213" spans="1:7" ht="45" x14ac:dyDescent="0.25">
      <c r="A213" s="118" t="s">
        <v>166</v>
      </c>
      <c r="B213" s="119">
        <v>1</v>
      </c>
      <c r="C213" s="119"/>
      <c r="D213" s="11" t="s">
        <v>460</v>
      </c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2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1</v>
      </c>
      <c r="C216" s="119"/>
      <c r="D216" s="11" t="s">
        <v>438</v>
      </c>
      <c r="E216" s="117"/>
      <c r="F216" s="100"/>
    </row>
    <row r="217" spans="1:7" x14ac:dyDescent="0.25">
      <c r="A217" s="118" t="s">
        <v>275</v>
      </c>
      <c r="B217" s="119">
        <v>2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2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 t="s">
        <v>34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2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2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>
        <v>2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2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>
        <v>2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2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2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2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2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30</v>
      </c>
    </row>
    <row r="230" spans="1:6" x14ac:dyDescent="0.25">
      <c r="A230" s="196" t="s">
        <v>37</v>
      </c>
      <c r="B230" s="197"/>
      <c r="C230" s="198"/>
      <c r="D230" s="199">
        <f>D229/(COUNT(B210:C228)*2)</f>
        <v>0.9375</v>
      </c>
    </row>
    <row r="231" spans="1:6" x14ac:dyDescent="0.25">
      <c r="A231" s="8"/>
      <c r="B231" s="5"/>
      <c r="C231" s="6"/>
      <c r="D231" s="5"/>
    </row>
    <row r="232" spans="1:6" ht="18" x14ac:dyDescent="0.25">
      <c r="A232" s="266" t="s">
        <v>181</v>
      </c>
      <c r="B232" s="267"/>
      <c r="C232" s="267"/>
      <c r="D232" s="267"/>
      <c r="E232" s="267"/>
      <c r="F232" s="267"/>
    </row>
    <row r="233" spans="1:6" x14ac:dyDescent="0.25">
      <c r="A233" s="118" t="s">
        <v>294</v>
      </c>
      <c r="B233" s="120">
        <v>2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2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>
        <v>2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>
        <v>2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2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2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2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2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2</v>
      </c>
      <c r="C241" s="104"/>
      <c r="D241" s="236">
        <v>1</v>
      </c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16</v>
      </c>
    </row>
    <row r="243" spans="1:6" x14ac:dyDescent="0.25">
      <c r="A243" s="196" t="s">
        <v>37</v>
      </c>
      <c r="B243" s="197"/>
      <c r="C243" s="198"/>
      <c r="D243" s="199">
        <f>D242/(COUNT(B233:C240)*2)</f>
        <v>1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68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0.97142857142857142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8" t="s">
        <v>4</v>
      </c>
      <c r="B249" s="269"/>
      <c r="C249" s="269"/>
      <c r="D249" s="269"/>
      <c r="E249" s="269"/>
      <c r="F249" s="270"/>
    </row>
    <row r="250" spans="1:6" x14ac:dyDescent="0.25">
      <c r="A250" s="140">
        <f>B11</f>
        <v>43010</v>
      </c>
      <c r="B250" s="5"/>
      <c r="C250" s="6"/>
      <c r="D250" s="50"/>
    </row>
    <row r="251" spans="1:6" ht="18" x14ac:dyDescent="0.25">
      <c r="A251" s="266" t="s">
        <v>19</v>
      </c>
      <c r="B251" s="267"/>
      <c r="C251" s="267"/>
      <c r="D251" s="267"/>
      <c r="E251" s="267"/>
      <c r="F251" s="267"/>
    </row>
    <row r="252" spans="1:6" x14ac:dyDescent="0.25">
      <c r="A252" s="25" t="s">
        <v>62</v>
      </c>
      <c r="B252" s="119">
        <v>2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2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2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2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16</v>
      </c>
    </row>
    <row r="261" spans="1:7" x14ac:dyDescent="0.25">
      <c r="A261" s="196" t="s">
        <v>37</v>
      </c>
      <c r="B261" s="197"/>
      <c r="C261" s="198"/>
      <c r="D261" s="199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6" t="s">
        <v>116</v>
      </c>
      <c r="B263" s="267"/>
      <c r="C263" s="267"/>
      <c r="D263" s="267"/>
      <c r="E263" s="267"/>
      <c r="F263" s="267"/>
    </row>
    <row r="264" spans="1:7" x14ac:dyDescent="0.25">
      <c r="A264" s="118" t="s">
        <v>284</v>
      </c>
      <c r="B264" s="120">
        <v>2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 t="s">
        <v>439</v>
      </c>
      <c r="E265" s="100" t="s">
        <v>454</v>
      </c>
      <c r="F265" s="100"/>
    </row>
    <row r="266" spans="1:7" x14ac:dyDescent="0.25">
      <c r="A266" s="17" t="s">
        <v>5</v>
      </c>
      <c r="B266" s="120">
        <v>2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>
        <v>2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2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2</v>
      </c>
      <c r="C275" s="104"/>
      <c r="D275" s="254">
        <v>1</v>
      </c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20</v>
      </c>
    </row>
    <row r="277" spans="1:6" x14ac:dyDescent="0.25">
      <c r="A277" s="196" t="s">
        <v>37</v>
      </c>
      <c r="B277" s="197"/>
      <c r="C277" s="198"/>
      <c r="D277" s="199">
        <f>D276/(COUNT(B264:C274)*2)</f>
        <v>0.90909090909090906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36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0.94736842105263153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8" t="s">
        <v>21</v>
      </c>
      <c r="B282" s="269"/>
      <c r="C282" s="269"/>
      <c r="D282" s="269"/>
      <c r="E282" s="269"/>
      <c r="F282" s="270"/>
    </row>
    <row r="283" spans="1:6" x14ac:dyDescent="0.25">
      <c r="A283" s="141">
        <f>B11</f>
        <v>43010</v>
      </c>
      <c r="B283" s="5"/>
      <c r="C283" s="6"/>
      <c r="D283" s="5"/>
    </row>
    <row r="284" spans="1:6" ht="18" x14ac:dyDescent="0.25">
      <c r="A284" s="266" t="s">
        <v>12</v>
      </c>
      <c r="B284" s="267"/>
      <c r="C284" s="267"/>
      <c r="D284" s="267"/>
      <c r="E284" s="267"/>
      <c r="F284" s="267"/>
    </row>
    <row r="285" spans="1:6" x14ac:dyDescent="0.25">
      <c r="A285" s="118" t="s">
        <v>103</v>
      </c>
      <c r="B285" s="119">
        <v>2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2</v>
      </c>
      <c r="C286" s="119"/>
      <c r="E286" s="100"/>
      <c r="F286" s="100"/>
    </row>
    <row r="287" spans="1:6" x14ac:dyDescent="0.25">
      <c r="A287" s="118" t="s">
        <v>95</v>
      </c>
      <c r="B287" s="119">
        <v>2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2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 t="s">
        <v>34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16</v>
      </c>
    </row>
    <row r="295" spans="1:9" x14ac:dyDescent="0.25">
      <c r="A295" s="196" t="s">
        <v>37</v>
      </c>
      <c r="B295" s="197"/>
      <c r="C295" s="198"/>
      <c r="D295" s="199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6" t="s">
        <v>25</v>
      </c>
      <c r="B297" s="267"/>
      <c r="C297" s="267"/>
      <c r="D297" s="267"/>
      <c r="E297" s="267"/>
      <c r="F297" s="267"/>
    </row>
    <row r="298" spans="1:9" x14ac:dyDescent="0.25">
      <c r="A298" s="118" t="s">
        <v>104</v>
      </c>
      <c r="B298" s="119">
        <v>2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2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2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2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2</v>
      </c>
      <c r="C303" s="104"/>
      <c r="D303" s="255">
        <v>1</v>
      </c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10</v>
      </c>
    </row>
    <row r="305" spans="1:6" x14ac:dyDescent="0.25">
      <c r="A305" s="196" t="s">
        <v>37</v>
      </c>
      <c r="B305" s="197"/>
      <c r="C305" s="198"/>
      <c r="D305" s="199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26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8" t="s">
        <v>8</v>
      </c>
      <c r="B310" s="269"/>
      <c r="C310" s="269"/>
      <c r="D310" s="269"/>
      <c r="E310" s="269"/>
      <c r="F310" s="270"/>
    </row>
    <row r="311" spans="1:6" x14ac:dyDescent="0.25">
      <c r="A311" s="132">
        <f>B11</f>
        <v>43010</v>
      </c>
      <c r="B311" s="5"/>
      <c r="C311" s="6"/>
      <c r="D311" s="50"/>
    </row>
    <row r="312" spans="1:6" ht="16.5" x14ac:dyDescent="0.25">
      <c r="A312" s="271" t="s">
        <v>107</v>
      </c>
      <c r="B312" s="272"/>
      <c r="C312" s="272"/>
      <c r="D312" s="272"/>
      <c r="E312" s="272"/>
      <c r="F312" s="272"/>
    </row>
    <row r="313" spans="1:6" x14ac:dyDescent="0.25">
      <c r="A313" s="34" t="s">
        <v>106</v>
      </c>
      <c r="B313" s="119">
        <v>2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2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2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2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16</v>
      </c>
    </row>
    <row r="322" spans="1:6" x14ac:dyDescent="0.25">
      <c r="A322" s="196" t="s">
        <v>37</v>
      </c>
      <c r="B322" s="197"/>
      <c r="C322" s="198"/>
      <c r="D322" s="199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6" t="s">
        <v>25</v>
      </c>
      <c r="B324" s="267"/>
      <c r="C324" s="267"/>
      <c r="D324" s="267"/>
      <c r="E324" s="267"/>
      <c r="F324" s="267"/>
    </row>
    <row r="325" spans="1:6" x14ac:dyDescent="0.25">
      <c r="A325" s="118" t="s">
        <v>294</v>
      </c>
      <c r="B325" s="120">
        <v>2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2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>
        <v>2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2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2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2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19"/>
      <c r="D331" s="87"/>
      <c r="E331" s="100"/>
      <c r="F331" s="100"/>
    </row>
    <row r="332" spans="1:6" ht="30" x14ac:dyDescent="0.35">
      <c r="A332" s="54" t="s">
        <v>109</v>
      </c>
      <c r="B332" s="120">
        <v>0</v>
      </c>
      <c r="C332" s="158">
        <f>IF(B332=0, -5, "0")</f>
        <v>-5</v>
      </c>
      <c r="D332" s="87" t="s">
        <v>449</v>
      </c>
      <c r="E332" s="87" t="s">
        <v>450</v>
      </c>
      <c r="F332" s="100"/>
    </row>
    <row r="333" spans="1:6" ht="30" x14ac:dyDescent="0.25">
      <c r="A333" s="17" t="s">
        <v>188</v>
      </c>
      <c r="B333" s="120">
        <v>2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2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17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0.65384615384615385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6" t="s">
        <v>118</v>
      </c>
      <c r="B340" s="267"/>
      <c r="C340" s="267"/>
      <c r="D340" s="267"/>
      <c r="E340" s="267"/>
      <c r="F340" s="267"/>
    </row>
    <row r="341" spans="1:16384" x14ac:dyDescent="0.25">
      <c r="A341" s="17" t="s">
        <v>99</v>
      </c>
      <c r="B341" s="119">
        <v>2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2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6" t="s">
        <v>29</v>
      </c>
      <c r="B349" s="267"/>
      <c r="C349" s="267"/>
      <c r="D349" s="267"/>
      <c r="E349" s="267"/>
      <c r="F349" s="267"/>
    </row>
    <row r="350" spans="1:16384" x14ac:dyDescent="0.25">
      <c r="A350" s="118" t="s">
        <v>294</v>
      </c>
      <c r="B350" s="120">
        <v>2</v>
      </c>
      <c r="C350" s="120"/>
      <c r="D350" s="102"/>
      <c r="E350" s="100"/>
      <c r="F350" s="100"/>
    </row>
    <row r="351" spans="1:16384" ht="30" x14ac:dyDescent="0.25">
      <c r="A351" s="118" t="s">
        <v>56</v>
      </c>
      <c r="B351" s="120">
        <v>0</v>
      </c>
      <c r="C351" s="119"/>
      <c r="D351" s="107" t="s">
        <v>445</v>
      </c>
      <c r="E351" s="87" t="s">
        <v>446</v>
      </c>
      <c r="F351" s="100"/>
    </row>
    <row r="352" spans="1:16384" x14ac:dyDescent="0.25">
      <c r="A352" s="20" t="s">
        <v>292</v>
      </c>
      <c r="B352" s="120">
        <v>2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2</v>
      </c>
      <c r="C356" s="104"/>
      <c r="D356" s="253">
        <v>1</v>
      </c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10</v>
      </c>
    </row>
    <row r="358" spans="1:6" x14ac:dyDescent="0.25">
      <c r="A358" s="196" t="s">
        <v>37</v>
      </c>
      <c r="B358" s="197"/>
      <c r="C358" s="198"/>
      <c r="D358" s="199">
        <f>D357/(COUNT(B350:C355)*2)</f>
        <v>0.83333333333333337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53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0.828125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8" t="s">
        <v>119</v>
      </c>
      <c r="B363" s="269"/>
      <c r="C363" s="269"/>
      <c r="D363" s="269"/>
      <c r="E363" s="269"/>
      <c r="F363" s="270"/>
    </row>
    <row r="364" spans="1:6" x14ac:dyDescent="0.25">
      <c r="A364" s="140">
        <f>B11</f>
        <v>43010</v>
      </c>
      <c r="B364" s="5"/>
      <c r="C364" s="6"/>
      <c r="D364" s="5"/>
    </row>
    <row r="365" spans="1:6" ht="16.5" x14ac:dyDescent="0.25">
      <c r="A365" s="271" t="s">
        <v>19</v>
      </c>
      <c r="B365" s="272"/>
      <c r="C365" s="272"/>
      <c r="D365" s="272"/>
      <c r="E365" s="272"/>
      <c r="F365" s="272"/>
    </row>
    <row r="366" spans="1:6" x14ac:dyDescent="0.25">
      <c r="A366" s="25" t="s">
        <v>62</v>
      </c>
      <c r="B366" s="119">
        <v>2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2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2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2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2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>
        <v>2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2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14</v>
      </c>
    </row>
    <row r="374" spans="1:6" x14ac:dyDescent="0.25">
      <c r="A374" s="196" t="s">
        <v>37</v>
      </c>
      <c r="B374" s="197"/>
      <c r="C374" s="198"/>
      <c r="D374" s="199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1" t="s">
        <v>116</v>
      </c>
      <c r="B376" s="272"/>
      <c r="C376" s="272"/>
      <c r="D376" s="272"/>
      <c r="E376" s="272"/>
      <c r="F376" s="272"/>
    </row>
    <row r="377" spans="1:6" ht="16.5" x14ac:dyDescent="0.25">
      <c r="A377" s="73" t="s">
        <v>121</v>
      </c>
      <c r="B377" s="119">
        <v>2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2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2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2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>
        <v>2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2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2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>
        <v>2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2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2</v>
      </c>
      <c r="C386" s="104"/>
      <c r="D386" s="254">
        <v>1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18</v>
      </c>
    </row>
    <row r="388" spans="1:7" x14ac:dyDescent="0.25">
      <c r="A388" s="196" t="s">
        <v>37</v>
      </c>
      <c r="B388" s="197"/>
      <c r="C388" s="198"/>
      <c r="D388" s="199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32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8" t="s">
        <v>346</v>
      </c>
      <c r="B393" s="269"/>
      <c r="C393" s="269"/>
      <c r="D393" s="269"/>
      <c r="E393" s="269"/>
      <c r="F393" s="270"/>
    </row>
    <row r="394" spans="1:7" x14ac:dyDescent="0.25">
      <c r="A394" s="143">
        <f>+B11</f>
        <v>43010</v>
      </c>
      <c r="B394" s="5"/>
      <c r="C394" s="6"/>
      <c r="D394" s="5"/>
    </row>
    <row r="395" spans="1:7" ht="18" x14ac:dyDescent="0.25">
      <c r="A395" s="266" t="s">
        <v>347</v>
      </c>
      <c r="B395" s="267"/>
      <c r="C395" s="267"/>
      <c r="D395" s="267"/>
      <c r="E395" s="267"/>
      <c r="F395" s="267"/>
    </row>
    <row r="396" spans="1:7" ht="30" x14ac:dyDescent="0.25">
      <c r="A396" s="17" t="s">
        <v>286</v>
      </c>
      <c r="B396" s="119">
        <v>2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2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8</v>
      </c>
    </row>
    <row r="401" spans="1:6" x14ac:dyDescent="0.25">
      <c r="A401" s="196" t="s">
        <v>37</v>
      </c>
      <c r="B401" s="197"/>
      <c r="C401" s="198"/>
      <c r="D401" s="199">
        <f>D400/(COUNT(B396:C399)*2)</f>
        <v>1</v>
      </c>
    </row>
    <row r="402" spans="1:6" ht="18" x14ac:dyDescent="0.25">
      <c r="A402" s="266" t="s">
        <v>31</v>
      </c>
      <c r="B402" s="267"/>
      <c r="C402" s="267"/>
      <c r="D402" s="267"/>
      <c r="E402" s="267"/>
      <c r="F402" s="267"/>
    </row>
    <row r="403" spans="1:6" x14ac:dyDescent="0.25">
      <c r="A403" s="18" t="s">
        <v>3</v>
      </c>
      <c r="B403" s="119">
        <v>2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2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2</v>
      </c>
      <c r="C405" s="104"/>
      <c r="D405" s="254">
        <v>1</v>
      </c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4</v>
      </c>
    </row>
    <row r="407" spans="1:6" x14ac:dyDescent="0.25">
      <c r="A407" s="196" t="s">
        <v>37</v>
      </c>
      <c r="B407" s="197"/>
      <c r="C407" s="198"/>
      <c r="D407" s="199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12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8" t="s">
        <v>170</v>
      </c>
      <c r="B412" s="269"/>
      <c r="C412" s="269"/>
      <c r="D412" s="269"/>
      <c r="E412" s="269"/>
      <c r="F412" s="270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2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2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2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2</v>
      </c>
      <c r="C418" s="104"/>
      <c r="D418" s="236">
        <v>1</v>
      </c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8</v>
      </c>
    </row>
    <row r="420" spans="1:7" x14ac:dyDescent="0.25">
      <c r="A420" s="196" t="s">
        <v>37</v>
      </c>
      <c r="B420" s="197"/>
      <c r="C420" s="198"/>
      <c r="D420" s="199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8" t="s">
        <v>82</v>
      </c>
      <c r="B422" s="269"/>
      <c r="C422" s="269"/>
      <c r="D422" s="269"/>
      <c r="E422" s="269"/>
      <c r="F422" s="270"/>
    </row>
    <row r="423" spans="1:7" x14ac:dyDescent="0.25">
      <c r="A423" s="14"/>
      <c r="B423" s="5"/>
      <c r="C423" s="6"/>
      <c r="D423" s="5"/>
    </row>
    <row r="424" spans="1:7" ht="75" x14ac:dyDescent="0.25">
      <c r="A424" s="25" t="s">
        <v>272</v>
      </c>
      <c r="B424" s="120">
        <v>1</v>
      </c>
      <c r="C424" s="120"/>
      <c r="D424" s="99" t="s">
        <v>461</v>
      </c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2</v>
      </c>
      <c r="C427" s="104"/>
      <c r="D427" s="255">
        <v>1</v>
      </c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3</v>
      </c>
    </row>
    <row r="429" spans="1:7" x14ac:dyDescent="0.25">
      <c r="A429" s="196" t="s">
        <v>37</v>
      </c>
      <c r="B429" s="197"/>
      <c r="C429" s="198"/>
      <c r="D429" s="199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8" t="s">
        <v>143</v>
      </c>
      <c r="B431" s="269"/>
      <c r="C431" s="269"/>
      <c r="D431" s="269"/>
      <c r="E431" s="269"/>
      <c r="F431" s="270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 t="s">
        <v>34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2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2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2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2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2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2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2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2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7" x14ac:dyDescent="0.25">
      <c r="A445" s="70" t="s">
        <v>375</v>
      </c>
      <c r="B445" s="119" t="s">
        <v>34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2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 t="s">
        <v>34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2</v>
      </c>
      <c r="C448" s="104"/>
      <c r="D448" s="127">
        <v>1</v>
      </c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22</v>
      </c>
    </row>
    <row r="450" spans="1:6" x14ac:dyDescent="0.25">
      <c r="A450" s="196" t="s">
        <v>37</v>
      </c>
      <c r="B450" s="197"/>
      <c r="C450" s="198"/>
      <c r="D450" s="199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8" t="s">
        <v>144</v>
      </c>
      <c r="B452" s="269"/>
      <c r="C452" s="269"/>
      <c r="D452" s="269"/>
      <c r="E452" s="269"/>
      <c r="F452" s="270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2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2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2</v>
      </c>
      <c r="C457" s="119"/>
      <c r="D457" s="254">
        <v>1</v>
      </c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6</v>
      </c>
    </row>
    <row r="459" spans="1:6" x14ac:dyDescent="0.25">
      <c r="A459" s="196" t="s">
        <v>37</v>
      </c>
      <c r="B459" s="218"/>
      <c r="C459" s="219"/>
      <c r="D459" s="220">
        <f>D458/(COUNT(B454:C456)*2)</f>
        <v>1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0.9285714285714286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470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0.95918367346938771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82" max="6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71" zoomScaleSheetLayoutView="100" workbookViewId="0">
      <selection activeCell="D190" sqref="D19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90"/>
      <c r="E1" s="290"/>
      <c r="F1" s="290"/>
      <c r="G1" s="290"/>
      <c r="H1" s="290"/>
      <c r="I1" s="290"/>
    </row>
    <row r="2" spans="1:9" s="29" customFormat="1" ht="24.75" x14ac:dyDescent="0.5">
      <c r="A2" s="28"/>
      <c r="B2" s="43">
        <v>1</v>
      </c>
      <c r="D2" s="228"/>
      <c r="E2" s="228"/>
      <c r="F2" s="228"/>
      <c r="G2" s="228"/>
      <c r="H2" s="228"/>
      <c r="I2" s="228"/>
    </row>
    <row r="3" spans="1:9" s="29" customFormat="1" ht="24.75" x14ac:dyDescent="0.5">
      <c r="A3" s="28"/>
      <c r="B3" s="43">
        <v>2</v>
      </c>
      <c r="D3" s="228"/>
      <c r="E3" s="228"/>
      <c r="F3" s="228"/>
      <c r="G3" s="228"/>
      <c r="H3" s="228"/>
      <c r="I3" s="228"/>
    </row>
    <row r="4" spans="1:9" s="29" customFormat="1" ht="16.5" customHeight="1" x14ac:dyDescent="0.5">
      <c r="A4" s="28"/>
      <c r="B4" s="43" t="s">
        <v>34</v>
      </c>
      <c r="D4" s="30"/>
      <c r="E4" s="228"/>
      <c r="F4" s="228"/>
      <c r="G4" s="228"/>
      <c r="H4" s="228"/>
      <c r="I4" s="228"/>
    </row>
    <row r="5" spans="1:9" s="29" customFormat="1" ht="16.5" customHeight="1" x14ac:dyDescent="0.5">
      <c r="A5" s="28"/>
      <c r="D5" s="228"/>
      <c r="E5" s="228"/>
      <c r="F5" s="228"/>
      <c r="G5" s="228"/>
      <c r="H5" s="228"/>
      <c r="I5" s="228"/>
    </row>
    <row r="6" spans="1:9" s="29" customFormat="1" ht="37.5" customHeight="1" x14ac:dyDescent="0.5">
      <c r="A6" s="276" t="s">
        <v>52</v>
      </c>
      <c r="B6" s="276"/>
      <c r="C6" s="276"/>
      <c r="D6" s="276"/>
      <c r="E6" s="276"/>
      <c r="F6" s="276"/>
      <c r="G6" s="228"/>
      <c r="H6" s="228"/>
      <c r="I6" s="228"/>
    </row>
    <row r="7" spans="1:9" s="29" customFormat="1" ht="21.75" customHeight="1" x14ac:dyDescent="0.5">
      <c r="A7" s="276" t="str">
        <f>'A2 Exploitation'!A8:F8</f>
        <v>MORNAGUIA</v>
      </c>
      <c r="B7" s="276"/>
      <c r="C7" s="276"/>
      <c r="D7" s="276"/>
      <c r="E7" s="276"/>
      <c r="F7" s="276"/>
      <c r="G7" s="228"/>
      <c r="H7" s="228"/>
      <c r="I7" s="228"/>
    </row>
    <row r="8" spans="1:9" s="29" customFormat="1" ht="24.75" x14ac:dyDescent="0.5">
      <c r="A8" s="189" t="s">
        <v>44</v>
      </c>
      <c r="B8" s="293" t="str">
        <f>'A2 Exploitation'!B9:F9</f>
        <v>Mme SLAIMI Samah</v>
      </c>
      <c r="C8" s="293"/>
      <c r="D8" s="293"/>
      <c r="E8" s="293"/>
      <c r="F8" s="293"/>
      <c r="G8" s="228"/>
      <c r="H8" s="228"/>
      <c r="I8" s="228"/>
    </row>
    <row r="9" spans="1:9" s="29" customFormat="1" ht="24.75" x14ac:dyDescent="0.5">
      <c r="A9" s="190" t="s">
        <v>46</v>
      </c>
      <c r="B9" s="293" t="str">
        <f>'A2 Exploitation'!B10:F10</f>
        <v>Directeur du magasin Moncef JOUINI</v>
      </c>
      <c r="C9" s="293"/>
      <c r="D9" s="293"/>
      <c r="E9" s="293"/>
      <c r="F9" s="293"/>
      <c r="G9" s="228"/>
      <c r="H9" s="228"/>
      <c r="I9" s="228"/>
    </row>
    <row r="10" spans="1:9" s="29" customFormat="1" ht="24.75" x14ac:dyDescent="0.5">
      <c r="A10" s="189" t="s">
        <v>45</v>
      </c>
      <c r="B10" s="289">
        <f>'A2 Exploitation'!B11:F11</f>
        <v>43010</v>
      </c>
      <c r="C10" s="289"/>
      <c r="D10" s="289"/>
      <c r="E10" s="289"/>
      <c r="F10" s="289"/>
      <c r="G10" s="228"/>
      <c r="H10" s="228"/>
      <c r="I10" s="228"/>
    </row>
    <row r="11" spans="1:9" s="29" customFormat="1" ht="24.75" x14ac:dyDescent="0.5">
      <c r="A11" s="189" t="s">
        <v>318</v>
      </c>
      <c r="B11" s="294">
        <f>D183</f>
        <v>0.94329896907216493</v>
      </c>
      <c r="C11" s="294"/>
      <c r="D11" s="294"/>
      <c r="E11" s="294"/>
      <c r="F11" s="294"/>
      <c r="G11" s="228"/>
      <c r="H11" s="228"/>
      <c r="I11" s="228"/>
    </row>
    <row r="12" spans="1:9" s="29" customFormat="1" ht="22.5" x14ac:dyDescent="0.45">
      <c r="A12" s="28"/>
      <c r="D12" s="281"/>
      <c r="E12" s="281"/>
      <c r="F12" s="281"/>
      <c r="G12" s="281"/>
      <c r="H12" s="281"/>
      <c r="I12" s="31"/>
    </row>
    <row r="13" spans="1:9" s="29" customFormat="1" ht="11.25" customHeight="1" x14ac:dyDescent="0.3">
      <c r="A13" s="282" t="s">
        <v>32</v>
      </c>
      <c r="B13" s="283" t="s">
        <v>33</v>
      </c>
      <c r="C13" s="283"/>
      <c r="D13" s="283" t="s">
        <v>48</v>
      </c>
      <c r="E13" s="284" t="s">
        <v>201</v>
      </c>
      <c r="F13" s="283" t="s">
        <v>202</v>
      </c>
    </row>
    <row r="14" spans="1:9" s="29" customFormat="1" ht="12.75" customHeight="1" x14ac:dyDescent="0.3">
      <c r="A14" s="282"/>
      <c r="B14" s="55" t="s">
        <v>36</v>
      </c>
      <c r="C14" s="55" t="s">
        <v>35</v>
      </c>
      <c r="D14" s="283"/>
      <c r="E14" s="284"/>
      <c r="F14" s="28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8" t="s">
        <v>0</v>
      </c>
      <c r="B16" s="288"/>
      <c r="C16" s="288"/>
      <c r="D16" s="288"/>
      <c r="E16" s="288"/>
      <c r="F16" s="288"/>
    </row>
    <row r="17" spans="1:6" ht="33" x14ac:dyDescent="0.3">
      <c r="A17" s="32" t="s">
        <v>296</v>
      </c>
      <c r="B17" s="161">
        <v>1</v>
      </c>
      <c r="C17" s="161"/>
      <c r="D17" s="162" t="s">
        <v>462</v>
      </c>
      <c r="E17" s="162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ht="49.5" x14ac:dyDescent="0.3">
      <c r="A19" s="32" t="s">
        <v>85</v>
      </c>
      <c r="B19" s="161">
        <v>1</v>
      </c>
      <c r="C19" s="161"/>
      <c r="D19" s="162" t="s">
        <v>440</v>
      </c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8</v>
      </c>
    </row>
    <row r="23" spans="1:6" x14ac:dyDescent="0.3">
      <c r="A23" s="191" t="s">
        <v>319</v>
      </c>
      <c r="B23" s="192"/>
      <c r="C23" s="193"/>
      <c r="D23" s="195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8" t="s">
        <v>4</v>
      </c>
      <c r="B25" s="288"/>
      <c r="C25" s="288"/>
      <c r="D25" s="288"/>
      <c r="E25" s="288"/>
      <c r="F25" s="288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2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2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8" t="s">
        <v>231</v>
      </c>
      <c r="B35" s="288"/>
      <c r="C35" s="288"/>
      <c r="D35" s="288"/>
      <c r="E35" s="288"/>
      <c r="F35" s="288"/>
    </row>
    <row r="36" spans="1:6" s="41" customFormat="1" ht="18" x14ac:dyDescent="0.35">
      <c r="A36" s="54" t="s">
        <v>101</v>
      </c>
      <c r="B36" s="161">
        <v>2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2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2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2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2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10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8" t="s">
        <v>21</v>
      </c>
      <c r="B44" s="288"/>
      <c r="C44" s="288"/>
      <c r="D44" s="288"/>
      <c r="E44" s="288"/>
      <c r="F44" s="288"/>
    </row>
    <row r="45" spans="1:6" ht="49.5" x14ac:dyDescent="0.3">
      <c r="A45" s="32" t="s">
        <v>297</v>
      </c>
      <c r="B45" s="161">
        <v>1</v>
      </c>
      <c r="C45" s="161"/>
      <c r="D45" s="162" t="s">
        <v>456</v>
      </c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ht="33" x14ac:dyDescent="0.3">
      <c r="A47" s="32" t="s">
        <v>247</v>
      </c>
      <c r="B47" s="161">
        <v>1</v>
      </c>
      <c r="C47" s="161"/>
      <c r="D47" s="162" t="s">
        <v>448</v>
      </c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10</v>
      </c>
    </row>
    <row r="52" spans="1:6" x14ac:dyDescent="0.3">
      <c r="A52" s="191" t="s">
        <v>319</v>
      </c>
      <c r="B52" s="192"/>
      <c r="C52" s="193"/>
      <c r="D52" s="195">
        <f>D51/(COUNT(B45:C50)*2)</f>
        <v>0.83333333333333337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8" t="s">
        <v>8</v>
      </c>
      <c r="B54" s="288"/>
      <c r="C54" s="288"/>
      <c r="D54" s="288"/>
      <c r="E54" s="288"/>
      <c r="F54" s="288"/>
    </row>
    <row r="55" spans="1:6" ht="66" x14ac:dyDescent="0.35">
      <c r="A55" s="56" t="s">
        <v>186</v>
      </c>
      <c r="B55" s="161">
        <v>1</v>
      </c>
      <c r="C55" s="185" t="str">
        <f>IF(B55=0, -5, "0")</f>
        <v>0</v>
      </c>
      <c r="D55" s="239" t="s">
        <v>457</v>
      </c>
      <c r="E55" s="161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2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>
        <v>2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13</v>
      </c>
    </row>
    <row r="63" spans="1:6" x14ac:dyDescent="0.3">
      <c r="A63" s="191" t="s">
        <v>319</v>
      </c>
      <c r="B63" s="192"/>
      <c r="C63" s="193"/>
      <c r="D63" s="195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8" t="s">
        <v>136</v>
      </c>
      <c r="B65" s="288"/>
      <c r="C65" s="288"/>
      <c r="D65" s="288"/>
      <c r="E65" s="288"/>
      <c r="F65" s="288"/>
    </row>
    <row r="66" spans="1:6" ht="19.5" x14ac:dyDescent="0.4">
      <c r="A66" s="32" t="s">
        <v>298</v>
      </c>
      <c r="B66" s="167">
        <v>1</v>
      </c>
      <c r="C66" s="168"/>
      <c r="D66" s="256" t="s">
        <v>451</v>
      </c>
      <c r="E66" s="169"/>
      <c r="F66" s="161"/>
    </row>
    <row r="67" spans="1:6" ht="19.5" x14ac:dyDescent="0.4">
      <c r="A67" s="32" t="s">
        <v>299</v>
      </c>
      <c r="B67" s="167">
        <v>2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2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2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2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>
        <v>2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>
        <v>2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2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2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>
        <v>2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2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>
        <v>2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2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25</v>
      </c>
    </row>
    <row r="84" spans="1:6" x14ac:dyDescent="0.3">
      <c r="A84" s="191" t="s">
        <v>319</v>
      </c>
      <c r="B84" s="192"/>
      <c r="C84" s="193"/>
      <c r="D84" s="195">
        <f>D83/(COUNT(B66:C82)*2)</f>
        <v>0.96153846153846156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8" t="s">
        <v>223</v>
      </c>
      <c r="B86" s="288"/>
      <c r="C86" s="288"/>
      <c r="D86" s="288"/>
      <c r="E86" s="288"/>
      <c r="F86" s="288"/>
    </row>
    <row r="87" spans="1:6" ht="34.5" x14ac:dyDescent="0.4">
      <c r="A87" s="64" t="s">
        <v>300</v>
      </c>
      <c r="B87" s="177">
        <v>2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2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2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2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2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>
        <v>2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2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2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2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2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>
        <v>2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2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24</v>
      </c>
    </row>
    <row r="102" spans="1:6" x14ac:dyDescent="0.3">
      <c r="A102" s="191" t="s">
        <v>319</v>
      </c>
      <c r="B102" s="192"/>
      <c r="C102" s="193"/>
      <c r="D102" s="195">
        <f>D101/(COUNT(B87:C100)*2)</f>
        <v>1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8" t="s">
        <v>224</v>
      </c>
      <c r="B105" s="288"/>
      <c r="C105" s="288"/>
      <c r="D105" s="288"/>
      <c r="E105" s="288"/>
      <c r="F105" s="288"/>
    </row>
    <row r="106" spans="1:6" s="41" customFormat="1" ht="34.5" x14ac:dyDescent="0.4">
      <c r="A106" s="64" t="s">
        <v>301</v>
      </c>
      <c r="B106" s="177">
        <v>2</v>
      </c>
      <c r="C106" s="168"/>
      <c r="D106" s="174"/>
      <c r="E106" s="161"/>
      <c r="F106" s="161"/>
    </row>
    <row r="107" spans="1:6" s="41" customFormat="1" ht="33" x14ac:dyDescent="0.4">
      <c r="A107" s="32" t="s">
        <v>195</v>
      </c>
      <c r="B107" s="177">
        <v>1</v>
      </c>
      <c r="C107" s="168"/>
      <c r="D107" s="256" t="s">
        <v>441</v>
      </c>
      <c r="E107" s="161"/>
      <c r="F107" s="161"/>
    </row>
    <row r="108" spans="1:6" s="41" customFormat="1" ht="19.5" x14ac:dyDescent="0.4">
      <c r="A108" s="32" t="s">
        <v>314</v>
      </c>
      <c r="B108" s="177">
        <v>2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2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>
        <v>2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2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2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>
        <v>2</v>
      </c>
      <c r="C114" s="185" t="str">
        <f>IF(B114=0, -5, "0")</f>
        <v>0</v>
      </c>
      <c r="D114" s="162"/>
      <c r="E114" s="161"/>
      <c r="F114" s="161"/>
    </row>
    <row r="115" spans="1:6" s="41" customFormat="1" ht="33.75" x14ac:dyDescent="0.35">
      <c r="A115" s="60" t="s">
        <v>339</v>
      </c>
      <c r="B115" s="177">
        <v>2</v>
      </c>
      <c r="C115" s="185" t="str">
        <f>IF(B115=0, -5, "0")</f>
        <v>0</v>
      </c>
      <c r="D115" s="162" t="s">
        <v>452</v>
      </c>
      <c r="E115" s="161"/>
      <c r="F115" s="173"/>
    </row>
    <row r="116" spans="1:6" s="41" customFormat="1" x14ac:dyDescent="0.3">
      <c r="A116" s="65" t="s">
        <v>248</v>
      </c>
      <c r="B116" s="177">
        <v>2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19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0.95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8" t="s">
        <v>196</v>
      </c>
      <c r="B120" s="288"/>
      <c r="C120" s="288"/>
      <c r="D120" s="288"/>
      <c r="E120" s="288"/>
      <c r="F120" s="288"/>
    </row>
    <row r="121" spans="1:6" x14ac:dyDescent="0.3">
      <c r="A121" s="58" t="s">
        <v>302</v>
      </c>
      <c r="B121" s="178">
        <v>2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2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2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2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2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>
        <v>2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2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>
        <v>2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2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>
        <v>2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20</v>
      </c>
    </row>
    <row r="133" spans="1:6" x14ac:dyDescent="0.3">
      <c r="A133" s="191" t="s">
        <v>319</v>
      </c>
      <c r="B133" s="192"/>
      <c r="C133" s="193"/>
      <c r="D133" s="195">
        <f>D132/(COUNT(B121:C131)*2)</f>
        <v>1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8" t="s">
        <v>228</v>
      </c>
      <c r="B136" s="288"/>
      <c r="C136" s="288"/>
      <c r="D136" s="288"/>
      <c r="E136" s="288"/>
      <c r="F136" s="288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>
        <v>2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2</v>
      </c>
      <c r="C143" s="161"/>
      <c r="D143" s="161"/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16</v>
      </c>
    </row>
    <row r="146" spans="1:6" x14ac:dyDescent="0.3">
      <c r="A146" s="191" t="s">
        <v>319</v>
      </c>
      <c r="B146" s="192"/>
      <c r="C146" s="193"/>
      <c r="D146" s="195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8" t="s">
        <v>80</v>
      </c>
      <c r="B148" s="288"/>
      <c r="C148" s="288"/>
      <c r="D148" s="288"/>
      <c r="E148" s="288"/>
      <c r="F148" s="288"/>
    </row>
    <row r="149" spans="1:6" ht="18" x14ac:dyDescent="0.35">
      <c r="A149" s="54" t="s">
        <v>310</v>
      </c>
      <c r="B149" s="161">
        <v>2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2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2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8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8" t="s">
        <v>17</v>
      </c>
      <c r="B156" s="288"/>
      <c r="C156" s="288"/>
      <c r="D156" s="288"/>
      <c r="E156" s="288"/>
      <c r="F156" s="288"/>
    </row>
    <row r="157" spans="1:6" ht="66" x14ac:dyDescent="0.3">
      <c r="A157" s="39" t="s">
        <v>191</v>
      </c>
      <c r="B157" s="161">
        <v>1</v>
      </c>
      <c r="C157" s="161"/>
      <c r="D157" s="239" t="s">
        <v>453</v>
      </c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7</v>
      </c>
    </row>
    <row r="162" spans="1:6" x14ac:dyDescent="0.3">
      <c r="A162" s="191" t="s">
        <v>319</v>
      </c>
      <c r="B162" s="192"/>
      <c r="C162" s="193"/>
      <c r="D162" s="195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8" t="s">
        <v>82</v>
      </c>
      <c r="B164" s="288"/>
      <c r="C164" s="288"/>
      <c r="D164" s="288"/>
      <c r="E164" s="288"/>
      <c r="F164" s="288"/>
    </row>
    <row r="165" spans="1:6" ht="33" x14ac:dyDescent="0.3">
      <c r="A165" s="58" t="s">
        <v>337</v>
      </c>
      <c r="B165" s="161">
        <v>0</v>
      </c>
      <c r="C165" s="161"/>
      <c r="D165" s="162" t="s">
        <v>442</v>
      </c>
      <c r="E165" s="162" t="s">
        <v>443</v>
      </c>
      <c r="F165" s="161"/>
    </row>
    <row r="166" spans="1:6" ht="49.5" x14ac:dyDescent="0.3">
      <c r="A166" s="66" t="s">
        <v>232</v>
      </c>
      <c r="B166" s="161">
        <v>1</v>
      </c>
      <c r="C166" s="161"/>
      <c r="D166" s="162" t="s">
        <v>444</v>
      </c>
      <c r="E166" s="117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2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7</v>
      </c>
    </row>
    <row r="171" spans="1:6" x14ac:dyDescent="0.3">
      <c r="A171" s="191" t="s">
        <v>319</v>
      </c>
      <c r="B171" s="192"/>
      <c r="C171" s="193"/>
      <c r="D171" s="195">
        <f>D170/(COUNT(B165:C169)*2)</f>
        <v>0.7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8" t="s">
        <v>227</v>
      </c>
      <c r="B173" s="288"/>
      <c r="C173" s="288"/>
      <c r="D173" s="288"/>
      <c r="E173" s="288"/>
      <c r="F173" s="288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2</v>
      </c>
      <c r="C176" s="161"/>
      <c r="D176" s="161"/>
      <c r="E176" s="161"/>
      <c r="F176" s="161"/>
    </row>
    <row r="177" spans="1:6" x14ac:dyDescent="0.3">
      <c r="A177" s="67" t="s">
        <v>200</v>
      </c>
      <c r="B177" s="161" t="s">
        <v>34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4</v>
      </c>
    </row>
    <row r="179" spans="1:6" x14ac:dyDescent="0.3">
      <c r="A179" s="191" t="s">
        <v>319</v>
      </c>
      <c r="B179" s="192"/>
      <c r="C179" s="193"/>
      <c r="D179" s="195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0">
        <v>0.33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183</v>
      </c>
    </row>
    <row r="183" spans="1:6" ht="18" x14ac:dyDescent="0.35">
      <c r="A183" s="81" t="s">
        <v>349</v>
      </c>
      <c r="B183" s="81"/>
      <c r="C183" s="81"/>
      <c r="D183" s="257">
        <f>D182/(COUNT(B174:C177,B165:C169,B157:C160,B149:C152,B137:C144,B55:C61,B45:C50,B26:C31,B17:C21,B106:C116,#REF!,B121:C131,B87:C100,B66:C82,B36:C40)*2)</f>
        <v>0.94329896907216493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4" max="5" man="1"/>
    <brk id="163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4"/>
      <c r="E1" s="274"/>
      <c r="F1" s="274"/>
      <c r="G1" s="274"/>
      <c r="H1" s="274"/>
      <c r="I1" s="274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5" t="s">
        <v>190</v>
      </c>
      <c r="B7" s="275"/>
      <c r="C7" s="275"/>
      <c r="D7" s="275"/>
      <c r="E7" s="275"/>
      <c r="F7" s="275"/>
      <c r="G7" s="229"/>
      <c r="H7" s="229"/>
      <c r="I7" s="229"/>
    </row>
    <row r="8" spans="1:9" ht="29.25" x14ac:dyDescent="0.5">
      <c r="A8" s="276" t="str">
        <f>'Page de garde'!D18</f>
        <v>MORNAGUIA</v>
      </c>
      <c r="B8" s="276"/>
      <c r="C8" s="276"/>
      <c r="D8" s="276"/>
      <c r="E8" s="276"/>
      <c r="F8" s="276"/>
      <c r="G8" s="230"/>
      <c r="H8" s="230"/>
      <c r="I8" s="229"/>
    </row>
    <row r="9" spans="1:9" ht="24.75" x14ac:dyDescent="0.5">
      <c r="A9" s="189" t="s">
        <v>44</v>
      </c>
      <c r="B9" s="277"/>
      <c r="C9" s="277"/>
      <c r="D9" s="277"/>
      <c r="E9" s="277"/>
      <c r="F9" s="278"/>
      <c r="G9" s="230"/>
      <c r="H9" s="230"/>
      <c r="I9" s="229"/>
    </row>
    <row r="10" spans="1:9" ht="24.75" x14ac:dyDescent="0.5">
      <c r="A10" s="190" t="s">
        <v>46</v>
      </c>
      <c r="B10" s="279"/>
      <c r="C10" s="279"/>
      <c r="D10" s="279"/>
      <c r="E10" s="279"/>
      <c r="F10" s="279"/>
      <c r="G10" s="230"/>
      <c r="H10" s="230"/>
      <c r="I10" s="229"/>
    </row>
    <row r="11" spans="1:9" ht="24.75" x14ac:dyDescent="0.5">
      <c r="A11" s="189" t="s">
        <v>45</v>
      </c>
      <c r="B11" s="273"/>
      <c r="C11" s="273"/>
      <c r="D11" s="273"/>
      <c r="E11" s="273"/>
      <c r="F11" s="273"/>
      <c r="G11" s="230"/>
      <c r="H11" s="230"/>
      <c r="I11" s="229"/>
    </row>
    <row r="12" spans="1:9" ht="24.75" x14ac:dyDescent="0.5">
      <c r="A12" s="189" t="s">
        <v>260</v>
      </c>
      <c r="B12" s="280">
        <f>D463</f>
        <v>0</v>
      </c>
      <c r="C12" s="280"/>
      <c r="D12" s="280"/>
      <c r="E12" s="280"/>
      <c r="F12" s="280"/>
      <c r="G12" s="230"/>
      <c r="H12" s="230"/>
      <c r="I12" s="229"/>
    </row>
    <row r="13" spans="1:9" ht="22.5" x14ac:dyDescent="0.45">
      <c r="A13" s="28"/>
      <c r="B13" s="29"/>
      <c r="C13" s="29"/>
      <c r="D13" s="281"/>
      <c r="E13" s="281"/>
      <c r="F13" s="281"/>
      <c r="G13" s="281"/>
      <c r="H13" s="281"/>
      <c r="I13" s="3"/>
    </row>
    <row r="14" spans="1:9" ht="16.5" x14ac:dyDescent="0.3">
      <c r="A14" s="282" t="s">
        <v>32</v>
      </c>
      <c r="B14" s="283" t="s">
        <v>33</v>
      </c>
      <c r="C14" s="283"/>
      <c r="D14" s="283" t="s">
        <v>48</v>
      </c>
      <c r="E14" s="284" t="s">
        <v>331</v>
      </c>
      <c r="F14" s="283" t="s">
        <v>202</v>
      </c>
      <c r="G14" s="29"/>
      <c r="H14" s="29"/>
    </row>
    <row r="15" spans="1:9" ht="16.5" x14ac:dyDescent="0.3">
      <c r="A15" s="282"/>
      <c r="B15" s="55" t="s">
        <v>36</v>
      </c>
      <c r="C15" s="55" t="s">
        <v>35</v>
      </c>
      <c r="D15" s="283"/>
      <c r="E15" s="284"/>
      <c r="F15" s="283"/>
      <c r="G15" s="29"/>
      <c r="H15" s="29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6" t="s">
        <v>1</v>
      </c>
      <c r="B18" s="287"/>
      <c r="C18" s="287"/>
      <c r="D18" s="287"/>
      <c r="E18" s="287"/>
      <c r="F18" s="287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6" t="s">
        <v>18</v>
      </c>
      <c r="B26" s="267"/>
      <c r="C26" s="267"/>
      <c r="D26" s="267"/>
      <c r="E26" s="267"/>
      <c r="F26" s="267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5" t="s">
        <v>131</v>
      </c>
      <c r="B43" s="285"/>
      <c r="C43" s="285"/>
      <c r="D43" s="285"/>
      <c r="E43" s="285"/>
      <c r="F43" s="285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71" t="s">
        <v>63</v>
      </c>
      <c r="B45" s="272"/>
      <c r="C45" s="272"/>
      <c r="D45" s="272"/>
      <c r="E45" s="272"/>
      <c r="F45" s="272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6" t="s">
        <v>65</v>
      </c>
      <c r="B57" s="267"/>
      <c r="C57" s="267"/>
      <c r="D57" s="267"/>
      <c r="E57" s="267"/>
      <c r="F57" s="267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6" t="s">
        <v>25</v>
      </c>
      <c r="B84" s="267"/>
      <c r="C84" s="267"/>
      <c r="D84" s="267"/>
      <c r="E84" s="267"/>
      <c r="F84" s="267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8" t="s">
        <v>123</v>
      </c>
      <c r="B99" s="269"/>
      <c r="C99" s="269"/>
      <c r="D99" s="269"/>
      <c r="E99" s="269"/>
      <c r="F99" s="270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71" t="s">
        <v>63</v>
      </c>
      <c r="B101" s="272"/>
      <c r="C101" s="272"/>
      <c r="D101" s="272"/>
      <c r="E101" s="272"/>
      <c r="F101" s="272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6" t="s">
        <v>127</v>
      </c>
      <c r="B113" s="267"/>
      <c r="C113" s="267"/>
      <c r="D113" s="267"/>
      <c r="E113" s="267"/>
      <c r="F113" s="267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6" t="s">
        <v>72</v>
      </c>
      <c r="B137" s="267"/>
      <c r="C137" s="267"/>
      <c r="D137" s="267"/>
      <c r="E137" s="267"/>
      <c r="F137" s="267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8" t="s">
        <v>124</v>
      </c>
      <c r="B152" s="269"/>
      <c r="C152" s="269"/>
      <c r="D152" s="269"/>
      <c r="E152" s="269"/>
      <c r="F152" s="270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71" t="s">
        <v>63</v>
      </c>
      <c r="B154" s="272"/>
      <c r="C154" s="272"/>
      <c r="D154" s="272"/>
      <c r="E154" s="272"/>
      <c r="F154" s="272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6" t="s">
        <v>128</v>
      </c>
      <c r="B166" s="267"/>
      <c r="C166" s="267"/>
      <c r="D166" s="267"/>
      <c r="E166" s="267"/>
      <c r="F166" s="267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8" t="s">
        <v>157</v>
      </c>
      <c r="B192" s="269"/>
      <c r="C192" s="269"/>
      <c r="D192" s="269"/>
      <c r="E192" s="269"/>
      <c r="F192" s="270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66" t="s">
        <v>150</v>
      </c>
      <c r="B194" s="267"/>
      <c r="C194" s="267"/>
      <c r="D194" s="267"/>
      <c r="E194" s="267"/>
      <c r="F194" s="267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6" t="s">
        <v>75</v>
      </c>
      <c r="B209" s="267"/>
      <c r="C209" s="267"/>
      <c r="D209" s="267"/>
      <c r="E209" s="267"/>
      <c r="F209" s="267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6" t="s">
        <v>181</v>
      </c>
      <c r="B232" s="267"/>
      <c r="C232" s="267"/>
      <c r="D232" s="267"/>
      <c r="E232" s="267"/>
      <c r="F232" s="267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8" t="s">
        <v>4</v>
      </c>
      <c r="B249" s="269"/>
      <c r="C249" s="269"/>
      <c r="D249" s="269"/>
      <c r="E249" s="269"/>
      <c r="F249" s="270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66" t="s">
        <v>19</v>
      </c>
      <c r="B251" s="267"/>
      <c r="C251" s="267"/>
      <c r="D251" s="267"/>
      <c r="E251" s="267"/>
      <c r="F251" s="267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6" t="s">
        <v>116</v>
      </c>
      <c r="B263" s="267"/>
      <c r="C263" s="267"/>
      <c r="D263" s="267"/>
      <c r="E263" s="267"/>
      <c r="F263" s="267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8" t="s">
        <v>21</v>
      </c>
      <c r="B282" s="269"/>
      <c r="C282" s="269"/>
      <c r="D282" s="269"/>
      <c r="E282" s="269"/>
      <c r="F282" s="270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66" t="s">
        <v>12</v>
      </c>
      <c r="B284" s="267"/>
      <c r="C284" s="267"/>
      <c r="D284" s="267"/>
      <c r="E284" s="267"/>
      <c r="F284" s="267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6" t="s">
        <v>25</v>
      </c>
      <c r="B297" s="267"/>
      <c r="C297" s="267"/>
      <c r="D297" s="267"/>
      <c r="E297" s="267"/>
      <c r="F297" s="267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8" t="s">
        <v>8</v>
      </c>
      <c r="B310" s="269"/>
      <c r="C310" s="269"/>
      <c r="D310" s="269"/>
      <c r="E310" s="269"/>
      <c r="F310" s="270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71" t="s">
        <v>107</v>
      </c>
      <c r="B312" s="272"/>
      <c r="C312" s="272"/>
      <c r="D312" s="272"/>
      <c r="E312" s="272"/>
      <c r="F312" s="272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6" t="s">
        <v>25</v>
      </c>
      <c r="B324" s="267"/>
      <c r="C324" s="267"/>
      <c r="D324" s="267"/>
      <c r="E324" s="267"/>
      <c r="F324" s="267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6" t="s">
        <v>118</v>
      </c>
      <c r="B340" s="267"/>
      <c r="C340" s="267"/>
      <c r="D340" s="267"/>
      <c r="E340" s="267"/>
      <c r="F340" s="267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6" t="s">
        <v>29</v>
      </c>
      <c r="B349" s="267"/>
      <c r="C349" s="267"/>
      <c r="D349" s="267"/>
      <c r="E349" s="267"/>
      <c r="F349" s="267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8" t="s">
        <v>119</v>
      </c>
      <c r="B363" s="269"/>
      <c r="C363" s="269"/>
      <c r="D363" s="269"/>
      <c r="E363" s="269"/>
      <c r="F363" s="270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71" t="s">
        <v>19</v>
      </c>
      <c r="B365" s="272"/>
      <c r="C365" s="272"/>
      <c r="D365" s="272"/>
      <c r="E365" s="272"/>
      <c r="F365" s="272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1" t="s">
        <v>116</v>
      </c>
      <c r="B376" s="272"/>
      <c r="C376" s="272"/>
      <c r="D376" s="272"/>
      <c r="E376" s="272"/>
      <c r="F376" s="272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8" t="s">
        <v>346</v>
      </c>
      <c r="B393" s="269"/>
      <c r="C393" s="269"/>
      <c r="D393" s="269"/>
      <c r="E393" s="269"/>
      <c r="F393" s="270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66" t="s">
        <v>347</v>
      </c>
      <c r="B395" s="267"/>
      <c r="C395" s="267"/>
      <c r="D395" s="267"/>
      <c r="E395" s="267"/>
      <c r="F395" s="267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66" t="s">
        <v>31</v>
      </c>
      <c r="B402" s="267"/>
      <c r="C402" s="267"/>
      <c r="D402" s="267"/>
      <c r="E402" s="267"/>
      <c r="F402" s="267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8" t="s">
        <v>170</v>
      </c>
      <c r="B412" s="269"/>
      <c r="C412" s="269"/>
      <c r="D412" s="269"/>
      <c r="E412" s="269"/>
      <c r="F412" s="270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8" t="s">
        <v>82</v>
      </c>
      <c r="B422" s="269"/>
      <c r="C422" s="269"/>
      <c r="D422" s="269"/>
      <c r="E422" s="269"/>
      <c r="F422" s="270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8" t="s">
        <v>143</v>
      </c>
      <c r="B431" s="269"/>
      <c r="C431" s="269"/>
      <c r="D431" s="269"/>
      <c r="E431" s="269"/>
      <c r="F431" s="270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8" t="s">
        <v>144</v>
      </c>
      <c r="B452" s="269"/>
      <c r="C452" s="269"/>
      <c r="D452" s="269"/>
      <c r="E452" s="269"/>
      <c r="F452" s="270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90"/>
      <c r="E1" s="290"/>
      <c r="F1" s="290"/>
      <c r="G1" s="290"/>
      <c r="H1" s="290"/>
      <c r="I1" s="290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6" t="s">
        <v>52</v>
      </c>
      <c r="B6" s="276"/>
      <c r="C6" s="276"/>
      <c r="D6" s="276"/>
      <c r="E6" s="276"/>
      <c r="F6" s="276"/>
      <c r="G6" s="230"/>
      <c r="H6" s="230"/>
      <c r="I6" s="230"/>
    </row>
    <row r="7" spans="1:9" s="29" customFormat="1" ht="21.75" customHeight="1" x14ac:dyDescent="0.5">
      <c r="A7" s="276" t="str">
        <f>'A3 Exploitation'!A8:F8</f>
        <v>MORNAGUIA</v>
      </c>
      <c r="B7" s="276"/>
      <c r="C7" s="276"/>
      <c r="D7" s="276"/>
      <c r="E7" s="276"/>
      <c r="F7" s="276"/>
      <c r="G7" s="230"/>
      <c r="H7" s="230"/>
      <c r="I7" s="230"/>
    </row>
    <row r="8" spans="1:9" s="29" customFormat="1" ht="24.75" x14ac:dyDescent="0.5">
      <c r="A8" s="189" t="s">
        <v>44</v>
      </c>
      <c r="B8" s="295">
        <f>'A3 Exploitation'!B9:F9</f>
        <v>0</v>
      </c>
      <c r="C8" s="293"/>
      <c r="D8" s="293"/>
      <c r="E8" s="293"/>
      <c r="F8" s="293"/>
      <c r="G8" s="230"/>
      <c r="H8" s="230"/>
      <c r="I8" s="230"/>
    </row>
    <row r="9" spans="1:9" s="29" customFormat="1" ht="24.75" x14ac:dyDescent="0.5">
      <c r="A9" s="190" t="s">
        <v>46</v>
      </c>
      <c r="B9" s="293">
        <f>'A3 Exploitation'!B10:F10</f>
        <v>0</v>
      </c>
      <c r="C9" s="293"/>
      <c r="D9" s="293"/>
      <c r="E9" s="293"/>
      <c r="F9" s="293"/>
      <c r="G9" s="230"/>
      <c r="H9" s="230"/>
      <c r="I9" s="230"/>
    </row>
    <row r="10" spans="1:9" s="29" customFormat="1" ht="24.75" x14ac:dyDescent="0.5">
      <c r="A10" s="189" t="s">
        <v>45</v>
      </c>
      <c r="B10" s="289">
        <f>'A3 Exploitation'!B11:F11</f>
        <v>0</v>
      </c>
      <c r="C10" s="289"/>
      <c r="D10" s="289"/>
      <c r="E10" s="289"/>
      <c r="F10" s="289"/>
      <c r="G10" s="230"/>
      <c r="H10" s="230"/>
      <c r="I10" s="230"/>
    </row>
    <row r="11" spans="1:9" s="29" customFormat="1" ht="24.75" x14ac:dyDescent="0.5">
      <c r="A11" s="189" t="s">
        <v>318</v>
      </c>
      <c r="B11" s="294">
        <f>D183</f>
        <v>0</v>
      </c>
      <c r="C11" s="294"/>
      <c r="D11" s="294"/>
      <c r="E11" s="294"/>
      <c r="F11" s="294"/>
      <c r="G11" s="230"/>
      <c r="H11" s="230"/>
      <c r="I11" s="230"/>
    </row>
    <row r="12" spans="1:9" s="29" customFormat="1" ht="22.5" x14ac:dyDescent="0.45">
      <c r="A12" s="28"/>
      <c r="D12" s="281"/>
      <c r="E12" s="281"/>
      <c r="F12" s="281"/>
      <c r="G12" s="281"/>
      <c r="H12" s="281"/>
      <c r="I12" s="31"/>
    </row>
    <row r="13" spans="1:9" s="29" customFormat="1" ht="11.25" customHeight="1" x14ac:dyDescent="0.3">
      <c r="A13" s="282" t="s">
        <v>32</v>
      </c>
      <c r="B13" s="283" t="s">
        <v>33</v>
      </c>
      <c r="C13" s="283"/>
      <c r="D13" s="283" t="s">
        <v>48</v>
      </c>
      <c r="E13" s="284" t="s">
        <v>201</v>
      </c>
      <c r="F13" s="283" t="s">
        <v>202</v>
      </c>
    </row>
    <row r="14" spans="1:9" s="29" customFormat="1" ht="12.75" customHeight="1" x14ac:dyDescent="0.3">
      <c r="A14" s="282"/>
      <c r="B14" s="55" t="s">
        <v>36</v>
      </c>
      <c r="C14" s="55" t="s">
        <v>35</v>
      </c>
      <c r="D14" s="283"/>
      <c r="E14" s="284"/>
      <c r="F14" s="28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8" t="s">
        <v>0</v>
      </c>
      <c r="B16" s="288"/>
      <c r="C16" s="288"/>
      <c r="D16" s="288"/>
      <c r="E16" s="288"/>
      <c r="F16" s="288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8" t="s">
        <v>4</v>
      </c>
      <c r="B25" s="288"/>
      <c r="C25" s="288"/>
      <c r="D25" s="288"/>
      <c r="E25" s="288"/>
      <c r="F25" s="288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8" t="s">
        <v>231</v>
      </c>
      <c r="B35" s="288"/>
      <c r="C35" s="288"/>
      <c r="D35" s="288"/>
      <c r="E35" s="288"/>
      <c r="F35" s="288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8" t="s">
        <v>21</v>
      </c>
      <c r="B44" s="288"/>
      <c r="C44" s="288"/>
      <c r="D44" s="288"/>
      <c r="E44" s="288"/>
      <c r="F44" s="288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8" t="s">
        <v>8</v>
      </c>
      <c r="B54" s="288"/>
      <c r="C54" s="288"/>
      <c r="D54" s="288"/>
      <c r="E54" s="288"/>
      <c r="F54" s="288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8" t="s">
        <v>136</v>
      </c>
      <c r="B65" s="288"/>
      <c r="C65" s="288"/>
      <c r="D65" s="288"/>
      <c r="E65" s="288"/>
      <c r="F65" s="288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8" t="s">
        <v>223</v>
      </c>
      <c r="B86" s="288"/>
      <c r="C86" s="288"/>
      <c r="D86" s="288"/>
      <c r="E86" s="288"/>
      <c r="F86" s="288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8" t="s">
        <v>224</v>
      </c>
      <c r="B105" s="288"/>
      <c r="C105" s="288"/>
      <c r="D105" s="288"/>
      <c r="E105" s="288"/>
      <c r="F105" s="288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8" t="s">
        <v>196</v>
      </c>
      <c r="B120" s="288"/>
      <c r="C120" s="288"/>
      <c r="D120" s="288"/>
      <c r="E120" s="288"/>
      <c r="F120" s="288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8" t="s">
        <v>228</v>
      </c>
      <c r="B136" s="288"/>
      <c r="C136" s="288"/>
      <c r="D136" s="288"/>
      <c r="E136" s="288"/>
      <c r="F136" s="288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8" t="s">
        <v>80</v>
      </c>
      <c r="B148" s="288"/>
      <c r="C148" s="288"/>
      <c r="D148" s="288"/>
      <c r="E148" s="288"/>
      <c r="F148" s="288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8" t="s">
        <v>17</v>
      </c>
      <c r="B156" s="288"/>
      <c r="C156" s="288"/>
      <c r="D156" s="288"/>
      <c r="E156" s="288"/>
      <c r="F156" s="288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8" t="s">
        <v>82</v>
      </c>
      <c r="B164" s="288"/>
      <c r="C164" s="288"/>
      <c r="D164" s="288"/>
      <c r="E164" s="288"/>
      <c r="F164" s="288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8" t="s">
        <v>227</v>
      </c>
      <c r="B173" s="288"/>
      <c r="C173" s="288"/>
      <c r="D173" s="288"/>
      <c r="E173" s="288"/>
      <c r="F173" s="288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4"/>
      <c r="E1" s="274"/>
      <c r="F1" s="274"/>
      <c r="G1" s="274"/>
      <c r="H1" s="274"/>
      <c r="I1" s="274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5" t="s">
        <v>190</v>
      </c>
      <c r="B7" s="275"/>
      <c r="C7" s="275"/>
      <c r="D7" s="275"/>
      <c r="E7" s="275"/>
      <c r="F7" s="275"/>
      <c r="G7" s="229"/>
      <c r="H7" s="229"/>
      <c r="I7" s="229"/>
    </row>
    <row r="8" spans="1:9" ht="29.25" x14ac:dyDescent="0.5">
      <c r="A8" s="276" t="str">
        <f>'Page de garde'!D18</f>
        <v>MORNAGUIA</v>
      </c>
      <c r="B8" s="276"/>
      <c r="C8" s="276"/>
      <c r="D8" s="276"/>
      <c r="E8" s="276"/>
      <c r="F8" s="276"/>
      <c r="G8" s="230"/>
      <c r="H8" s="230"/>
      <c r="I8" s="229"/>
    </row>
    <row r="9" spans="1:9" ht="24.75" x14ac:dyDescent="0.5">
      <c r="A9" s="189" t="s">
        <v>44</v>
      </c>
      <c r="B9" s="277"/>
      <c r="C9" s="277"/>
      <c r="D9" s="277"/>
      <c r="E9" s="277"/>
      <c r="F9" s="278"/>
      <c r="G9" s="230"/>
      <c r="H9" s="230"/>
      <c r="I9" s="229"/>
    </row>
    <row r="10" spans="1:9" ht="24.75" x14ac:dyDescent="0.5">
      <c r="A10" s="190" t="s">
        <v>46</v>
      </c>
      <c r="B10" s="279"/>
      <c r="C10" s="279"/>
      <c r="D10" s="279"/>
      <c r="E10" s="279"/>
      <c r="F10" s="279"/>
      <c r="G10" s="230"/>
      <c r="H10" s="230"/>
      <c r="I10" s="229"/>
    </row>
    <row r="11" spans="1:9" ht="24.75" x14ac:dyDescent="0.5">
      <c r="A11" s="189" t="s">
        <v>45</v>
      </c>
      <c r="B11" s="273"/>
      <c r="C11" s="273"/>
      <c r="D11" s="273"/>
      <c r="E11" s="273"/>
      <c r="F11" s="273"/>
      <c r="G11" s="230"/>
      <c r="H11" s="230"/>
      <c r="I11" s="229"/>
    </row>
    <row r="12" spans="1:9" ht="24.75" x14ac:dyDescent="0.5">
      <c r="A12" s="189" t="s">
        <v>260</v>
      </c>
      <c r="B12" s="280">
        <f>D463</f>
        <v>0</v>
      </c>
      <c r="C12" s="280"/>
      <c r="D12" s="280"/>
      <c r="E12" s="280"/>
      <c r="F12" s="280"/>
      <c r="G12" s="230"/>
      <c r="H12" s="230"/>
      <c r="I12" s="229"/>
    </row>
    <row r="13" spans="1:9" ht="22.5" x14ac:dyDescent="0.45">
      <c r="A13" s="28"/>
      <c r="B13" s="29"/>
      <c r="C13" s="29"/>
      <c r="D13" s="281"/>
      <c r="E13" s="281"/>
      <c r="F13" s="281"/>
      <c r="G13" s="281"/>
      <c r="H13" s="281"/>
      <c r="I13" s="3"/>
    </row>
    <row r="14" spans="1:9" ht="16.5" x14ac:dyDescent="0.3">
      <c r="A14" s="282" t="s">
        <v>32</v>
      </c>
      <c r="B14" s="283" t="s">
        <v>33</v>
      </c>
      <c r="C14" s="283"/>
      <c r="D14" s="283" t="s">
        <v>48</v>
      </c>
      <c r="E14" s="284" t="s">
        <v>331</v>
      </c>
      <c r="F14" s="283" t="s">
        <v>202</v>
      </c>
      <c r="G14" s="29"/>
      <c r="H14" s="29"/>
    </row>
    <row r="15" spans="1:9" ht="16.5" x14ac:dyDescent="0.3">
      <c r="A15" s="282"/>
      <c r="B15" s="55" t="s">
        <v>36</v>
      </c>
      <c r="C15" s="55" t="s">
        <v>35</v>
      </c>
      <c r="D15" s="283"/>
      <c r="E15" s="284"/>
      <c r="F15" s="283"/>
      <c r="G15" s="29"/>
      <c r="H15" s="29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6" t="s">
        <v>1</v>
      </c>
      <c r="B18" s="287"/>
      <c r="C18" s="287"/>
      <c r="D18" s="287"/>
      <c r="E18" s="287"/>
      <c r="F18" s="287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6" t="s">
        <v>18</v>
      </c>
      <c r="B26" s="267"/>
      <c r="C26" s="267"/>
      <c r="D26" s="267"/>
      <c r="E26" s="267"/>
      <c r="F26" s="267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5" t="s">
        <v>131</v>
      </c>
      <c r="B43" s="285"/>
      <c r="C43" s="285"/>
      <c r="D43" s="285"/>
      <c r="E43" s="285"/>
      <c r="F43" s="285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71" t="s">
        <v>63</v>
      </c>
      <c r="B45" s="272"/>
      <c r="C45" s="272"/>
      <c r="D45" s="272"/>
      <c r="E45" s="272"/>
      <c r="F45" s="272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6" t="s">
        <v>65</v>
      </c>
      <c r="B57" s="267"/>
      <c r="C57" s="267"/>
      <c r="D57" s="267"/>
      <c r="E57" s="267"/>
      <c r="F57" s="267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6" t="s">
        <v>25</v>
      </c>
      <c r="B84" s="267"/>
      <c r="C84" s="267"/>
      <c r="D84" s="267"/>
      <c r="E84" s="267"/>
      <c r="F84" s="267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8" t="s">
        <v>123</v>
      </c>
      <c r="B99" s="269"/>
      <c r="C99" s="269"/>
      <c r="D99" s="269"/>
      <c r="E99" s="269"/>
      <c r="F99" s="270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71" t="s">
        <v>63</v>
      </c>
      <c r="B101" s="272"/>
      <c r="C101" s="272"/>
      <c r="D101" s="272"/>
      <c r="E101" s="272"/>
      <c r="F101" s="272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6" t="s">
        <v>127</v>
      </c>
      <c r="B113" s="267"/>
      <c r="C113" s="267"/>
      <c r="D113" s="267"/>
      <c r="E113" s="267"/>
      <c r="F113" s="267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6" t="s">
        <v>72</v>
      </c>
      <c r="B137" s="267"/>
      <c r="C137" s="267"/>
      <c r="D137" s="267"/>
      <c r="E137" s="267"/>
      <c r="F137" s="267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8" t="s">
        <v>124</v>
      </c>
      <c r="B152" s="269"/>
      <c r="C152" s="269"/>
      <c r="D152" s="269"/>
      <c r="E152" s="269"/>
      <c r="F152" s="270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71" t="s">
        <v>63</v>
      </c>
      <c r="B154" s="272"/>
      <c r="C154" s="272"/>
      <c r="D154" s="272"/>
      <c r="E154" s="272"/>
      <c r="F154" s="272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6" t="s">
        <v>128</v>
      </c>
      <c r="B166" s="267"/>
      <c r="C166" s="267"/>
      <c r="D166" s="267"/>
      <c r="E166" s="267"/>
      <c r="F166" s="267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8" t="s">
        <v>157</v>
      </c>
      <c r="B192" s="269"/>
      <c r="C192" s="269"/>
      <c r="D192" s="269"/>
      <c r="E192" s="269"/>
      <c r="F192" s="270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66" t="s">
        <v>150</v>
      </c>
      <c r="B194" s="267"/>
      <c r="C194" s="267"/>
      <c r="D194" s="267"/>
      <c r="E194" s="267"/>
      <c r="F194" s="267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6" t="s">
        <v>75</v>
      </c>
      <c r="B209" s="267"/>
      <c r="C209" s="267"/>
      <c r="D209" s="267"/>
      <c r="E209" s="267"/>
      <c r="F209" s="267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6" t="s">
        <v>181</v>
      </c>
      <c r="B232" s="267"/>
      <c r="C232" s="267"/>
      <c r="D232" s="267"/>
      <c r="E232" s="267"/>
      <c r="F232" s="267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8" t="s">
        <v>4</v>
      </c>
      <c r="B249" s="269"/>
      <c r="C249" s="269"/>
      <c r="D249" s="269"/>
      <c r="E249" s="269"/>
      <c r="F249" s="270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66" t="s">
        <v>19</v>
      </c>
      <c r="B251" s="267"/>
      <c r="C251" s="267"/>
      <c r="D251" s="267"/>
      <c r="E251" s="267"/>
      <c r="F251" s="267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6" t="s">
        <v>116</v>
      </c>
      <c r="B263" s="267"/>
      <c r="C263" s="267"/>
      <c r="D263" s="267"/>
      <c r="E263" s="267"/>
      <c r="F263" s="267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8" t="s">
        <v>21</v>
      </c>
      <c r="B282" s="269"/>
      <c r="C282" s="269"/>
      <c r="D282" s="269"/>
      <c r="E282" s="269"/>
      <c r="F282" s="270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66" t="s">
        <v>12</v>
      </c>
      <c r="B284" s="267"/>
      <c r="C284" s="267"/>
      <c r="D284" s="267"/>
      <c r="E284" s="267"/>
      <c r="F284" s="267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6" t="s">
        <v>25</v>
      </c>
      <c r="B297" s="267"/>
      <c r="C297" s="267"/>
      <c r="D297" s="267"/>
      <c r="E297" s="267"/>
      <c r="F297" s="267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8" t="s">
        <v>8</v>
      </c>
      <c r="B310" s="269"/>
      <c r="C310" s="269"/>
      <c r="D310" s="269"/>
      <c r="E310" s="269"/>
      <c r="F310" s="270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71" t="s">
        <v>107</v>
      </c>
      <c r="B312" s="272"/>
      <c r="C312" s="272"/>
      <c r="D312" s="272"/>
      <c r="E312" s="272"/>
      <c r="F312" s="272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6" t="s">
        <v>25</v>
      </c>
      <c r="B324" s="267"/>
      <c r="C324" s="267"/>
      <c r="D324" s="267"/>
      <c r="E324" s="267"/>
      <c r="F324" s="267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6" t="s">
        <v>118</v>
      </c>
      <c r="B340" s="267"/>
      <c r="C340" s="267"/>
      <c r="D340" s="267"/>
      <c r="E340" s="267"/>
      <c r="F340" s="267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6" t="s">
        <v>29</v>
      </c>
      <c r="B349" s="267"/>
      <c r="C349" s="267"/>
      <c r="D349" s="267"/>
      <c r="E349" s="267"/>
      <c r="F349" s="267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8" t="s">
        <v>119</v>
      </c>
      <c r="B363" s="269"/>
      <c r="C363" s="269"/>
      <c r="D363" s="269"/>
      <c r="E363" s="269"/>
      <c r="F363" s="270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71" t="s">
        <v>19</v>
      </c>
      <c r="B365" s="272"/>
      <c r="C365" s="272"/>
      <c r="D365" s="272"/>
      <c r="E365" s="272"/>
      <c r="F365" s="272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1" t="s">
        <v>116</v>
      </c>
      <c r="B376" s="272"/>
      <c r="C376" s="272"/>
      <c r="D376" s="272"/>
      <c r="E376" s="272"/>
      <c r="F376" s="272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8" t="s">
        <v>346</v>
      </c>
      <c r="B393" s="269"/>
      <c r="C393" s="269"/>
      <c r="D393" s="269"/>
      <c r="E393" s="269"/>
      <c r="F393" s="270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66" t="s">
        <v>347</v>
      </c>
      <c r="B395" s="267"/>
      <c r="C395" s="267"/>
      <c r="D395" s="267"/>
      <c r="E395" s="267"/>
      <c r="F395" s="267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66" t="s">
        <v>31</v>
      </c>
      <c r="B402" s="267"/>
      <c r="C402" s="267"/>
      <c r="D402" s="267"/>
      <c r="E402" s="267"/>
      <c r="F402" s="267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8" t="s">
        <v>170</v>
      </c>
      <c r="B412" s="269"/>
      <c r="C412" s="269"/>
      <c r="D412" s="269"/>
      <c r="E412" s="269"/>
      <c r="F412" s="270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8" t="s">
        <v>82</v>
      </c>
      <c r="B422" s="269"/>
      <c r="C422" s="269"/>
      <c r="D422" s="269"/>
      <c r="E422" s="269"/>
      <c r="F422" s="270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8" t="s">
        <v>143</v>
      </c>
      <c r="B431" s="269"/>
      <c r="C431" s="269"/>
      <c r="D431" s="269"/>
      <c r="E431" s="269"/>
      <c r="F431" s="270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8" t="s">
        <v>144</v>
      </c>
      <c r="B452" s="269"/>
      <c r="C452" s="269"/>
      <c r="D452" s="269"/>
      <c r="E452" s="269"/>
      <c r="F452" s="270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90"/>
      <c r="E1" s="290"/>
      <c r="F1" s="290"/>
      <c r="G1" s="290"/>
      <c r="H1" s="290"/>
      <c r="I1" s="290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6" t="s">
        <v>52</v>
      </c>
      <c r="B6" s="276"/>
      <c r="C6" s="276"/>
      <c r="D6" s="276"/>
      <c r="E6" s="276"/>
      <c r="F6" s="276"/>
      <c r="G6" s="230"/>
      <c r="H6" s="230"/>
      <c r="I6" s="230"/>
    </row>
    <row r="7" spans="1:9" s="29" customFormat="1" ht="21.75" customHeight="1" x14ac:dyDescent="0.5">
      <c r="A7" s="276" t="str">
        <f>'A4 Exploitation'!A8:F8</f>
        <v>MORNAGUIA</v>
      </c>
      <c r="B7" s="276"/>
      <c r="C7" s="276"/>
      <c r="D7" s="276"/>
      <c r="E7" s="276"/>
      <c r="F7" s="276"/>
      <c r="G7" s="230"/>
      <c r="H7" s="230"/>
      <c r="I7" s="230"/>
    </row>
    <row r="8" spans="1:9" s="29" customFormat="1" ht="24.75" x14ac:dyDescent="0.5">
      <c r="A8" s="189" t="s">
        <v>44</v>
      </c>
      <c r="B8" s="293">
        <f>'A4 Exploitation'!B9:F9</f>
        <v>0</v>
      </c>
      <c r="C8" s="293"/>
      <c r="D8" s="293"/>
      <c r="E8" s="293"/>
      <c r="F8" s="293"/>
      <c r="G8" s="230"/>
      <c r="H8" s="230"/>
      <c r="I8" s="230"/>
    </row>
    <row r="9" spans="1:9" s="29" customFormat="1" ht="24.75" x14ac:dyDescent="0.5">
      <c r="A9" s="190" t="s">
        <v>46</v>
      </c>
      <c r="B9" s="293">
        <f>'A4 Exploitation'!B10:F10</f>
        <v>0</v>
      </c>
      <c r="C9" s="293"/>
      <c r="D9" s="293"/>
      <c r="E9" s="293"/>
      <c r="F9" s="293"/>
      <c r="G9" s="230"/>
      <c r="H9" s="230"/>
      <c r="I9" s="230"/>
    </row>
    <row r="10" spans="1:9" s="29" customFormat="1" ht="24.75" x14ac:dyDescent="0.5">
      <c r="A10" s="189" t="s">
        <v>45</v>
      </c>
      <c r="B10" s="289">
        <f>'A4 Exploitation'!B11:F11</f>
        <v>0</v>
      </c>
      <c r="C10" s="289"/>
      <c r="D10" s="289"/>
      <c r="E10" s="289"/>
      <c r="F10" s="289"/>
      <c r="G10" s="230"/>
      <c r="H10" s="230"/>
      <c r="I10" s="230"/>
    </row>
    <row r="11" spans="1:9" s="29" customFormat="1" ht="24.75" x14ac:dyDescent="0.5">
      <c r="A11" s="189" t="s">
        <v>318</v>
      </c>
      <c r="B11" s="294">
        <f>D183</f>
        <v>0</v>
      </c>
      <c r="C11" s="294"/>
      <c r="D11" s="294"/>
      <c r="E11" s="294"/>
      <c r="F11" s="294"/>
      <c r="G11" s="230"/>
      <c r="H11" s="230"/>
      <c r="I11" s="230"/>
    </row>
    <row r="12" spans="1:9" s="29" customFormat="1" ht="22.5" x14ac:dyDescent="0.45">
      <c r="A12" s="28"/>
      <c r="D12" s="281"/>
      <c r="E12" s="281"/>
      <c r="F12" s="281"/>
      <c r="G12" s="281"/>
      <c r="H12" s="281"/>
      <c r="I12" s="31"/>
    </row>
    <row r="13" spans="1:9" s="29" customFormat="1" ht="11.25" customHeight="1" x14ac:dyDescent="0.3">
      <c r="A13" s="282" t="s">
        <v>32</v>
      </c>
      <c r="B13" s="283" t="s">
        <v>33</v>
      </c>
      <c r="C13" s="283"/>
      <c r="D13" s="283" t="s">
        <v>48</v>
      </c>
      <c r="E13" s="284" t="s">
        <v>201</v>
      </c>
      <c r="F13" s="283" t="s">
        <v>202</v>
      </c>
    </row>
    <row r="14" spans="1:9" s="29" customFormat="1" ht="12.75" customHeight="1" x14ac:dyDescent="0.3">
      <c r="A14" s="282"/>
      <c r="B14" s="55" t="s">
        <v>36</v>
      </c>
      <c r="C14" s="55" t="s">
        <v>35</v>
      </c>
      <c r="D14" s="283"/>
      <c r="E14" s="284"/>
      <c r="F14" s="28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8" t="s">
        <v>0</v>
      </c>
      <c r="B16" s="288"/>
      <c r="C16" s="288"/>
      <c r="D16" s="288"/>
      <c r="E16" s="288"/>
      <c r="F16" s="288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8" t="s">
        <v>4</v>
      </c>
      <c r="B25" s="288"/>
      <c r="C25" s="288"/>
      <c r="D25" s="288"/>
      <c r="E25" s="288"/>
      <c r="F25" s="288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8" t="s">
        <v>231</v>
      </c>
      <c r="B35" s="288"/>
      <c r="C35" s="288"/>
      <c r="D35" s="288"/>
      <c r="E35" s="288"/>
      <c r="F35" s="288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8" t="s">
        <v>21</v>
      </c>
      <c r="B44" s="288"/>
      <c r="C44" s="288"/>
      <c r="D44" s="288"/>
      <c r="E44" s="288"/>
      <c r="F44" s="288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8" t="s">
        <v>8</v>
      </c>
      <c r="B54" s="288"/>
      <c r="C54" s="288"/>
      <c r="D54" s="288"/>
      <c r="E54" s="288"/>
      <c r="F54" s="288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8" t="s">
        <v>136</v>
      </c>
      <c r="B65" s="288"/>
      <c r="C65" s="288"/>
      <c r="D65" s="288"/>
      <c r="E65" s="288"/>
      <c r="F65" s="288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8" t="s">
        <v>223</v>
      </c>
      <c r="B86" s="288"/>
      <c r="C86" s="288"/>
      <c r="D86" s="288"/>
      <c r="E86" s="288"/>
      <c r="F86" s="288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8" t="s">
        <v>224</v>
      </c>
      <c r="B105" s="288"/>
      <c r="C105" s="288"/>
      <c r="D105" s="288"/>
      <c r="E105" s="288"/>
      <c r="F105" s="288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8" t="s">
        <v>196</v>
      </c>
      <c r="B120" s="288"/>
      <c r="C120" s="288"/>
      <c r="D120" s="288"/>
      <c r="E120" s="288"/>
      <c r="F120" s="288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8" t="s">
        <v>228</v>
      </c>
      <c r="B136" s="288"/>
      <c r="C136" s="288"/>
      <c r="D136" s="288"/>
      <c r="E136" s="288"/>
      <c r="F136" s="288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8" t="s">
        <v>80</v>
      </c>
      <c r="B148" s="288"/>
      <c r="C148" s="288"/>
      <c r="D148" s="288"/>
      <c r="E148" s="288"/>
      <c r="F148" s="288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8" t="s">
        <v>17</v>
      </c>
      <c r="B156" s="288"/>
      <c r="C156" s="288"/>
      <c r="D156" s="288"/>
      <c r="E156" s="288"/>
      <c r="F156" s="288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8" t="s">
        <v>82</v>
      </c>
      <c r="B164" s="288"/>
      <c r="C164" s="288"/>
      <c r="D164" s="288"/>
      <c r="E164" s="288"/>
      <c r="F164" s="288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8" t="s">
        <v>227</v>
      </c>
      <c r="B173" s="288"/>
      <c r="C173" s="288"/>
      <c r="D173" s="288"/>
      <c r="E173" s="288"/>
      <c r="F173" s="288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2017-11-02T16:31:56Z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