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Mhamdia/2018/11/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44" i="43" l="1"/>
  <c r="F532" i="43"/>
  <c r="F543" i="43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F498" i="31"/>
  <c r="E498" i="31"/>
  <c r="D498" i="31" s="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C170" i="31"/>
  <c r="D172" i="31" s="1"/>
  <c r="A161" i="31"/>
  <c r="F153" i="31"/>
  <c r="E153" i="31"/>
  <c r="D153" i="31" s="1"/>
  <c r="B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D42" i="31" s="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 s="1"/>
  <c r="B532" i="33" s="1"/>
  <c r="C530" i="33"/>
  <c r="C528" i="33"/>
  <c r="A517" i="33"/>
  <c r="F512" i="33"/>
  <c r="E512" i="33"/>
  <c r="A506" i="33"/>
  <c r="F498" i="33"/>
  <c r="E498" i="33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C415" i="33"/>
  <c r="C411" i="33"/>
  <c r="D417" i="33" s="1"/>
  <c r="D418" i="33" s="1"/>
  <c r="C405" i="33"/>
  <c r="D406" i="33" s="1"/>
  <c r="D407" i="33" s="1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 s="1"/>
  <c r="B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D118" i="35" s="1"/>
  <c r="D119" i="35" s="1"/>
  <c r="C100" i="35"/>
  <c r="C99" i="35"/>
  <c r="C94" i="35"/>
  <c r="C93" i="35"/>
  <c r="C82" i="35"/>
  <c r="C80" i="35"/>
  <c r="C77" i="35"/>
  <c r="C76" i="35"/>
  <c r="C75" i="35"/>
  <c r="C61" i="35"/>
  <c r="C60" i="35"/>
  <c r="C56" i="35"/>
  <c r="D63" i="35" s="1"/>
  <c r="D64" i="35" s="1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A506" i="43"/>
  <c r="F498" i="43"/>
  <c r="E498" i="43"/>
  <c r="D498" i="43" s="1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C422" i="43"/>
  <c r="C415" i="43"/>
  <c r="C411" i="43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D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B386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D100" i="36" s="1"/>
  <c r="D101" i="36" s="1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12" i="33" l="1"/>
  <c r="B512" i="33" s="1"/>
  <c r="D513" i="33" s="1"/>
  <c r="D514" i="33" s="1"/>
  <c r="B153" i="29" s="1"/>
  <c r="D439" i="33"/>
  <c r="B439" i="33" s="1"/>
  <c r="D386" i="33"/>
  <c r="B386" i="33" s="1"/>
  <c r="D84" i="35"/>
  <c r="D85" i="35" s="1"/>
  <c r="D84" i="25"/>
  <c r="D85" i="25" s="1"/>
  <c r="D139" i="31"/>
  <c r="D140" i="31" s="1"/>
  <c r="D426" i="31"/>
  <c r="D427" i="31" s="1"/>
  <c r="D133" i="37"/>
  <c r="D134" i="37" s="1"/>
  <c r="D99" i="33"/>
  <c r="B99" i="33" s="1"/>
  <c r="D139" i="33"/>
  <c r="D140" i="33" s="1"/>
  <c r="D386" i="31"/>
  <c r="B386" i="31" s="1"/>
  <c r="D387" i="31" s="1"/>
  <c r="D63" i="32"/>
  <c r="D64" i="32" s="1"/>
  <c r="D133" i="32"/>
  <c r="D134" i="32" s="1"/>
  <c r="D42" i="36"/>
  <c r="D43" i="36" s="1"/>
  <c r="D84" i="36"/>
  <c r="D102" i="36" s="1"/>
  <c r="D103" i="36" s="1"/>
  <c r="B61" i="29" s="1"/>
  <c r="D285" i="36"/>
  <c r="D286" i="36" s="1"/>
  <c r="D63" i="37"/>
  <c r="D64" i="37" s="1"/>
  <c r="D102" i="37"/>
  <c r="D103" i="37" s="1"/>
  <c r="D118" i="37"/>
  <c r="D119" i="37" s="1"/>
  <c r="D41" i="43"/>
  <c r="D139" i="43"/>
  <c r="D140" i="43" s="1"/>
  <c r="D261" i="43"/>
  <c r="D353" i="43"/>
  <c r="B353" i="43" s="1"/>
  <c r="D354" i="43" s="1"/>
  <c r="D386" i="43"/>
  <c r="B386" i="43" s="1"/>
  <c r="D417" i="43"/>
  <c r="D418" i="43" s="1"/>
  <c r="D512" i="43"/>
  <c r="B512" i="43" s="1"/>
  <c r="D513" i="43" s="1"/>
  <c r="D514" i="43" s="1"/>
  <c r="B152" i="29" s="1"/>
  <c r="D197" i="35"/>
  <c r="D313" i="33"/>
  <c r="B313" i="33" s="1"/>
  <c r="D63" i="25"/>
  <c r="D64" i="25" s="1"/>
  <c r="D154" i="31"/>
  <c r="D285" i="31"/>
  <c r="D286" i="31" s="1"/>
  <c r="D102" i="32"/>
  <c r="D103" i="32" s="1"/>
  <c r="D118" i="32"/>
  <c r="D119" i="32" s="1"/>
  <c r="D149" i="32"/>
  <c r="D150" i="32" s="1"/>
  <c r="D149" i="35"/>
  <c r="D150" i="35" s="1"/>
  <c r="D133" i="35"/>
  <c r="D134" i="35" s="1"/>
  <c r="D102" i="35"/>
  <c r="D103" i="35" s="1"/>
  <c r="D543" i="43"/>
  <c r="B543" i="43" s="1"/>
  <c r="D544" i="43" s="1"/>
  <c r="D532" i="43"/>
  <c r="B532" i="43" s="1"/>
  <c r="D533" i="43" s="1"/>
  <c r="D534" i="43" s="1"/>
  <c r="B162" i="29" s="1"/>
  <c r="D500" i="43"/>
  <c r="D498" i="33"/>
  <c r="B498" i="33" s="1"/>
  <c r="D499" i="33" s="1"/>
  <c r="D500" i="33" s="1"/>
  <c r="D544" i="33"/>
  <c r="D41" i="33"/>
  <c r="B41" i="33" s="1"/>
  <c r="D42" i="33" s="1"/>
  <c r="D201" i="33"/>
  <c r="D202" i="33" s="1"/>
  <c r="D262" i="33"/>
  <c r="D533" i="33"/>
  <c r="D534" i="33" s="1"/>
  <c r="B163" i="29" s="1"/>
  <c r="D426" i="43"/>
  <c r="D427" i="43" s="1"/>
  <c r="D244" i="43"/>
  <c r="D245" i="43" s="1"/>
  <c r="D201" i="43"/>
  <c r="D202" i="43" s="1"/>
  <c r="D154" i="43"/>
  <c r="D155" i="43" s="1"/>
  <c r="D161" i="37"/>
  <c r="D162" i="37" s="1"/>
  <c r="D149" i="37"/>
  <c r="D150" i="37" s="1"/>
  <c r="D533" i="36"/>
  <c r="D534" i="36" s="1"/>
  <c r="B161" i="29" s="1"/>
  <c r="D544" i="36"/>
  <c r="D477" i="36"/>
  <c r="D478" i="36" s="1"/>
  <c r="D426" i="36"/>
  <c r="D427" i="36" s="1"/>
  <c r="D387" i="36"/>
  <c r="D388" i="36" s="1"/>
  <c r="D373" i="36"/>
  <c r="D374" i="36" s="1"/>
  <c r="D354" i="36"/>
  <c r="D355" i="36" s="1"/>
  <c r="D314" i="36"/>
  <c r="D315" i="36" s="1"/>
  <c r="D201" i="36"/>
  <c r="D202" i="36" s="1"/>
  <c r="D154" i="36"/>
  <c r="D155" i="36" s="1"/>
  <c r="D45" i="31"/>
  <c r="D46" i="31" s="1"/>
  <c r="B55" i="29" s="1"/>
  <c r="D43" i="31"/>
  <c r="D441" i="36"/>
  <c r="D195" i="35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100" i="33"/>
  <c r="D101" i="33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262" i="36"/>
  <c r="D173" i="43"/>
  <c r="D314" i="43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D373" i="43"/>
  <c r="D374" i="43" s="1"/>
  <c r="D154" i="33"/>
  <c r="D244" i="33"/>
  <c r="D245" i="33" s="1"/>
  <c r="D285" i="33"/>
  <c r="D286" i="33" s="1"/>
  <c r="D353" i="33"/>
  <c r="B353" i="33" s="1"/>
  <c r="D354" i="33" s="1"/>
  <c r="D440" i="33"/>
  <c r="D195" i="25"/>
  <c r="D547" i="31"/>
  <c r="B46" i="29" s="1"/>
  <c r="D244" i="31"/>
  <c r="D245" i="31" s="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118" i="25"/>
  <c r="D119" i="25" s="1"/>
  <c r="D477" i="31"/>
  <c r="D502" i="33" l="1"/>
  <c r="D503" i="33" s="1"/>
  <c r="B144" i="29" s="1"/>
  <c r="D85" i="36"/>
  <c r="D547" i="33"/>
  <c r="B45" i="29" s="1"/>
  <c r="D265" i="33"/>
  <c r="D266" i="33" s="1"/>
  <c r="B90" i="29" s="1"/>
  <c r="D547" i="43"/>
  <c r="B44" i="29" s="1"/>
  <c r="D204" i="33"/>
  <c r="D205" i="33" s="1"/>
  <c r="B81" i="29" s="1"/>
  <c r="D204" i="43"/>
  <c r="D205" i="43" s="1"/>
  <c r="B80" i="29" s="1"/>
  <c r="D157" i="43"/>
  <c r="D158" i="43" s="1"/>
  <c r="B71" i="29" s="1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204" i="36"/>
  <c r="D205" i="36" s="1"/>
  <c r="B79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<sst xmlns="http://schemas.openxmlformats.org/spreadsheetml/2006/main" count="4059" uniqueCount="484">
  <si>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</si>
  <si>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</si>
  <si>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</si>
  <si>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</si>
  <si>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</si>
  <si>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</si>
  <si>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</si>
  <si>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</si>
  <si>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</si>
  <si>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</si>
  <si>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</si>
  <si>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</si>
  <si>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</si>
  <si>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</si>
  <si>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</si>
  <si>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</si>
  <si>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</si>
  <si>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</si>
  <si>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</si>
  <si>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</si>
  <si>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</si>
  <si>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</si>
  <si>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</si>
  <si>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</si>
  <si>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</si>
  <si>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</si>
  <si>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</si>
  <si>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</si>
  <si>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</si>
  <si>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</si>
  <si>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</si>
  <si>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</si>
  <si>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</si>
  <si>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</si>
  <si>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</si>
  <si>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</si>
  <si>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</si>
  <si>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</si>
  <si>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</si>
  <si>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</si>
  <si>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</si>
  <si>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</si>
  <si>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</si>
  <si>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</si>
  <si>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</si>
  <si>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</si>
  <si>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</si>
  <si>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</si>
  <si>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</si>
  <si>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</si>
  <si>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</si>
  <si>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</si>
  <si>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</si>
  <si>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</si>
  <si>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</si>
  <si>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</si>
  <si>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</si>
  <si>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</si>
  <si>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</si>
  <si>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</si>
  <si>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</si>
  <si>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</si>
  <si>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</si>
  <si>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</si>
  <si>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</si>
  <si>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</si>
  <si>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</si>
  <si>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</si>
  <si>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</si>
  <si>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</si>
  <si>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</si>
  <si>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</si>
  <si>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</si>
  <si>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</si>
  <si>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</si>
  <si>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</si>
  <si>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</si>
  <si>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</si>
  <si>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</si>
  <si>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</si>
  <si>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</si>
  <si>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</si>
  <si>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</si>
  <si>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</si>
  <si>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</si>
  <si>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</si>
  <si>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</si>
  <si>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</si>
  <si>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</si>
  <si>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</si>
  <si>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</si>
  <si>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</si>
  <si>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</si>
  <si>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</si>
  <si>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</si>
  <si>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</si>
  <si>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</si>
  <si>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</si>
  <si>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</si>
  <si>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</si>
  <si>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</si>
  <si>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</si>
  <si>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</si>
  <si>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</si>
  <si>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</si>
  <si>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</si>
  <si>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</si>
  <si>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</si>
  <si>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</si>
  <si>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</si>
  <si>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</si>
  <si>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</si>
  <si>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</si>
  <si>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</si>
  <si>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</si>
  <si>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</si>
  <si>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</si>
  <si>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</si>
  <si>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</si>
  <si>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</si>
  <si>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</si>
  <si>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</si>
  <si>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</si>
  <si>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</si>
  <si>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</si>
  <si>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</si>
  <si>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</si>
  <si>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</si>
  <si>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</si>
  <si>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</si>
  <si>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</si>
  <si>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</si>
  <si>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</si>
  <si>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</si>
  <si>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</si>
  <si>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</si>
  <si>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</si>
  <si>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</si>
  <si>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</si>
  <si>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</si>
  <si>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</si>
  <si>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</si>
  <si>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</si>
  <si>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</si>
  <si>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</si>
  <si>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</si>
  <si>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</si>
  <si>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</si>
  <si>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</si>
  <si>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</si>
  <si>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</si>
  <si>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</si>
  <si>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</si>
  <si>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</si>
  <si>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</si>
  <si>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</si>
  <si>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</si>
  <si>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</si>
  <si>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</si>
  <si>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</si>
  <si>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</si>
  <si>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</si>
  <si>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</si>
  <si>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</si>
  <si>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</si>
  <si>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</si>
  <si>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</si>
  <si>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</si>
  <si>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</si>
  <si>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</si>
  <si>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</si>
  <si>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</si>
  <si>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</si>
  <si>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</si>
  <si>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</si>
  <si>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</si>
  <si>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</si>
  <si>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</si>
  <si>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</si>
  <si>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</si>
  <si>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</si>
  <si>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</si>
  <si>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</si>
  <si>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</si>
  <si>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</si>
  <si>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</si>
  <si>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</si>
  <si>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</si>
  <si>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</si>
  <si>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</si>
  <si>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</si>
  <si>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</si>
  <si>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</si>
  <si>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</si>
  <si>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</si>
  <si>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</si>
  <si>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</si>
  <si>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</si>
  <si>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</si>
  <si>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</si>
  <si>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</si>
  <si>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</si>
  <si>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</si>
  <si>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</si>
  <si>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</si>
  <si>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</si>
  <si>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</si>
  <si>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</si>
  <si>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</si>
  <si>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</si>
  <si>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</si>
  <si>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</si>
  <si>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</si>
  <si>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</si>
  <si>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</si>
  <si>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</si>
  <si>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</si>
  <si>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</si>
  <si>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</si>
  <si>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</si>
  <si>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</si>
  <si>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</si>
  <si>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</si>
  <si>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</si>
  <si>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</si>
  <si>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</si>
  <si>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</si>
  <si>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</si>
  <si>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</si>
  <si>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</si>
  <si>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</si>
  <si>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</si>
  <si>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</si>
  <si>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</si>
  <si>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</si>
  <si>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</si>
  <si>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</si>
  <si>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</si>
  <si>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</si>
  <si>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</si>
  <si>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</si>
  <si>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</si>
  <si>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</si>
  <si>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</si>
  <si>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</si>
  <si>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</si>
  <si>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</si>
  <si>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</si>
  <si>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</si>
  <si>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</si>
  <si>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</si>
  <si>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</si>
  <si>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</si>
  <si>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</si>
  <si>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</si>
  <si>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</si>
  <si>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</si>
  <si>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</si>
  <si>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</si>
  <si>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</si>
  <si>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</si>
  <si>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</si>
  <si>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</si>
  <si>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</si>
  <si>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</si>
  <si>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</si>
  <si>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</si>
  <si>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</si>
  <si>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</si>
  <si>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</si>
  <si>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</si>
  <si>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</si>
  <si>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</si>
  <si>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</si>
  <si>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</si>
  <si>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</si>
  <si>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</si>
  <si>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</si>
  <si>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</si>
  <si>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</si>
  <si>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</si>
  <si>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</si>
  <si>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</si>
  <si>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</si>
  <si>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</si>
  <si>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</si>
  <si>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</si>
  <si>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</si>
  <si>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</si>
  <si>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</si>
  <si>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</si>
  <si>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</si>
  <si>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</si>
  <si>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</si>
  <si>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</si>
  <si>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</si>
  <si>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</si>
  <si>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</si>
  <si>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</si>
  <si>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</si>
  <si>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</si>
  <si>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</si>
  <si>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</si>
  <si>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</si>
  <si>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</si>
  <si>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</si>
  <si>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</si>
  <si>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</si>
  <si>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</si>
  <si>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</si>
  <si>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</si>
  <si>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</si>
  <si>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</si>
  <si>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</si>
  <si>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</si>
  <si>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</si>
  <si>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</si>
  <si>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</si>
  <si>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</si>
  <si>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</si>
  <si>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</si>
  <si>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</si>
  <si>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</si>
  <si>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</si>
  <si>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</si>
  <si>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</si>
  <si>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</si>
  <si>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</si>
  <si>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</si>
  <si>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</si>
  <si>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</si>
  <si>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</si>
  <si>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</si>
  <si>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</si>
  <si>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</si>
  <si>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</si>
  <si>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</si>
  <si>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</si>
  <si>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</si>
  <si>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</si>
  <si>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</si>
  <si>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</si>
  <si>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</si>
  <si>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</si>
  <si>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</si>
  <si>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</si>
  <si>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</si>
  <si>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</si>
  <si>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</si>
  <si>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</si>
  <si>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</si>
  <si>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</si>
  <si>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</si>
  <si>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</si>
  <si>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</si>
  <si>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</si>
  <si>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</si>
  <si>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</si>
  <si>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</si>
  <si>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</si>
  <si>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</si>
  <si>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</si>
  <si>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</si>
  <si>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</si>
  <si>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</si>
  <si>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</si>
  <si>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</si>
  <si>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</si>
  <si>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</si>
  <si>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</si>
  <si>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</si>
  <si>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</si>
  <si>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</si>
  <si>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</si>
  <si>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</si>
  <si>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</si>
  <si>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</si>
  <si>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</si>
  <si>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</si>
  <si>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</si>
  <si>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</si>
  <si>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</si>
  <si>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</si>
  <si>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</si>
  <si>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</si>
  <si>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</si>
  <si>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</si>
  <si>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</si>
  <si>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</si>
  <si>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</si>
  <si>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</si>
  <si>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</si>
  <si>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</si>
  <si>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</si>
  <si>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</si>
  <si>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</si>
  <si>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</si>
  <si>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</si>
  <si>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</si>
  <si>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</si>
  <si>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</si>
  <si>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</si>
  <si>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</si>
  <si>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</si>
  <si>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</si>
  <si>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</si>
  <si>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</si>
  <si>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</si>
  <si>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MHAMDIA</t>
  </si>
  <si>
    <t>M Dhia MECHLAOUI</t>
  </si>
  <si>
    <t>Directeur magasin M Nebil DABBABI</t>
  </si>
  <si>
    <t>L'ancien rapport n'était pas disponible.</t>
  </si>
  <si>
    <t>Absence de l'ancien rapport et du plan d'action.</t>
  </si>
  <si>
    <t>Les enregistrements des autocontrôles de nettoyage et de désinfection n'étaient pas effectués depuis le 09/04/18.</t>
  </si>
  <si>
    <t>Le produit « le p’tit frais Still » était sans DLC, renforcer le tri des produits exposés.(voir photo)</t>
  </si>
  <si>
    <t>Renforcer le nettoyage à ce niveau.</t>
  </si>
  <si>
    <t>Absence de l'ancien rapport.</t>
  </si>
  <si>
    <t>Absence du plan préventif.</t>
  </si>
  <si>
    <t>Rayon PGC liquide: présence des appâts libres au niveau du rayon.</t>
  </si>
  <si>
    <t>Les appâts doivent etre mis à l'intérieur des porte-appâts.</t>
  </si>
  <si>
    <t>Absence d'un local poubelle.</t>
  </si>
  <si>
    <t>Les plans d'actions de l'audit précédent n'étaient pas réalisés ni affichés dans chaque rayon.</t>
  </si>
  <si>
    <t>Acquérire l'ancien rapport et préparer les plans d'action nécessaires.</t>
  </si>
  <si>
    <t>Vue le manque des meubles froid, l'éxposition des produits pour animaux était effectuée avec les produits de poulets libre service, veuillez procéder à la séparation de ces produits le plus tôt possible.</t>
  </si>
  <si>
    <t>La propreté des meubles surgelés n'était pas satisfaisante (cadavres de mouches et d'autres insectes).</t>
  </si>
  <si>
    <t>Acquérire l'ancien rapport et procéder au plan d'action.</t>
  </si>
  <si>
    <t>La résine du sol était écaillée. (récurrent).</t>
  </si>
  <si>
    <t>Imprimer le rapport et afficher le plan d'action.</t>
  </si>
  <si>
    <t>M Souheil DRAOUI</t>
  </si>
  <si>
    <t>Veuillez préparer et afficher l'horaire de sortie de déchets.</t>
  </si>
  <si>
    <t>Absence de l'ancien rapport et de son plan d'action.</t>
  </si>
  <si>
    <t>Veuillez afficher le rapport du dernier audit et préparer un plan d'action.</t>
  </si>
  <si>
    <t>Absence de l'autocontrôle du nettoyage depuis le 18/10/18.</t>
  </si>
  <si>
    <t xml:space="preserve">L'enregistrement des autocontrôles du nettoyage doit être quotidien. </t>
  </si>
  <si>
    <t>Veuillez conserver les feuilles de suivi et d'enregistrement des températures de la chaine du froid et inscrire les températures à cœur.</t>
  </si>
  <si>
    <t>L'autocontrôle du nettoyage n'était pas quotidien.</t>
  </si>
  <si>
    <t>Absence de stockage au froid.</t>
  </si>
  <si>
    <t>Absence de poubelle au niveau du rayon.</t>
  </si>
  <si>
    <t>Renforcer le nettoyage des linéaires de semoule, farine, sucre, et pâtes.</t>
  </si>
  <si>
    <t>Veuillez renforcer le contrôle des DLC.</t>
  </si>
  <si>
    <t>Veuillez assurer un contrôle continu des DLC.</t>
  </si>
  <si>
    <t>Renforcer la gestion du FEFO au niveau des linéaires.</t>
  </si>
  <si>
    <t>Absence de l'autocontrôle du nettoyage depuis le 14/10/18.</t>
  </si>
  <si>
    <t>L'autocontrôle du nettoyage doit être quotidien.</t>
  </si>
  <si>
    <t>Renforcer le nettoyage du meuble des produits surgelés.</t>
  </si>
  <si>
    <t>Présence d'un yaourt "délice" dont la DLC était le jour de l'audit 01/11/18.</t>
  </si>
  <si>
    <t>Présence de 13 sachets de tartelettes "moulin d'or" dont la DLC était le 02/11/18.</t>
  </si>
  <si>
    <t>Renforcer le contrôle des DLC des produits exposés.</t>
  </si>
  <si>
    <t>Absence de thermomètre. Utilisation du thermomètre de la réception.</t>
  </si>
  <si>
    <t>Fournir un thermomètre pour chaque rayon.</t>
  </si>
  <si>
    <t>Le suivi et l'enregistrement des températures à cœur de la chaine du froid n'étaient pas réalisés depuis aout 2018.</t>
  </si>
  <si>
    <t>Présence d'un pot contenant du riz dans un casier au niveau des vestiaires femmes. Le riz était moisis.</t>
  </si>
  <si>
    <t>Dégagement d'odeur désagréable provenant du pot de riz moisis.</t>
  </si>
  <si>
    <t>Absence de savon liquide au niveau des sanitaires hommes et femmes.</t>
  </si>
  <si>
    <t>La salle de pause est dans les vestiaires hommes.</t>
  </si>
  <si>
    <t>Absence du plan de positionnement des portes-appâts.</t>
  </si>
  <si>
    <t>La dernière visite médical était réalisée le 15/08/18.</t>
  </si>
  <si>
    <t>Présence d'une bouteille de Dakin dont la DLC était dépassée depuis le 08/2018.</t>
  </si>
  <si>
    <t>Présence d'une lampe non fonctionnelle au niveau du meuble froid.</t>
  </si>
  <si>
    <t>Le sol de la réserve était ébréché.</t>
  </si>
  <si>
    <t>Le taux d'hygromètrie était de 52% &lt; 65%, correct.</t>
  </si>
  <si>
    <t>Présence de givre au niveau du meuble froid d'exposition des glaces.</t>
  </si>
  <si>
    <t>Absence de distributeur papier au niveau des sanitaires hommes et femmes.</t>
  </si>
  <si>
    <t>Veuillez installer des distributeurs papier.</t>
  </si>
  <si>
    <t>Absence de local poubelle.</t>
  </si>
  <si>
    <t>Veuillez aménager un espace pour le local poubelle.</t>
  </si>
  <si>
    <t>Absence des plans d'action du dernier audit.</t>
  </si>
  <si>
    <t>Taux de réalisation du plan d'action précédent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</si>
  <si>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</si>
  <si>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</si>
  <si>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</si>
  <si>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Renforcer le rangement des produits exposés au  niveau du meuble d'exposition des yaourts.</t>
  </si>
  <si>
    <t>Présence d'un pot de glace dont le couvercle était partiellement ouvert a cause du givre.</t>
  </si>
  <si>
    <t>Présence de tout un lot de bouillon saveur poissons dont la DLC était dépassée depuis le 14/10/18 et le 21/06/18.</t>
  </si>
  <si>
    <t>Les flux des déchets et des produits ne sont pas séparés</t>
  </si>
  <si>
    <t>Absence du matériel de désinfection (lingette/ coton alcool).</t>
  </si>
  <si>
    <t>Veuillez mettre en place une poubelle à ouverture non manuelle à ce niveau.</t>
  </si>
  <si>
    <t>Absence du suivi et de l'enregistrement des températures à cœur pour le mois d'octobre.
Absence du suivi et de l'enregistrement des températures de la chaine du froid pour le mois d'août et de septembre.</t>
  </si>
  <si>
    <t>Présence de 6 œufs de chocolat "Kinder Joy" dont les DLUO était le 01/11/18 et le 04/11/18. Les dates de retrait étaient dépassées.
Présence de tout un lot de chips " Shrimp crackers Thai Chili" dont la DLC était le 02/11/18. Nous rappelons que la date de retrait est de J-7.</t>
  </si>
  <si>
    <t>Absence de chambre froide</t>
  </si>
  <si>
    <t>Présence d'un mini salami" el mazraa" dont les DF, DLC, et N°Lot étaient illisibles.
Présence d'un yaourt pour enfant dont le pot était endommagé et le contenue débordait sur l'étagère.</t>
  </si>
  <si>
    <t>Veuillez interdire le stockage de la nourriture au niveau des casiers.</t>
  </si>
  <si>
    <t>Seuls le directeur et le gestionnaire des stocks avaient assistés à une formation en bonnes pratiques d'hygiène.</t>
  </si>
  <si>
    <t>Les distributeurs savon présents au niveau des sanitaires hommes et femmes était endommagés.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</si>
</sst>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5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</xf>
    <xf numFmtId="165" fontId="8" fillId="2" borderId="1" xfId="0" applyNumberFormat="1" applyFont="1" applyFill="1" applyBorder="1" applyAlignment="1" applyProtection="1">
      <alignment horizontal="center" wrapText="1"/>
    </xf>
    <xf numFmtId="166" fontId="8" fillId="2" borderId="1" xfId="0" applyNumberFormat="1" applyFont="1" applyFill="1" applyBorder="1" applyProtection="1"/>
    <xf numFmtId="166" fontId="5" fillId="2" borderId="1" xfId="0" applyNumberFormat="1" applyFont="1" applyFill="1" applyBorder="1" applyAlignment="1" applyProtection="1">
      <alignment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0.75</c:v>
                </c:pt>
                <c:pt idx="2">
                  <c:v>7.6923076923076927E-2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5057280"/>
        <c:axId val="-375063808"/>
      </c:barChart>
      <c:catAx>
        <c:axId val="-37505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75063808"/>
        <c:crosses val="autoZero"/>
        <c:auto val="1"/>
        <c:lblAlgn val="ctr"/>
        <c:lblOffset val="100"/>
        <c:noMultiLvlLbl val="0"/>
      </c:catAx>
      <c:valAx>
        <c:axId val="-37506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505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4410304"/>
        <c:axId val="-374413024"/>
      </c:barChart>
      <c:catAx>
        <c:axId val="-37441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74413024"/>
        <c:crosses val="autoZero"/>
        <c:auto val="1"/>
        <c:lblAlgn val="ctr"/>
        <c:lblOffset val="100"/>
        <c:noMultiLvlLbl val="0"/>
      </c:catAx>
      <c:valAx>
        <c:axId val="-374413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441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0.75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5057232"/>
        <c:axId val="-385066480"/>
      </c:barChart>
      <c:catAx>
        <c:axId val="-38505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5066480"/>
        <c:crosses val="autoZero"/>
        <c:auto val="1"/>
        <c:lblAlgn val="ctr"/>
        <c:lblOffset val="100"/>
        <c:noMultiLvlLbl val="0"/>
      </c:catAx>
      <c:valAx>
        <c:axId val="-38506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505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9276928"/>
        <c:axId val="-159264416"/>
      </c:barChart>
      <c:catAx>
        <c:axId val="-15927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9264416"/>
        <c:crosses val="autoZero"/>
        <c:auto val="1"/>
        <c:lblAlgn val="ctr"/>
        <c:lblOffset val="100"/>
        <c:noMultiLvlLbl val="0"/>
      </c:catAx>
      <c:valAx>
        <c:axId val="-159264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927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4.5454545454545456E-2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9088400"/>
        <c:axId val="-1819090576"/>
      </c:barChart>
      <c:catAx>
        <c:axId val="-181908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9090576"/>
        <c:crosses val="autoZero"/>
        <c:auto val="1"/>
        <c:lblAlgn val="ctr"/>
        <c:lblOffset val="100"/>
        <c:noMultiLvlLbl val="0"/>
      </c:catAx>
      <c:valAx>
        <c:axId val="-181909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908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9088944"/>
        <c:axId val="-1819087856"/>
      </c:barChart>
      <c:catAx>
        <c:axId val="-181908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9087856"/>
        <c:crosses val="autoZero"/>
        <c:auto val="1"/>
        <c:lblAlgn val="ctr"/>
        <c:lblOffset val="100"/>
        <c:noMultiLvlLbl val="0"/>
      </c:catAx>
      <c:valAx>
        <c:axId val="-1819087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9088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0.9555555555555556</c:v>
                </c:pt>
                <c:pt idx="1">
                  <c:v>0.80681818181818177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9102000"/>
        <c:axId val="-1819090032"/>
      </c:barChart>
      <c:catAx>
        <c:axId val="-181910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9090032"/>
        <c:crosses val="autoZero"/>
        <c:auto val="1"/>
        <c:lblAlgn val="ctr"/>
        <c:lblOffset val="100"/>
        <c:noMultiLvlLbl val="0"/>
      </c:catAx>
      <c:valAx>
        <c:axId val="-181909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910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0.67241379310344829</c:v>
                </c:pt>
                <c:pt idx="2">
                  <c:v>2.1551724137931036E-2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9089488"/>
        <c:axId val="-1819103088"/>
      </c:barChart>
      <c:catAx>
        <c:axId val="-181908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9103088"/>
        <c:crosses val="autoZero"/>
        <c:auto val="1"/>
        <c:lblAlgn val="ctr"/>
        <c:lblOffset val="100"/>
        <c:noMultiLvlLbl val="0"/>
      </c:catAx>
      <c:valAx>
        <c:axId val="-181910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908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0.94836601307189539</c:v>
                </c:pt>
                <c:pt idx="1">
                  <c:v>0.73961598746081503</c:v>
                </c:pt>
                <c:pt idx="2">
                  <c:v>1.0775862068965518E-2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819094384"/>
        <c:axId val="-1819101456"/>
        <c:extLst xmlns:c16r2="http://schemas.microsoft.com/office/drawing/2015/06/chart"/>
      </c:barChart>
      <c:catAx>
        <c:axId val="-18190943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9101456"/>
        <c:crosses val="autoZero"/>
        <c:auto val="1"/>
        <c:lblAlgn val="ctr"/>
        <c:lblOffset val="100"/>
        <c:noMultiLvlLbl val="0"/>
      </c:catAx>
      <c:valAx>
        <c:axId val="-18191014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909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0.58125000000000004</c:v>
                </c:pt>
                <c:pt idx="2">
                  <c:v>25.37857142857143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819093296"/>
        <c:axId val="-1819102544"/>
        <c:extLst xmlns:c16r2="http://schemas.microsoft.com/office/drawing/2015/06/chart"/>
      </c:barChart>
      <c:catAx>
        <c:axId val="-181909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9102544"/>
        <c:crosses val="autoZero"/>
        <c:auto val="1"/>
        <c:lblAlgn val="ctr"/>
        <c:lblOffset val="100"/>
        <c:noMultiLvlLbl val="0"/>
      </c:catAx>
      <c:valAx>
        <c:axId val="-181910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909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5038784"/>
        <c:axId val="-375054016"/>
      </c:barChart>
      <c:catAx>
        <c:axId val="-37503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75054016"/>
        <c:crosses val="autoZero"/>
        <c:auto val="1"/>
        <c:lblAlgn val="ctr"/>
        <c:lblOffset val="100"/>
        <c:noMultiLvlLbl val="0"/>
      </c:catAx>
      <c:valAx>
        <c:axId val="-375054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503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5059456"/>
        <c:axId val="-375036608"/>
      </c:barChart>
      <c:catAx>
        <c:axId val="-37505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75036608"/>
        <c:crosses val="autoZero"/>
        <c:auto val="1"/>
        <c:lblAlgn val="ctr"/>
        <c:lblOffset val="100"/>
        <c:noMultiLvlLbl val="0"/>
      </c:catAx>
      <c:valAx>
        <c:axId val="-37503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505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5036064"/>
        <c:axId val="-375055648"/>
      </c:barChart>
      <c:catAx>
        <c:axId val="-37503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75055648"/>
        <c:crosses val="autoZero"/>
        <c:auto val="1"/>
        <c:lblAlgn val="ctr"/>
        <c:lblOffset val="100"/>
        <c:noMultiLvlLbl val="0"/>
      </c:catAx>
      <c:valAx>
        <c:axId val="-37505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503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5035520"/>
        <c:axId val="-375046944"/>
      </c:barChart>
      <c:catAx>
        <c:axId val="-37503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75046944"/>
        <c:crosses val="autoZero"/>
        <c:auto val="1"/>
        <c:lblAlgn val="ctr"/>
        <c:lblOffset val="100"/>
        <c:noMultiLvlLbl val="0"/>
      </c:catAx>
      <c:valAx>
        <c:axId val="-37504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503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5038240"/>
        <c:axId val="-375050208"/>
      </c:barChart>
      <c:catAx>
        <c:axId val="-37503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75050208"/>
        <c:crosses val="autoZero"/>
        <c:auto val="1"/>
        <c:lblAlgn val="ctr"/>
        <c:lblOffset val="100"/>
        <c:noMultiLvlLbl val="0"/>
      </c:catAx>
      <c:valAx>
        <c:axId val="-375050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503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0.73076923076923073</c:v>
                </c:pt>
                <c:pt idx="2">
                  <c:v>5.2631578947368418E-2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75045856"/>
        <c:axId val="-375045312"/>
      </c:barChart>
      <c:catAx>
        <c:axId val="-37504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75045312"/>
        <c:crosses val="autoZero"/>
        <c:auto val="1"/>
        <c:lblAlgn val="ctr"/>
        <c:lblOffset val="100"/>
        <c:noMultiLvlLbl val="0"/>
      </c:catAx>
      <c:valAx>
        <c:axId val="-375045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7504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0.35294117647058826</c:v>
                </c:pt>
                <c:pt idx="2">
                  <c:v>8.3333333333333329E-2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266384"/>
        <c:axId val="-148272912"/>
      </c:barChart>
      <c:catAx>
        <c:axId val="-14826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272912"/>
        <c:crosses val="autoZero"/>
        <c:auto val="1"/>
        <c:lblAlgn val="ctr"/>
        <c:lblOffset val="100"/>
        <c:noMultiLvlLbl val="0"/>
      </c:catAx>
      <c:valAx>
        <c:axId val="-148272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26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0.89655172413793105</c:v>
                </c:pt>
                <c:pt idx="1">
                  <c:v>0.65</c:v>
                </c:pt>
                <c:pt idx="2">
                  <c:v>2.5000000000000001E-2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8269104"/>
        <c:axId val="-148266928"/>
      </c:barChart>
      <c:catAx>
        <c:axId val="-14826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8266928"/>
        <c:crosses val="autoZero"/>
        <c:auto val="1"/>
        <c:lblAlgn val="ctr"/>
        <c:lblOffset val="100"/>
        <c:noMultiLvlLbl val="0"/>
      </c:catAx>
      <c:valAx>
        <c:axId val="-14826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8269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24" t="s">
        <v>407</v>
      </c>
      <c r="B18" s="324"/>
      <c r="C18" s="324"/>
      <c r="D18" s="325" t="s">
        <v>408</v>
      </c>
      <c r="E18" s="325"/>
      <c r="F18" s="325"/>
      <c r="G18" s="325"/>
      <c r="H18" s="325"/>
      <c r="I18" s="325"/>
      <c r="J18" s="325"/>
      <c r="K18" s="325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6" t="s">
        <v>324</v>
      </c>
      <c r="B21" s="326"/>
      <c r="C21" s="326"/>
      <c r="D21" s="326"/>
      <c r="E21" s="326"/>
      <c r="F21" s="326"/>
      <c r="G21" s="326"/>
      <c r="H21" s="326"/>
      <c r="I21" s="326"/>
      <c r="J21" s="326"/>
      <c r="K21" s="326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20" t="s">
        <v>326</v>
      </c>
      <c r="C23" s="320"/>
      <c r="D23" s="61"/>
      <c r="E23" s="61"/>
      <c r="F23" s="61"/>
      <c r="G23" s="61"/>
      <c r="H23" s="61"/>
      <c r="I23" s="61"/>
      <c r="J23" s="60" t="str">
        <f>D18</f>
        <v>MHAMDIA</v>
      </c>
    </row>
    <row r="24" spans="1:11" ht="33" customHeight="1" x14ac:dyDescent="0.25">
      <c r="A24" s="242" t="s">
        <v>327</v>
      </c>
      <c r="B24" s="319">
        <f>AVERAGE('A1 Exploitation'!D549,'A1 Technique'!D199)</f>
        <v>0.94836601307189539</v>
      </c>
      <c r="C24" s="319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9">
        <f>AVERAGE('A2 Exploitation'!D549,'A2 Technique'!D199)</f>
        <v>0.73961598746081503</v>
      </c>
      <c r="C25" s="319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9">
        <f>AVERAGE('A3 Exploitation'!D549,'A3 Technique'!D199)</f>
        <v>1.0775862068965518E-2</v>
      </c>
      <c r="C26" s="319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9">
        <f>AVERAGE('A4 Exploitation'!D549,'A4 Technique'!D199)</f>
        <v>0</v>
      </c>
      <c r="C27" s="319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9"/>
      <c r="C28" s="319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9"/>
      <c r="C29" s="319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20" t="s">
        <v>333</v>
      </c>
      <c r="C33" s="320"/>
      <c r="D33" s="61"/>
      <c r="E33" s="61"/>
      <c r="F33" s="61"/>
      <c r="G33" s="61"/>
      <c r="H33" s="61"/>
      <c r="I33" s="61"/>
      <c r="J33" s="60" t="str">
        <f>D18</f>
        <v>MHAMDIA</v>
      </c>
    </row>
    <row r="34" spans="1:10" ht="33" customHeight="1" x14ac:dyDescent="0.25">
      <c r="A34" s="242" t="s">
        <v>327</v>
      </c>
      <c r="B34" s="319">
        <f>'A1 Exploitation'!D549</f>
        <v>0.94117647058823528</v>
      </c>
      <c r="C34" s="319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9">
        <f>'A2 Exploitation'!D549</f>
        <v>0.67241379310344829</v>
      </c>
      <c r="C35" s="319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9">
        <f>'A3 Exploitation'!D549</f>
        <v>2.1551724137931036E-2</v>
      </c>
      <c r="C36" s="319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9">
        <f>'A4 Exploitation'!D549</f>
        <v>0</v>
      </c>
      <c r="C37" s="319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9"/>
      <c r="C38" s="319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9"/>
      <c r="C39" s="319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3" t="s">
        <v>334</v>
      </c>
      <c r="C42" s="323"/>
      <c r="D42" s="61"/>
      <c r="E42" s="61"/>
      <c r="F42" s="61"/>
      <c r="G42" s="61"/>
      <c r="H42" s="61"/>
      <c r="I42" s="61"/>
      <c r="J42" s="60" t="str">
        <f>D18</f>
        <v>MHAMDIA</v>
      </c>
    </row>
    <row r="43" spans="1:10" ht="33" customHeight="1" x14ac:dyDescent="0.25">
      <c r="A43" s="242" t="s">
        <v>327</v>
      </c>
      <c r="B43" s="319">
        <f>AVERAGE('A1 Exploitation'!D547, 'A1 Technique'!D197)</f>
        <v>1</v>
      </c>
      <c r="C43" s="319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9">
        <f>AVERAGE('A2 Exploitation'!D547, 'A2 Technique'!D197)</f>
        <v>0.58125000000000004</v>
      </c>
      <c r="C44" s="319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9">
        <f>AVERAGE('A3 Exploitation'!D547, 'A3 Technique'!D197)</f>
        <v>25.37857142857143</v>
      </c>
      <c r="C45" s="319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9" t="e">
        <f>AVERAGE('A4 Exploitation'!D547, 'A4 Technique'!D197)</f>
        <v>#DIV/0!</v>
      </c>
      <c r="C46" s="319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9"/>
      <c r="C47" s="319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9"/>
      <c r="C48" s="319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20" t="s">
        <v>335</v>
      </c>
      <c r="C51" s="320"/>
      <c r="D51" s="61"/>
      <c r="E51" s="61"/>
      <c r="F51" s="61"/>
      <c r="G51" s="61"/>
      <c r="H51" s="61"/>
      <c r="I51" s="61"/>
      <c r="J51" s="60" t="str">
        <f>D18</f>
        <v>MHAMDIA</v>
      </c>
    </row>
    <row r="52" spans="1:10" ht="33" customHeight="1" x14ac:dyDescent="0.25">
      <c r="A52" s="242" t="s">
        <v>327</v>
      </c>
      <c r="B52" s="322">
        <f>'A1 Exploitation'!D46</f>
        <v>0.93333333333333335</v>
      </c>
      <c r="C52" s="322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2">
        <f>'A2 Exploitation'!D46</f>
        <v>0.75</v>
      </c>
      <c r="C53" s="322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2">
        <f>'A3 Exploitation'!D46</f>
        <v>7.6923076923076927E-2</v>
      </c>
      <c r="C54" s="322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2">
        <f>'A4 Exploitation'!D46</f>
        <v>0</v>
      </c>
      <c r="C55" s="322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2"/>
      <c r="C56" s="322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2"/>
      <c r="C57" s="322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20" t="s">
        <v>336</v>
      </c>
      <c r="C60" s="320"/>
      <c r="D60" s="61"/>
      <c r="E60" s="61"/>
      <c r="F60" s="61"/>
      <c r="G60" s="61"/>
      <c r="H60" s="61"/>
      <c r="I60" s="61"/>
      <c r="J60" s="60" t="str">
        <f>D18</f>
        <v>MHAMDIA</v>
      </c>
    </row>
    <row r="61" spans="1:10" ht="33" customHeight="1" x14ac:dyDescent="0.25">
      <c r="A61" s="242" t="s">
        <v>327</v>
      </c>
      <c r="B61" s="319" t="e">
        <f>'A1 Exploitation'!D103</f>
        <v>#DIV/0!</v>
      </c>
      <c r="C61" s="319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9" t="e">
        <f>'A2 Exploitation'!D103</f>
        <v>#DIV/0!</v>
      </c>
      <c r="C62" s="319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9">
        <f>'A3 Exploitation'!D103</f>
        <v>0</v>
      </c>
      <c r="C63" s="319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9">
        <f>'A4 Exploitation'!D103</f>
        <v>0</v>
      </c>
      <c r="C64" s="319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9" t="e">
        <f>#REF!</f>
        <v>#REF!</v>
      </c>
      <c r="C65" s="319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9" t="e">
        <f>#REF!</f>
        <v>#REF!</v>
      </c>
      <c r="C66" s="319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20" t="s">
        <v>337</v>
      </c>
      <c r="C69" s="320"/>
      <c r="D69" s="61"/>
      <c r="E69" s="61"/>
      <c r="F69" s="61"/>
      <c r="G69" s="61"/>
      <c r="H69" s="61"/>
      <c r="I69" s="61"/>
      <c r="J69" s="60" t="str">
        <f>D18</f>
        <v>MHAMDIA</v>
      </c>
    </row>
    <row r="70" spans="1:10" ht="33" customHeight="1" x14ac:dyDescent="0.25">
      <c r="A70" s="242" t="s">
        <v>327</v>
      </c>
      <c r="B70" s="319" t="e">
        <f>'A1 Exploitation'!D158</f>
        <v>#DIV/0!</v>
      </c>
      <c r="C70" s="319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9" t="e">
        <f>'A2 Exploitation'!D158</f>
        <v>#DIV/0!</v>
      </c>
      <c r="C71" s="319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9">
        <f>'A3 Exploitation'!D158</f>
        <v>0</v>
      </c>
      <c r="C72" s="319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9">
        <f>'A4 Exploitation'!D158</f>
        <v>0</v>
      </c>
      <c r="C73" s="319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9"/>
      <c r="C74" s="319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9"/>
      <c r="C75" s="319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20" t="s">
        <v>338</v>
      </c>
      <c r="C78" s="320"/>
      <c r="D78" s="61"/>
      <c r="E78" s="61"/>
      <c r="F78" s="61"/>
      <c r="G78" s="61"/>
      <c r="H78" s="61"/>
      <c r="I78" s="61"/>
      <c r="J78" s="60" t="str">
        <f>D18</f>
        <v>MHAMDIA</v>
      </c>
    </row>
    <row r="79" spans="1:10" ht="33" customHeight="1" x14ac:dyDescent="0.25">
      <c r="A79" s="242" t="s">
        <v>327</v>
      </c>
      <c r="B79" s="319" t="e">
        <f>'A1 Exploitation'!D205</f>
        <v>#DIV/0!</v>
      </c>
      <c r="C79" s="319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9" t="e">
        <f>'A2 Exploitation'!D205</f>
        <v>#DIV/0!</v>
      </c>
      <c r="C80" s="319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9">
        <f>'A3 Exploitation'!D205</f>
        <v>0</v>
      </c>
      <c r="C81" s="319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9">
        <f>'A4 Exploitation'!D205</f>
        <v>0</v>
      </c>
      <c r="C82" s="319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9"/>
      <c r="C83" s="319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9"/>
      <c r="C84" s="319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20" t="s">
        <v>339</v>
      </c>
      <c r="C87" s="320"/>
      <c r="D87" s="61"/>
      <c r="E87" s="61"/>
      <c r="F87" s="61"/>
      <c r="G87" s="61"/>
      <c r="H87" s="61"/>
      <c r="I87" s="61"/>
      <c r="J87" s="60" t="str">
        <f>D18</f>
        <v>MHAMDIA</v>
      </c>
    </row>
    <row r="88" spans="1:10" ht="33" customHeight="1" x14ac:dyDescent="0.25">
      <c r="A88" s="242" t="s">
        <v>327</v>
      </c>
      <c r="B88" s="319" t="e">
        <f>'A1 Exploitation'!D266</f>
        <v>#DIV/0!</v>
      </c>
      <c r="C88" s="319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9" t="e">
        <f>'A2 Exploitation'!D266</f>
        <v>#DIV/0!</v>
      </c>
      <c r="C89" s="319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9">
        <f>'A3 Exploitation'!D266</f>
        <v>0</v>
      </c>
      <c r="C90" s="319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9">
        <f>'A4 Exploitation'!D266</f>
        <v>0</v>
      </c>
      <c r="C91" s="319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9"/>
      <c r="C92" s="319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9"/>
      <c r="C93" s="319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20" t="s">
        <v>340</v>
      </c>
      <c r="C96" s="320"/>
      <c r="D96" s="61"/>
      <c r="E96" s="61"/>
      <c r="F96" s="61"/>
      <c r="G96" s="61"/>
      <c r="H96" s="61"/>
      <c r="I96" s="61"/>
      <c r="J96" s="60" t="str">
        <f>D18</f>
        <v>MHAMDIA</v>
      </c>
    </row>
    <row r="97" spans="1:10" ht="33" customHeight="1" x14ac:dyDescent="0.25">
      <c r="A97" s="242" t="s">
        <v>327</v>
      </c>
      <c r="B97" s="319" t="e">
        <f>'A1 Exploitation'!D318</f>
        <v>#DIV/0!</v>
      </c>
      <c r="C97" s="319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9" t="e">
        <f>'A2 Exploitation'!D318</f>
        <v>#DIV/0!</v>
      </c>
      <c r="C98" s="319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9">
        <f>'A3 Exploitation'!D318</f>
        <v>0</v>
      </c>
      <c r="C99" s="319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9">
        <f>'A4 Exploitation'!D318</f>
        <v>0</v>
      </c>
      <c r="C100" s="319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9"/>
      <c r="C101" s="319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9"/>
      <c r="C102" s="319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20" t="s">
        <v>341</v>
      </c>
      <c r="C105" s="320"/>
      <c r="D105" s="61"/>
      <c r="E105" s="61"/>
      <c r="F105" s="61"/>
      <c r="G105" s="61"/>
      <c r="H105" s="61"/>
      <c r="I105" s="61"/>
      <c r="J105" s="60" t="str">
        <f>D18</f>
        <v>MHAMDIA</v>
      </c>
    </row>
    <row r="106" spans="1:10" ht="33" customHeight="1" x14ac:dyDescent="0.25">
      <c r="A106" s="242" t="s">
        <v>327</v>
      </c>
      <c r="B106" s="319">
        <f>'A1 Exploitation'!D358</f>
        <v>1</v>
      </c>
      <c r="C106" s="319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9">
        <f>'A2 Exploitation'!D358</f>
        <v>0.73076923076923073</v>
      </c>
      <c r="C107" s="319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9">
        <f>'A3 Exploitation'!D358</f>
        <v>5.2631578947368418E-2</v>
      </c>
      <c r="C108" s="319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9">
        <f>'A4 Exploitation'!D358</f>
        <v>0</v>
      </c>
      <c r="C109" s="319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9"/>
      <c r="C110" s="319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9"/>
      <c r="C111" s="319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20" t="s">
        <v>342</v>
      </c>
      <c r="C114" s="320"/>
      <c r="D114" s="61"/>
      <c r="E114" s="61"/>
      <c r="F114" s="61"/>
      <c r="G114" s="61"/>
      <c r="H114" s="61"/>
      <c r="I114" s="61"/>
      <c r="J114" s="60" t="str">
        <f>D18</f>
        <v>MHAMDIA</v>
      </c>
    </row>
    <row r="115" spans="1:10" ht="33" customHeight="1" x14ac:dyDescent="0.25">
      <c r="A115" s="242" t="s">
        <v>327</v>
      </c>
      <c r="B115" s="319">
        <f>'A1 Exploitation'!D391</f>
        <v>0.91176470588235292</v>
      </c>
      <c r="C115" s="319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9">
        <f>'A2 Exploitation'!D391</f>
        <v>0.35294117647058826</v>
      </c>
      <c r="C116" s="319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9">
        <f>'A3 Exploitation'!D391</f>
        <v>8.3333333333333329E-2</v>
      </c>
      <c r="C117" s="319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9">
        <f>'A4 Exploitation'!D391</f>
        <v>0</v>
      </c>
      <c r="C118" s="319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9"/>
      <c r="C119" s="319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9"/>
      <c r="C120" s="319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20" t="s">
        <v>343</v>
      </c>
      <c r="C123" s="320"/>
      <c r="D123" s="61"/>
      <c r="E123" s="61"/>
      <c r="F123" s="61"/>
      <c r="G123" s="61"/>
      <c r="H123" s="61"/>
      <c r="I123" s="61"/>
      <c r="J123" s="60" t="str">
        <f>D18</f>
        <v>MHAMDIA</v>
      </c>
    </row>
    <row r="124" spans="1:10" ht="33" customHeight="1" x14ac:dyDescent="0.25">
      <c r="A124" s="242" t="s">
        <v>327</v>
      </c>
      <c r="B124" s="319">
        <f>'A1 Exploitation'!D444</f>
        <v>0.89655172413793105</v>
      </c>
      <c r="C124" s="319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9">
        <f>'A2 Exploitation'!D444</f>
        <v>0.65</v>
      </c>
      <c r="C125" s="319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9">
        <f>'A3 Exploitation'!D444</f>
        <v>2.5000000000000001E-2</v>
      </c>
      <c r="C126" s="319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9">
        <f>'A4 Exploitation'!D444</f>
        <v>0</v>
      </c>
      <c r="C127" s="319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9"/>
      <c r="C128" s="319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9"/>
      <c r="C129" s="319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20" t="s">
        <v>344</v>
      </c>
      <c r="C132" s="320"/>
      <c r="D132" s="61"/>
      <c r="E132" s="61"/>
      <c r="F132" s="61"/>
      <c r="G132" s="61"/>
      <c r="H132" s="61"/>
      <c r="I132" s="61"/>
      <c r="J132" s="60" t="str">
        <f>D18</f>
        <v>MHAMDIA</v>
      </c>
    </row>
    <row r="133" spans="1:10" ht="33" customHeight="1" x14ac:dyDescent="0.25">
      <c r="A133" s="242" t="s">
        <v>327</v>
      </c>
      <c r="B133" s="319" t="e">
        <f>'A1 Exploitation'!D481</f>
        <v>#DIV/0!</v>
      </c>
      <c r="C133" s="319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9" t="e">
        <f>'A2 Exploitation'!D481</f>
        <v>#DIV/0!</v>
      </c>
      <c r="C134" s="319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9">
        <f>'A3 Exploitation'!D481</f>
        <v>0</v>
      </c>
      <c r="C135" s="319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9">
        <f>'A4 Exploitation'!D481</f>
        <v>0</v>
      </c>
      <c r="C136" s="319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9"/>
      <c r="C137" s="319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9"/>
      <c r="C138" s="319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20" t="s">
        <v>345</v>
      </c>
      <c r="C141" s="320"/>
      <c r="D141" s="61"/>
      <c r="E141" s="61"/>
      <c r="F141" s="61"/>
      <c r="G141" s="61"/>
      <c r="H141" s="61"/>
      <c r="I141" s="61"/>
      <c r="J141" s="60" t="str">
        <f>D18</f>
        <v>MHAMDIA</v>
      </c>
    </row>
    <row r="142" spans="1:10" ht="33" customHeight="1" x14ac:dyDescent="0.25">
      <c r="A142" s="242" t="s">
        <v>327</v>
      </c>
      <c r="B142" s="319">
        <f>'A1 Exploitation'!D503</f>
        <v>1</v>
      </c>
      <c r="C142" s="319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9">
        <f>'A2 Exploitation'!D503</f>
        <v>0.75</v>
      </c>
      <c r="C143" s="319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9">
        <f>'A3 Exploitation'!D503</f>
        <v>0.14285714285714285</v>
      </c>
      <c r="C144" s="319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9">
        <f>'A4 Exploitation'!D503</f>
        <v>0</v>
      </c>
      <c r="C145" s="319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9"/>
      <c r="C146" s="319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9"/>
      <c r="C147" s="319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20" t="s">
        <v>346</v>
      </c>
      <c r="C150" s="320"/>
      <c r="D150" s="61"/>
      <c r="E150" s="61"/>
      <c r="F150" s="61"/>
      <c r="G150" s="61"/>
      <c r="H150" s="61"/>
      <c r="I150" s="61"/>
      <c r="J150" s="60" t="str">
        <f>D18</f>
        <v>MHAMDIA</v>
      </c>
    </row>
    <row r="151" spans="1:10" ht="33" customHeight="1" x14ac:dyDescent="0.25">
      <c r="A151" s="242" t="s">
        <v>327</v>
      </c>
      <c r="B151" s="319">
        <f>'A1 Exploitation'!D514</f>
        <v>0.875</v>
      </c>
      <c r="C151" s="319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9">
        <f>'A2 Exploitation'!D514</f>
        <v>0.83333333333333337</v>
      </c>
      <c r="C152" s="319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9">
        <f>'A3 Exploitation'!D514</f>
        <v>0</v>
      </c>
      <c r="C153" s="319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9">
        <f>'A4 Exploitation'!D514</f>
        <v>0</v>
      </c>
      <c r="C154" s="319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9"/>
      <c r="C155" s="319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9"/>
      <c r="C156" s="319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1"/>
      <c r="C159" s="321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20" t="s">
        <v>347</v>
      </c>
      <c r="C160" s="320"/>
      <c r="D160" s="61"/>
      <c r="E160" s="61"/>
      <c r="F160" s="61"/>
      <c r="G160" s="61"/>
      <c r="H160" s="61"/>
      <c r="I160" s="61"/>
      <c r="J160" s="60" t="str">
        <f>D18</f>
        <v>MHAMDIA</v>
      </c>
    </row>
    <row r="161" spans="1:10" ht="33" customHeight="1" x14ac:dyDescent="0.25">
      <c r="A161" s="242" t="s">
        <v>327</v>
      </c>
      <c r="B161" s="319">
        <f>'A1 Exploitation'!D534</f>
        <v>1</v>
      </c>
      <c r="C161" s="319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9">
        <f>'A2 Exploitation'!D534</f>
        <v>0.875</v>
      </c>
      <c r="C162" s="319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9">
        <f>'A3 Exploitation'!D534</f>
        <v>4.5454545454545456E-2</v>
      </c>
      <c r="C163" s="319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9">
        <f>'A4 Exploitation'!D534</f>
        <v>0</v>
      </c>
      <c r="C164" s="319"/>
    </row>
    <row r="165" spans="1:10" ht="33" customHeight="1" x14ac:dyDescent="0.25">
      <c r="A165" s="241" t="s">
        <v>331</v>
      </c>
      <c r="B165" s="319"/>
      <c r="C165" s="319"/>
    </row>
    <row r="166" spans="1:10" ht="18" x14ac:dyDescent="0.25">
      <c r="A166" s="241" t="s">
        <v>332</v>
      </c>
      <c r="B166" s="319"/>
      <c r="C166" s="319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20" t="s">
        <v>348</v>
      </c>
      <c r="C169" s="320"/>
      <c r="J169" s="60" t="str">
        <f>D18</f>
        <v>MHAMDIA</v>
      </c>
    </row>
    <row r="170" spans="1:10" ht="33" customHeight="1" x14ac:dyDescent="0.25">
      <c r="A170" s="242" t="s">
        <v>327</v>
      </c>
      <c r="B170" s="319">
        <f>'A1 Exploitation'!D545</f>
        <v>1</v>
      </c>
      <c r="C170" s="319"/>
    </row>
    <row r="171" spans="1:10" ht="33" customHeight="1" x14ac:dyDescent="0.25">
      <c r="A171" s="241" t="s">
        <v>328</v>
      </c>
      <c r="B171" s="319">
        <f>'A2 Exploitation'!D545</f>
        <v>1</v>
      </c>
      <c r="C171" s="319"/>
    </row>
    <row r="172" spans="1:10" ht="33" customHeight="1" x14ac:dyDescent="0.25">
      <c r="A172" s="242" t="s">
        <v>329</v>
      </c>
      <c r="B172" s="319">
        <f>'A3 Exploitation'!D545</f>
        <v>0</v>
      </c>
      <c r="C172" s="319"/>
    </row>
    <row r="173" spans="1:10" ht="33" customHeight="1" x14ac:dyDescent="0.25">
      <c r="A173" s="242" t="s">
        <v>330</v>
      </c>
      <c r="B173" s="319">
        <f>'A4 Exploitation'!D545</f>
        <v>0</v>
      </c>
      <c r="C173" s="319"/>
    </row>
    <row r="174" spans="1:10" ht="33" customHeight="1" x14ac:dyDescent="0.25">
      <c r="A174" s="241" t="s">
        <v>331</v>
      </c>
      <c r="B174" s="319"/>
      <c r="C174" s="319"/>
    </row>
    <row r="175" spans="1:10" ht="18" x14ac:dyDescent="0.25">
      <c r="A175" s="241" t="s">
        <v>332</v>
      </c>
      <c r="B175" s="319"/>
      <c r="C175" s="319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20" t="s">
        <v>349</v>
      </c>
      <c r="C178" s="320"/>
      <c r="J178" s="60" t="str">
        <f>D18</f>
        <v>MHAMDIA</v>
      </c>
    </row>
    <row r="179" spans="1:10" ht="33" customHeight="1" x14ac:dyDescent="0.25">
      <c r="A179" s="242" t="s">
        <v>327</v>
      </c>
      <c r="B179" s="319">
        <f>'A1 Technique'!D199</f>
        <v>0.9555555555555556</v>
      </c>
      <c r="C179" s="319"/>
    </row>
    <row r="180" spans="1:10" ht="33" customHeight="1" x14ac:dyDescent="0.25">
      <c r="A180" s="241" t="s">
        <v>328</v>
      </c>
      <c r="B180" s="319">
        <f>'A2 Technique'!D199</f>
        <v>0.80681818181818177</v>
      </c>
      <c r="C180" s="319"/>
    </row>
    <row r="181" spans="1:10" ht="33" customHeight="1" x14ac:dyDescent="0.25">
      <c r="A181" s="242" t="s">
        <v>329</v>
      </c>
      <c r="B181" s="319">
        <f>'A3 Technique'!D199</f>
        <v>0</v>
      </c>
      <c r="C181" s="319"/>
    </row>
    <row r="182" spans="1:10" ht="33" customHeight="1" x14ac:dyDescent="0.25">
      <c r="A182" s="242" t="s">
        <v>330</v>
      </c>
      <c r="B182" s="319">
        <f>'A4 Technique'!D199</f>
        <v>0</v>
      </c>
      <c r="C182" s="319"/>
    </row>
    <row r="183" spans="1:10" ht="33" customHeight="1" x14ac:dyDescent="0.25">
      <c r="A183" s="241" t="s">
        <v>331</v>
      </c>
      <c r="B183" s="319"/>
      <c r="C183" s="319"/>
    </row>
    <row r="184" spans="1:10" ht="18" x14ac:dyDescent="0.25">
      <c r="A184" s="241" t="s">
        <v>332</v>
      </c>
      <c r="B184" s="319"/>
      <c r="C184" s="31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2" zoomScale="80" zoomScaleSheetLayoutView="80" workbookViewId="0">
      <selection activeCell="F541" sqref="F541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6"/>
      <c r="E1" s="346"/>
      <c r="F1" s="346"/>
      <c r="G1" s="346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7" t="s">
        <v>179</v>
      </c>
      <c r="B7" s="347"/>
      <c r="C7" s="347"/>
      <c r="D7" s="347"/>
      <c r="E7" s="347"/>
      <c r="F7" s="347"/>
      <c r="G7" s="104"/>
    </row>
    <row r="8" spans="1:7" ht="29.25" x14ac:dyDescent="0.45">
      <c r="A8" s="348" t="str">
        <f>'Page de garde'!D18</f>
        <v>MHAMDIA</v>
      </c>
      <c r="B8" s="348"/>
      <c r="C8" s="348"/>
      <c r="D8" s="348"/>
      <c r="E8" s="348"/>
      <c r="F8" s="348"/>
      <c r="G8" s="104"/>
    </row>
    <row r="9" spans="1:7" ht="24" x14ac:dyDescent="0.45">
      <c r="A9" s="245" t="s">
        <v>42</v>
      </c>
      <c r="B9" s="349" t="s">
        <v>409</v>
      </c>
      <c r="C9" s="349"/>
      <c r="D9" s="349"/>
      <c r="E9" s="349"/>
      <c r="F9" s="349"/>
      <c r="G9" s="104"/>
    </row>
    <row r="10" spans="1:7" ht="24" x14ac:dyDescent="0.45">
      <c r="A10" s="246" t="s">
        <v>44</v>
      </c>
      <c r="B10" s="350" t="s">
        <v>410</v>
      </c>
      <c r="C10" s="350"/>
      <c r="D10" s="350"/>
      <c r="E10" s="350"/>
      <c r="F10" s="350"/>
      <c r="G10" s="104"/>
    </row>
    <row r="11" spans="1:7" ht="24" x14ac:dyDescent="0.45">
      <c r="A11" s="245" t="s">
        <v>43</v>
      </c>
      <c r="B11" s="345">
        <v>43207</v>
      </c>
      <c r="C11" s="345"/>
      <c r="D11" s="345"/>
      <c r="E11" s="345"/>
      <c r="F11" s="345"/>
      <c r="G11" s="104"/>
    </row>
    <row r="12" spans="1:7" ht="24" x14ac:dyDescent="0.45">
      <c r="A12" s="245" t="s">
        <v>239</v>
      </c>
      <c r="B12" s="343">
        <f>D549</f>
        <v>0.94117647058823528</v>
      </c>
      <c r="C12" s="343"/>
      <c r="D12" s="343"/>
      <c r="E12" s="343"/>
      <c r="F12" s="343"/>
      <c r="G12" s="104"/>
    </row>
    <row r="13" spans="1:7" ht="22.5" x14ac:dyDescent="0.45">
      <c r="D13" s="344"/>
      <c r="E13" s="344"/>
      <c r="F13" s="344"/>
      <c r="G13" s="344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43207</v>
      </c>
      <c r="B16" s="143"/>
      <c r="C16" s="143"/>
      <c r="D16" s="143"/>
      <c r="E16" s="143"/>
      <c r="F16" s="156"/>
    </row>
    <row r="17" spans="1:8" ht="16.5" customHeight="1" x14ac:dyDescent="0.3">
      <c r="A17" s="327" t="s">
        <v>30</v>
      </c>
      <c r="B17" s="328" t="s">
        <v>31</v>
      </c>
      <c r="C17" s="328"/>
      <c r="D17" s="328" t="s">
        <v>46</v>
      </c>
      <c r="E17" s="329" t="s">
        <v>310</v>
      </c>
      <c r="F17" s="329" t="s">
        <v>357</v>
      </c>
    </row>
    <row r="18" spans="1:8" ht="16.5" customHeight="1" x14ac:dyDescent="0.3">
      <c r="A18" s="327"/>
      <c r="B18" s="247" t="s">
        <v>34</v>
      </c>
      <c r="C18" s="247" t="s">
        <v>33</v>
      </c>
      <c r="D18" s="328"/>
      <c r="E18" s="329"/>
      <c r="F18" s="329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7" t="s">
        <v>378</v>
      </c>
      <c r="B38" s="338"/>
      <c r="C38" s="338"/>
      <c r="D38" s="338"/>
      <c r="E38" s="338"/>
      <c r="F38" s="339"/>
    </row>
    <row r="39" spans="1:7" ht="40.5" customHeight="1" x14ac:dyDescent="0.3">
      <c r="A39" s="4" t="s">
        <v>360</v>
      </c>
      <c r="B39" s="109">
        <v>0</v>
      </c>
      <c r="C39" s="109"/>
      <c r="D39" s="74" t="s">
        <v>411</v>
      </c>
      <c r="E39" s="74" t="s">
        <v>427</v>
      </c>
      <c r="F39" s="158" t="s">
        <v>356</v>
      </c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0.91666666666666663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0.93333333333333335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43207</v>
      </c>
      <c r="B49" s="103"/>
      <c r="C49" s="111"/>
      <c r="D49" s="103"/>
    </row>
    <row r="50" spans="1:7" x14ac:dyDescent="0.3">
      <c r="A50" s="327" t="s">
        <v>30</v>
      </c>
      <c r="B50" s="328" t="s">
        <v>31</v>
      </c>
      <c r="C50" s="328"/>
      <c r="D50" s="328" t="s">
        <v>46</v>
      </c>
      <c r="E50" s="329" t="s">
        <v>310</v>
      </c>
      <c r="F50" s="329" t="s">
        <v>359</v>
      </c>
      <c r="G50" s="106"/>
    </row>
    <row r="51" spans="1:7" x14ac:dyDescent="0.3">
      <c r="A51" s="327"/>
      <c r="B51" s="247" t="s">
        <v>34</v>
      </c>
      <c r="C51" s="247" t="s">
        <v>33</v>
      </c>
      <c r="D51" s="328"/>
      <c r="E51" s="329"/>
      <c r="F51" s="329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7" t="s">
        <v>378</v>
      </c>
      <c r="B94" s="338"/>
      <c r="C94" s="338"/>
      <c r="D94" s="338"/>
      <c r="E94" s="338"/>
      <c r="F94" s="339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43207</v>
      </c>
      <c r="B106" s="103"/>
      <c r="C106" s="111"/>
      <c r="D106" s="103"/>
    </row>
    <row r="107" spans="1:7" x14ac:dyDescent="0.3">
      <c r="A107" s="327" t="s">
        <v>30</v>
      </c>
      <c r="B107" s="328" t="s">
        <v>31</v>
      </c>
      <c r="C107" s="328"/>
      <c r="D107" s="328" t="s">
        <v>46</v>
      </c>
      <c r="E107" s="329" t="s">
        <v>310</v>
      </c>
      <c r="F107" s="329" t="s">
        <v>359</v>
      </c>
    </row>
    <row r="108" spans="1:7" x14ac:dyDescent="0.3">
      <c r="A108" s="327"/>
      <c r="B108" s="247" t="s">
        <v>34</v>
      </c>
      <c r="C108" s="247" t="s">
        <v>33</v>
      </c>
      <c r="D108" s="328"/>
      <c r="E108" s="329"/>
      <c r="F108" s="329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0" t="s">
        <v>378</v>
      </c>
      <c r="B148" s="341"/>
      <c r="C148" s="341"/>
      <c r="D148" s="342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43207</v>
      </c>
      <c r="B161" s="103"/>
      <c r="C161" s="111"/>
      <c r="D161" s="106"/>
    </row>
    <row r="162" spans="1:7" x14ac:dyDescent="0.3">
      <c r="A162" s="327" t="s">
        <v>30</v>
      </c>
      <c r="B162" s="328" t="s">
        <v>31</v>
      </c>
      <c r="C162" s="328"/>
      <c r="D162" s="328" t="s">
        <v>46</v>
      </c>
      <c r="E162" s="329" t="s">
        <v>310</v>
      </c>
      <c r="F162" s="329" t="s">
        <v>359</v>
      </c>
      <c r="G162" s="106"/>
    </row>
    <row r="163" spans="1:7" x14ac:dyDescent="0.3">
      <c r="A163" s="327"/>
      <c r="B163" s="247" t="s">
        <v>34</v>
      </c>
      <c r="C163" s="247" t="s">
        <v>33</v>
      </c>
      <c r="D163" s="328"/>
      <c r="E163" s="329"/>
      <c r="F163" s="329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3" t="s">
        <v>378</v>
      </c>
      <c r="B195" s="333"/>
      <c r="C195" s="333"/>
      <c r="D195" s="333"/>
      <c r="E195" s="333"/>
      <c r="F195" s="333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43207</v>
      </c>
      <c r="B208" s="103"/>
      <c r="C208" s="111"/>
      <c r="D208" s="103"/>
    </row>
    <row r="209" spans="1:7" x14ac:dyDescent="0.3">
      <c r="A209" s="327" t="s">
        <v>30</v>
      </c>
      <c r="B209" s="328" t="s">
        <v>31</v>
      </c>
      <c r="C209" s="328"/>
      <c r="D209" s="328" t="s">
        <v>46</v>
      </c>
      <c r="E209" s="329" t="s">
        <v>310</v>
      </c>
      <c r="F209" s="329" t="s">
        <v>359</v>
      </c>
      <c r="G209" s="106"/>
    </row>
    <row r="210" spans="1:7" x14ac:dyDescent="0.3">
      <c r="A210" s="327"/>
      <c r="B210" s="247" t="s">
        <v>34</v>
      </c>
      <c r="C210" s="247" t="s">
        <v>33</v>
      </c>
      <c r="D210" s="328"/>
      <c r="E210" s="329"/>
      <c r="F210" s="329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3" t="s">
        <v>378</v>
      </c>
      <c r="B256" s="333"/>
      <c r="C256" s="333"/>
      <c r="D256" s="333"/>
      <c r="E256" s="333"/>
      <c r="F256" s="333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43207</v>
      </c>
      <c r="B269" s="103"/>
      <c r="C269" s="111"/>
      <c r="D269" s="103"/>
      <c r="F269" s="160"/>
      <c r="G269" s="168"/>
    </row>
    <row r="270" spans="1:7" s="13" customFormat="1" x14ac:dyDescent="0.3">
      <c r="A270" s="327" t="s">
        <v>30</v>
      </c>
      <c r="B270" s="328" t="s">
        <v>31</v>
      </c>
      <c r="C270" s="328"/>
      <c r="D270" s="328" t="s">
        <v>46</v>
      </c>
      <c r="E270" s="329" t="s">
        <v>310</v>
      </c>
      <c r="F270" s="329" t="s">
        <v>359</v>
      </c>
      <c r="G270" s="168"/>
    </row>
    <row r="271" spans="1:7" s="13" customFormat="1" x14ac:dyDescent="0.3">
      <c r="A271" s="327"/>
      <c r="B271" s="247" t="s">
        <v>34</v>
      </c>
      <c r="C271" s="247" t="s">
        <v>33</v>
      </c>
      <c r="D271" s="328"/>
      <c r="E271" s="329"/>
      <c r="F271" s="329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4" t="s">
        <v>395</v>
      </c>
      <c r="B308" s="335"/>
      <c r="C308" s="335"/>
      <c r="D308" s="335"/>
      <c r="E308" s="335"/>
      <c r="F308" s="336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43207</v>
      </c>
      <c r="B321" s="103"/>
      <c r="C321" s="111"/>
      <c r="D321" s="106"/>
    </row>
    <row r="322" spans="1:7" x14ac:dyDescent="0.3">
      <c r="A322" s="327" t="s">
        <v>30</v>
      </c>
      <c r="B322" s="328" t="s">
        <v>31</v>
      </c>
      <c r="C322" s="328"/>
      <c r="D322" s="328" t="s">
        <v>46</v>
      </c>
      <c r="E322" s="329" t="s">
        <v>310</v>
      </c>
      <c r="F322" s="329" t="s">
        <v>359</v>
      </c>
      <c r="G322" s="106"/>
    </row>
    <row r="323" spans="1:7" x14ac:dyDescent="0.3">
      <c r="A323" s="327"/>
      <c r="B323" s="247" t="s">
        <v>34</v>
      </c>
      <c r="C323" s="247" t="s">
        <v>33</v>
      </c>
      <c r="D323" s="328"/>
      <c r="E323" s="329"/>
      <c r="F323" s="329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 t="s">
        <v>355</v>
      </c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4" t="s">
        <v>378</v>
      </c>
      <c r="B349" s="335"/>
      <c r="C349" s="335"/>
      <c r="D349" s="335"/>
      <c r="E349" s="335"/>
      <c r="F349" s="335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32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1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32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1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43207</v>
      </c>
      <c r="B361" s="103"/>
      <c r="C361" s="111"/>
      <c r="D361" s="103"/>
    </row>
    <row r="362" spans="1:7" x14ac:dyDescent="0.3">
      <c r="A362" s="327" t="s">
        <v>30</v>
      </c>
      <c r="B362" s="328" t="s">
        <v>31</v>
      </c>
      <c r="C362" s="328"/>
      <c r="D362" s="328" t="s">
        <v>46</v>
      </c>
      <c r="E362" s="329" t="s">
        <v>310</v>
      </c>
      <c r="F362" s="329" t="s">
        <v>359</v>
      </c>
      <c r="G362" s="106"/>
    </row>
    <row r="363" spans="1:7" x14ac:dyDescent="0.3">
      <c r="A363" s="327"/>
      <c r="B363" s="247" t="s">
        <v>34</v>
      </c>
      <c r="C363" s="247" t="s">
        <v>33</v>
      </c>
      <c r="D363" s="328"/>
      <c r="E363" s="329"/>
      <c r="F363" s="329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3" t="s">
        <v>378</v>
      </c>
      <c r="B383" s="333"/>
      <c r="C383" s="333"/>
      <c r="D383" s="333"/>
      <c r="E383" s="333"/>
      <c r="F383" s="333"/>
      <c r="G383" s="106"/>
    </row>
    <row r="384" spans="1:7" ht="86.25" customHeight="1" x14ac:dyDescent="0.3">
      <c r="A384" s="53" t="s">
        <v>360</v>
      </c>
      <c r="B384" s="109">
        <v>0</v>
      </c>
      <c r="C384" s="109"/>
      <c r="D384" s="121" t="s">
        <v>412</v>
      </c>
      <c r="E384" s="74" t="s">
        <v>422</v>
      </c>
      <c r="F384" s="158" t="s">
        <v>356</v>
      </c>
      <c r="G384" s="106"/>
    </row>
    <row r="385" spans="1:7" ht="56.25" customHeight="1" x14ac:dyDescent="0.3">
      <c r="A385" s="9" t="s">
        <v>390</v>
      </c>
      <c r="B385" s="109">
        <v>1</v>
      </c>
      <c r="C385" s="109"/>
      <c r="D385" s="92" t="s">
        <v>413</v>
      </c>
      <c r="E385" s="74"/>
      <c r="F385" s="158" t="s">
        <v>356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43207</v>
      </c>
      <c r="B394" s="103"/>
      <c r="C394" s="111"/>
      <c r="D394" s="106"/>
      <c r="G394" s="106"/>
    </row>
    <row r="395" spans="1:7" x14ac:dyDescent="0.3">
      <c r="A395" s="327" t="s">
        <v>30</v>
      </c>
      <c r="B395" s="328" t="s">
        <v>31</v>
      </c>
      <c r="C395" s="328"/>
      <c r="D395" s="328" t="s">
        <v>46</v>
      </c>
      <c r="E395" s="329" t="s">
        <v>310</v>
      </c>
      <c r="F395" s="329" t="s">
        <v>359</v>
      </c>
      <c r="G395" s="106"/>
    </row>
    <row r="396" spans="1:7" x14ac:dyDescent="0.3">
      <c r="A396" s="327"/>
      <c r="B396" s="247" t="s">
        <v>34</v>
      </c>
      <c r="C396" s="247" t="s">
        <v>33</v>
      </c>
      <c r="D396" s="328"/>
      <c r="E396" s="329"/>
      <c r="F396" s="329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87" customHeight="1" x14ac:dyDescent="0.3">
      <c r="A414" s="7" t="s">
        <v>104</v>
      </c>
      <c r="B414" s="109">
        <v>1</v>
      </c>
      <c r="C414" s="109"/>
      <c r="D414" s="188" t="s">
        <v>423</v>
      </c>
      <c r="E414" s="73"/>
      <c r="F414" s="158" t="s">
        <v>355</v>
      </c>
      <c r="G414" s="106"/>
    </row>
    <row r="415" spans="1:7" ht="49.5" x14ac:dyDescent="0.3">
      <c r="A415" s="164" t="s">
        <v>105</v>
      </c>
      <c r="B415" s="109">
        <v>1</v>
      </c>
      <c r="C415" s="112" t="str">
        <f>IF(B415=0, -5, "0")</f>
        <v>0</v>
      </c>
      <c r="D415" s="312" t="s">
        <v>414</v>
      </c>
      <c r="E415" s="73"/>
      <c r="F415" s="158" t="s">
        <v>355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49.5" x14ac:dyDescent="0.3">
      <c r="A430" s="7" t="s">
        <v>267</v>
      </c>
      <c r="B430" s="109">
        <v>0</v>
      </c>
      <c r="C430" s="109"/>
      <c r="D430" s="108" t="s">
        <v>424</v>
      </c>
      <c r="E430" s="74" t="s">
        <v>415</v>
      </c>
      <c r="F430" s="158" t="s">
        <v>356</v>
      </c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3" t="s">
        <v>378</v>
      </c>
      <c r="B435" s="333"/>
      <c r="C435" s="333"/>
      <c r="D435" s="333"/>
      <c r="E435" s="333"/>
      <c r="F435" s="333"/>
      <c r="G435" s="11"/>
    </row>
    <row r="436" spans="1:7" ht="47.25" customHeight="1" x14ac:dyDescent="0.3">
      <c r="A436" s="53" t="s">
        <v>360</v>
      </c>
      <c r="B436" s="109">
        <v>0</v>
      </c>
      <c r="C436" s="109"/>
      <c r="D436" s="108" t="s">
        <v>416</v>
      </c>
      <c r="E436" s="74" t="s">
        <v>425</v>
      </c>
      <c r="F436" s="158" t="s">
        <v>356</v>
      </c>
      <c r="G436" s="186"/>
    </row>
    <row r="437" spans="1:7" ht="24" customHeight="1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14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0.77777777777777779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52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0.89655172413793105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43207</v>
      </c>
      <c r="B447" s="103"/>
      <c r="C447" s="111"/>
      <c r="D447" s="103"/>
    </row>
    <row r="448" spans="1:7" x14ac:dyDescent="0.3">
      <c r="A448" s="327" t="s">
        <v>30</v>
      </c>
      <c r="B448" s="328" t="s">
        <v>31</v>
      </c>
      <c r="C448" s="328"/>
      <c r="D448" s="328" t="s">
        <v>46</v>
      </c>
      <c r="E448" s="329" t="s">
        <v>310</v>
      </c>
      <c r="F448" s="329" t="s">
        <v>359</v>
      </c>
      <c r="G448" s="106"/>
    </row>
    <row r="449" spans="1:6" x14ac:dyDescent="0.3">
      <c r="A449" s="327"/>
      <c r="B449" s="247" t="s">
        <v>34</v>
      </c>
      <c r="C449" s="247" t="s">
        <v>33</v>
      </c>
      <c r="D449" s="328"/>
      <c r="E449" s="329"/>
      <c r="F449" s="329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30" t="s">
        <v>378</v>
      </c>
      <c r="B471" s="331"/>
      <c r="C471" s="331"/>
      <c r="D471" s="331"/>
      <c r="E471" s="331"/>
      <c r="F471" s="331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2" t="s">
        <v>366</v>
      </c>
      <c r="B483" s="332"/>
      <c r="C483" s="332"/>
      <c r="D483" s="332"/>
      <c r="E483" s="280"/>
      <c r="F483" s="281"/>
    </row>
    <row r="484" spans="1:7" x14ac:dyDescent="0.3">
      <c r="A484" s="57">
        <f>B11</f>
        <v>43207</v>
      </c>
      <c r="B484" s="103"/>
      <c r="C484" s="111"/>
      <c r="D484" s="103"/>
    </row>
    <row r="485" spans="1:7" x14ac:dyDescent="0.3">
      <c r="A485" s="327" t="s">
        <v>30</v>
      </c>
      <c r="B485" s="328" t="s">
        <v>31</v>
      </c>
      <c r="C485" s="328"/>
      <c r="D485" s="328" t="s">
        <v>46</v>
      </c>
      <c r="E485" s="329" t="s">
        <v>310</v>
      </c>
      <c r="F485" s="329" t="s">
        <v>359</v>
      </c>
      <c r="G485" s="106"/>
    </row>
    <row r="486" spans="1:7" x14ac:dyDescent="0.3">
      <c r="A486" s="327"/>
      <c r="B486" s="247" t="s">
        <v>34</v>
      </c>
      <c r="C486" s="247" t="s">
        <v>33</v>
      </c>
      <c r="D486" s="328"/>
      <c r="E486" s="329"/>
      <c r="F486" s="329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43207</v>
      </c>
      <c r="B506" s="103"/>
      <c r="C506" s="111"/>
      <c r="D506" s="103"/>
    </row>
    <row r="507" spans="1:7" x14ac:dyDescent="0.3">
      <c r="A507" s="327" t="s">
        <v>30</v>
      </c>
      <c r="B507" s="328" t="s">
        <v>31</v>
      </c>
      <c r="C507" s="328"/>
      <c r="D507" s="328" t="s">
        <v>46</v>
      </c>
      <c r="E507" s="329" t="s">
        <v>310</v>
      </c>
      <c r="F507" s="329" t="s">
        <v>359</v>
      </c>
      <c r="G507" s="106"/>
    </row>
    <row r="508" spans="1:7" x14ac:dyDescent="0.3">
      <c r="A508" s="327"/>
      <c r="B508" s="247" t="s">
        <v>34</v>
      </c>
      <c r="C508" s="247" t="s">
        <v>33</v>
      </c>
      <c r="D508" s="328"/>
      <c r="E508" s="329"/>
      <c r="F508" s="329"/>
    </row>
    <row r="509" spans="1:7" x14ac:dyDescent="0.3">
      <c r="A509" s="5" t="s">
        <v>15</v>
      </c>
      <c r="B509" s="109">
        <v>1</v>
      </c>
      <c r="C509" s="109"/>
      <c r="D509" s="74" t="s">
        <v>417</v>
      </c>
      <c r="E509" s="73"/>
      <c r="F509" s="158" t="s">
        <v>356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43207</v>
      </c>
      <c r="B517" s="103"/>
      <c r="C517" s="111"/>
      <c r="D517" s="103"/>
    </row>
    <row r="518" spans="1:7" x14ac:dyDescent="0.3">
      <c r="A518" s="327" t="s">
        <v>30</v>
      </c>
      <c r="B518" s="328" t="s">
        <v>31</v>
      </c>
      <c r="C518" s="328"/>
      <c r="D518" s="328" t="s">
        <v>46</v>
      </c>
      <c r="E518" s="329" t="s">
        <v>310</v>
      </c>
      <c r="F518" s="329" t="s">
        <v>359</v>
      </c>
      <c r="G518" s="106"/>
    </row>
    <row r="519" spans="1:7" x14ac:dyDescent="0.3">
      <c r="A519" s="327"/>
      <c r="B519" s="247" t="s">
        <v>34</v>
      </c>
      <c r="C519" s="247" t="s">
        <v>33</v>
      </c>
      <c r="D519" s="328"/>
      <c r="E519" s="329"/>
      <c r="F519" s="329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 t="s">
        <v>355</v>
      </c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18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43207</v>
      </c>
      <c r="B537" s="103"/>
      <c r="C537" s="111"/>
      <c r="D537" s="103"/>
      <c r="G537" s="106"/>
    </row>
    <row r="538" spans="1:7" x14ac:dyDescent="0.3">
      <c r="A538" s="327" t="s">
        <v>30</v>
      </c>
      <c r="B538" s="328" t="s">
        <v>31</v>
      </c>
      <c r="C538" s="328"/>
      <c r="D538" s="328" t="s">
        <v>46</v>
      </c>
      <c r="E538" s="329" t="s">
        <v>310</v>
      </c>
      <c r="F538" s="329" t="s">
        <v>359</v>
      </c>
      <c r="G538" s="106"/>
    </row>
    <row r="539" spans="1:7" x14ac:dyDescent="0.3">
      <c r="A539" s="327"/>
      <c r="B539" s="247" t="s">
        <v>34</v>
      </c>
      <c r="C539" s="247" t="s">
        <v>33</v>
      </c>
      <c r="D539" s="328"/>
      <c r="E539" s="329"/>
      <c r="F539" s="329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192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0.94117647058823528</v>
      </c>
    </row>
  </sheetData>
  <sheetProtection algorithmName="SHA-512" hashValue="+nw0L2EW0f2sXs2OAzAtzKH9ZgjXN8WDhSqMxjYkRirEarelEMznSnCjTeW73ZHKgVMXOXhOSE5xeSDnmnh2iA==" saltValue="Nx8B83LGsOebRNUcEA+Fu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09:B313 B325:B332 B289:B307 B365:B372 B350:B353 B337:B348 B377:B382 B410:B416 B398:B405 B430:B434 B384:B385 B451:B456 B421:B425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86 B439"/>
  </dataValidations>
  <pageMargins left="0.7" right="0.7" top="0.75" bottom="0.75" header="0.3" footer="0.3"/>
  <pageSetup paperSize="9" scale="33" orientation="portrait" r:id="rId1"/>
  <rowBreaks count="5" manualBreakCount="5">
    <brk id="85" max="6" man="1"/>
    <brk id="174" max="6" man="1"/>
    <brk id="267" max="6" man="1"/>
    <brk id="375" max="6" man="1"/>
    <brk id="48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8" zoomScale="80" zoomScaleNormal="90" zoomScaleSheetLayoutView="80" workbookViewId="0">
      <selection activeCell="F191" sqref="F19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6"/>
      <c r="E1" s="346"/>
      <c r="F1" s="346"/>
      <c r="G1" s="346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48" t="str">
        <f>'A1 Exploitation'!A8:F8</f>
        <v>MHAMDIA</v>
      </c>
      <c r="B7" s="348"/>
      <c r="C7" s="348"/>
      <c r="D7" s="348"/>
      <c r="E7" s="348"/>
      <c r="F7" s="348"/>
      <c r="G7" s="104"/>
    </row>
    <row r="8" spans="1:7" s="11" customFormat="1" ht="24" x14ac:dyDescent="0.45">
      <c r="A8" s="245" t="s">
        <v>42</v>
      </c>
      <c r="B8" s="368" t="str">
        <f>'A1 Exploitation'!B9:F9</f>
        <v>M Dhia MECHLAOUI</v>
      </c>
      <c r="C8" s="368"/>
      <c r="D8" s="368"/>
      <c r="E8" s="368"/>
      <c r="F8" s="368"/>
      <c r="G8" s="104"/>
    </row>
    <row r="9" spans="1:7" s="11" customFormat="1" ht="24" x14ac:dyDescent="0.45">
      <c r="A9" s="246" t="s">
        <v>44</v>
      </c>
      <c r="B9" s="369" t="str">
        <f>'A1 Exploitation'!B10:F10</f>
        <v>Directeur magasin M Nebil DABBABI</v>
      </c>
      <c r="C9" s="369"/>
      <c r="D9" s="369"/>
      <c r="E9" s="369"/>
      <c r="F9" s="369"/>
      <c r="G9" s="104"/>
    </row>
    <row r="10" spans="1:7" s="11" customFormat="1" ht="24" x14ac:dyDescent="0.45">
      <c r="A10" s="245" t="s">
        <v>43</v>
      </c>
      <c r="B10" s="366">
        <f>'A1 Exploitation'!B11:F11</f>
        <v>43207</v>
      </c>
      <c r="C10" s="366"/>
      <c r="D10" s="366"/>
      <c r="E10" s="366"/>
      <c r="F10" s="366"/>
      <c r="G10" s="104"/>
    </row>
    <row r="11" spans="1:7" s="11" customFormat="1" ht="24" x14ac:dyDescent="0.45">
      <c r="A11" s="245" t="s">
        <v>294</v>
      </c>
      <c r="B11" s="365">
        <f>D199</f>
        <v>0.9555555555555556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44"/>
      <c r="E12" s="344"/>
      <c r="F12" s="344"/>
      <c r="G12" s="344"/>
    </row>
    <row r="13" spans="1:7" s="11" customFormat="1" ht="11.25" customHeight="1" x14ac:dyDescent="0.3">
      <c r="A13" s="327" t="s">
        <v>30</v>
      </c>
      <c r="B13" s="328" t="s">
        <v>31</v>
      </c>
      <c r="C13" s="328"/>
      <c r="D13" s="328" t="s">
        <v>46</v>
      </c>
      <c r="E13" s="328" t="s">
        <v>190</v>
      </c>
      <c r="F13" s="328" t="s">
        <v>191</v>
      </c>
      <c r="G13" s="91"/>
    </row>
    <row r="14" spans="1:7" s="11" customFormat="1" ht="12.75" customHeight="1" x14ac:dyDescent="0.3">
      <c r="A14" s="327"/>
      <c r="B14" s="247" t="s">
        <v>34</v>
      </c>
      <c r="C14" s="247" t="s">
        <v>33</v>
      </c>
      <c r="D14" s="328"/>
      <c r="E14" s="328"/>
      <c r="F14" s="328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426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62" t="s">
        <v>36</v>
      </c>
      <c r="B22" s="358"/>
      <c r="C22" s="359"/>
      <c r="D22" s="290">
        <f>SUM(B17:C21)</f>
        <v>9</v>
      </c>
    </row>
    <row r="23" spans="1:7" x14ac:dyDescent="0.3">
      <c r="A23" s="353" t="s">
        <v>295</v>
      </c>
      <c r="B23" s="354"/>
      <c r="C23" s="355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1" t="s">
        <v>4</v>
      </c>
      <c r="B25" s="352"/>
      <c r="C25" s="352"/>
      <c r="D25" s="352"/>
      <c r="E25" s="352"/>
      <c r="F25" s="352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3" t="s">
        <v>36</v>
      </c>
      <c r="B33" s="354"/>
      <c r="C33" s="355"/>
      <c r="D33" s="289">
        <f>SUM(B26:C32)</f>
        <v>14</v>
      </c>
    </row>
    <row r="34" spans="1:7" x14ac:dyDescent="0.3">
      <c r="A34" s="353" t="s">
        <v>295</v>
      </c>
      <c r="B34" s="354"/>
      <c r="C34" s="355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1" t="s">
        <v>219</v>
      </c>
      <c r="B36" s="352"/>
      <c r="C36" s="352"/>
      <c r="D36" s="352"/>
      <c r="E36" s="352"/>
      <c r="F36" s="352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3" t="s">
        <v>36</v>
      </c>
      <c r="B42" s="354"/>
      <c r="C42" s="355"/>
      <c r="D42" s="289">
        <f>SUM(B37:C41)</f>
        <v>0</v>
      </c>
      <c r="E42" s="12"/>
      <c r="F42" s="12"/>
      <c r="G42" s="105"/>
    </row>
    <row r="43" spans="1:7" s="19" customFormat="1" x14ac:dyDescent="0.3">
      <c r="A43" s="353" t="s">
        <v>295</v>
      </c>
      <c r="B43" s="354"/>
      <c r="C43" s="355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3" t="s">
        <v>21</v>
      </c>
      <c r="B45" s="364"/>
      <c r="C45" s="364"/>
      <c r="D45" s="364"/>
      <c r="E45" s="364"/>
      <c r="F45" s="364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3" t="s">
        <v>36</v>
      </c>
      <c r="B52" s="354"/>
      <c r="C52" s="355"/>
      <c r="D52" s="289">
        <f>SUM(B46:C51)</f>
        <v>12</v>
      </c>
    </row>
    <row r="53" spans="1:7" x14ac:dyDescent="0.3">
      <c r="A53" s="353" t="s">
        <v>295</v>
      </c>
      <c r="B53" s="354"/>
      <c r="C53" s="355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1" t="s">
        <v>8</v>
      </c>
      <c r="B55" s="352"/>
      <c r="C55" s="352"/>
      <c r="D55" s="352"/>
      <c r="E55" s="352"/>
      <c r="F55" s="352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3" t="s">
        <v>36</v>
      </c>
      <c r="B63" s="354"/>
      <c r="C63" s="355"/>
      <c r="D63" s="289">
        <f>SUM(B56:C62)</f>
        <v>14</v>
      </c>
    </row>
    <row r="64" spans="1:7" x14ac:dyDescent="0.3">
      <c r="A64" s="353" t="s">
        <v>295</v>
      </c>
      <c r="B64" s="354"/>
      <c r="C64" s="355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1" t="s">
        <v>130</v>
      </c>
      <c r="B66" s="352"/>
      <c r="C66" s="352"/>
      <c r="D66" s="352"/>
      <c r="E66" s="352"/>
      <c r="F66" s="352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3" t="s">
        <v>36</v>
      </c>
      <c r="B84" s="354"/>
      <c r="C84" s="355"/>
      <c r="D84" s="289">
        <f>SUM(B67:C83)</f>
        <v>0</v>
      </c>
    </row>
    <row r="85" spans="1:7" x14ac:dyDescent="0.3">
      <c r="A85" s="353" t="s">
        <v>295</v>
      </c>
      <c r="B85" s="354"/>
      <c r="C85" s="355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1" t="s">
        <v>211</v>
      </c>
      <c r="B87" s="352"/>
      <c r="C87" s="352"/>
      <c r="D87" s="352"/>
      <c r="E87" s="352"/>
      <c r="F87" s="352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3" t="s">
        <v>36</v>
      </c>
      <c r="B102" s="354"/>
      <c r="C102" s="355"/>
      <c r="D102" s="289">
        <f>SUM(B88:C101)</f>
        <v>0</v>
      </c>
    </row>
    <row r="103" spans="1:7" x14ac:dyDescent="0.3">
      <c r="A103" s="353" t="s">
        <v>295</v>
      </c>
      <c r="B103" s="354"/>
      <c r="C103" s="355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1" t="s">
        <v>212</v>
      </c>
      <c r="B106" s="352"/>
      <c r="C106" s="352"/>
      <c r="D106" s="352"/>
      <c r="E106" s="352"/>
      <c r="F106" s="352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3" t="s">
        <v>36</v>
      </c>
      <c r="B118" s="354"/>
      <c r="C118" s="355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3" t="s">
        <v>295</v>
      </c>
      <c r="B119" s="354"/>
      <c r="C119" s="355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1" t="s">
        <v>185</v>
      </c>
      <c r="B121" s="352"/>
      <c r="C121" s="352"/>
      <c r="D121" s="352"/>
      <c r="E121" s="352"/>
      <c r="F121" s="352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3" t="s">
        <v>36</v>
      </c>
      <c r="B133" s="354"/>
      <c r="C133" s="355"/>
      <c r="D133" s="289">
        <f>SUM(B122:C132)</f>
        <v>0</v>
      </c>
    </row>
    <row r="134" spans="1:7" x14ac:dyDescent="0.3">
      <c r="A134" s="353" t="s">
        <v>295</v>
      </c>
      <c r="B134" s="354"/>
      <c r="C134" s="355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1" t="s">
        <v>71</v>
      </c>
      <c r="B136" s="352"/>
      <c r="C136" s="352"/>
      <c r="D136" s="352"/>
      <c r="E136" s="352"/>
      <c r="F136" s="352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3" t="s">
        <v>36</v>
      </c>
      <c r="B149" s="354"/>
      <c r="C149" s="355"/>
      <c r="D149" s="289">
        <f>SUM(B137:C148)</f>
        <v>0</v>
      </c>
    </row>
    <row r="150" spans="1:7" x14ac:dyDescent="0.3">
      <c r="A150" s="353" t="s">
        <v>295</v>
      </c>
      <c r="B150" s="354"/>
      <c r="C150" s="355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1" t="s">
        <v>217</v>
      </c>
      <c r="B152" s="352"/>
      <c r="C152" s="352"/>
      <c r="D152" s="352"/>
      <c r="E152" s="352"/>
      <c r="F152" s="352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 t="s">
        <v>355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3" t="s">
        <v>36</v>
      </c>
      <c r="B161" s="358"/>
      <c r="C161" s="359"/>
      <c r="D161" s="290">
        <f>SUM(B153:C160)</f>
        <v>16</v>
      </c>
    </row>
    <row r="162" spans="1:7" x14ac:dyDescent="0.3">
      <c r="A162" s="353" t="s">
        <v>295</v>
      </c>
      <c r="B162" s="354"/>
      <c r="C162" s="355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1" t="s">
        <v>77</v>
      </c>
      <c r="B164" s="352"/>
      <c r="C164" s="352"/>
      <c r="D164" s="352"/>
      <c r="E164" s="352"/>
      <c r="F164" s="352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 t="s">
        <v>355</v>
      </c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3" t="s">
        <v>36</v>
      </c>
      <c r="B169" s="354"/>
      <c r="C169" s="355"/>
      <c r="D169" s="289">
        <f>SUM(B165:C168)</f>
        <v>4</v>
      </c>
    </row>
    <row r="170" spans="1:7" x14ac:dyDescent="0.3">
      <c r="A170" s="353" t="s">
        <v>295</v>
      </c>
      <c r="B170" s="354"/>
      <c r="C170" s="355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6" t="s">
        <v>17</v>
      </c>
      <c r="B172" s="357"/>
      <c r="C172" s="357"/>
      <c r="D172" s="357"/>
      <c r="E172" s="357"/>
      <c r="F172" s="357"/>
    </row>
    <row r="173" spans="1:7" ht="49.5" x14ac:dyDescent="0.3">
      <c r="A173" s="17" t="s">
        <v>180</v>
      </c>
      <c r="B173" s="73">
        <v>0</v>
      </c>
      <c r="C173" s="73"/>
      <c r="D173" s="74" t="s">
        <v>418</v>
      </c>
      <c r="E173" s="74" t="s">
        <v>419</v>
      </c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3" t="s">
        <v>36</v>
      </c>
      <c r="B177" s="354"/>
      <c r="C177" s="355"/>
      <c r="D177" s="289">
        <f>SUM(B173:C176)</f>
        <v>6</v>
      </c>
    </row>
    <row r="178" spans="1:7" x14ac:dyDescent="0.3">
      <c r="A178" s="353" t="s">
        <v>295</v>
      </c>
      <c r="B178" s="354"/>
      <c r="C178" s="355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1" t="s">
        <v>78</v>
      </c>
      <c r="B180" s="352"/>
      <c r="C180" s="352"/>
      <c r="D180" s="352"/>
      <c r="E180" s="352"/>
      <c r="F180" s="352"/>
    </row>
    <row r="181" spans="1:7" x14ac:dyDescent="0.3">
      <c r="A181" s="31" t="s">
        <v>315</v>
      </c>
      <c r="B181" s="73" t="s">
        <v>32</v>
      </c>
      <c r="C181" s="73"/>
      <c r="D181" s="74" t="s">
        <v>420</v>
      </c>
      <c r="E181" s="74"/>
      <c r="F181" s="73" t="s">
        <v>356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3" t="s">
        <v>36</v>
      </c>
      <c r="B186" s="354"/>
      <c r="C186" s="355"/>
      <c r="D186" s="289">
        <f>SUM(B181:C185)</f>
        <v>8</v>
      </c>
    </row>
    <row r="187" spans="1:7" x14ac:dyDescent="0.3">
      <c r="A187" s="353" t="s">
        <v>295</v>
      </c>
      <c r="B187" s="354"/>
      <c r="C187" s="355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1" t="s">
        <v>216</v>
      </c>
      <c r="B189" s="352"/>
      <c r="C189" s="352"/>
      <c r="D189" s="352"/>
      <c r="E189" s="352"/>
      <c r="F189" s="352"/>
    </row>
    <row r="190" spans="1:7" ht="49.5" x14ac:dyDescent="0.3">
      <c r="A190" s="31" t="s">
        <v>370</v>
      </c>
      <c r="B190" s="73">
        <v>1</v>
      </c>
      <c r="C190" s="73"/>
      <c r="D190" s="74" t="s">
        <v>421</v>
      </c>
      <c r="E190" s="73"/>
      <c r="F190" s="73" t="s">
        <v>356</v>
      </c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3" t="s">
        <v>36</v>
      </c>
      <c r="B194" s="354"/>
      <c r="C194" s="355"/>
      <c r="D194" s="259">
        <f>SUM(B190:C193)</f>
        <v>3</v>
      </c>
    </row>
    <row r="195" spans="1:6" x14ac:dyDescent="0.3">
      <c r="A195" s="353" t="s">
        <v>295</v>
      </c>
      <c r="B195" s="354"/>
      <c r="C195" s="355"/>
      <c r="D195" s="288">
        <f>D194/(COUNT(B190:C193)*2)</f>
        <v>0.75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86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0.9555555555555556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6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43" zoomScale="80" zoomScaleSheetLayoutView="80" workbookViewId="0">
      <selection activeCell="G528" sqref="G528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6"/>
      <c r="E1" s="346"/>
      <c r="F1" s="346"/>
      <c r="G1" s="346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7" t="s">
        <v>179</v>
      </c>
      <c r="B7" s="347"/>
      <c r="C7" s="347"/>
      <c r="D7" s="347"/>
      <c r="E7" s="347"/>
      <c r="F7" s="347"/>
      <c r="G7" s="104"/>
    </row>
    <row r="8" spans="1:7" ht="29.25" x14ac:dyDescent="0.45">
      <c r="A8" s="348" t="str">
        <f>'Page de garde'!D18</f>
        <v>MHAMDIA</v>
      </c>
      <c r="B8" s="348"/>
      <c r="C8" s="348"/>
      <c r="D8" s="348"/>
      <c r="E8" s="348"/>
      <c r="F8" s="348"/>
      <c r="G8" s="104"/>
    </row>
    <row r="9" spans="1:7" ht="24" x14ac:dyDescent="0.45">
      <c r="A9" s="245" t="s">
        <v>42</v>
      </c>
      <c r="B9" s="349" t="s">
        <v>428</v>
      </c>
      <c r="C9" s="349"/>
      <c r="D9" s="349"/>
      <c r="E9" s="349"/>
      <c r="F9" s="349"/>
      <c r="G9" s="104"/>
    </row>
    <row r="10" spans="1:7" ht="24" x14ac:dyDescent="0.45">
      <c r="A10" s="246" t="s">
        <v>44</v>
      </c>
      <c r="B10" s="350" t="s">
        <v>410</v>
      </c>
      <c r="C10" s="350"/>
      <c r="D10" s="350"/>
      <c r="E10" s="350"/>
      <c r="F10" s="350"/>
      <c r="G10" s="104"/>
    </row>
    <row r="11" spans="1:7" ht="24" x14ac:dyDescent="0.45">
      <c r="A11" s="245" t="s">
        <v>43</v>
      </c>
      <c r="B11" s="345">
        <v>43405</v>
      </c>
      <c r="C11" s="345"/>
      <c r="D11" s="345"/>
      <c r="E11" s="345"/>
      <c r="F11" s="345"/>
      <c r="G11" s="104"/>
    </row>
    <row r="12" spans="1:7" ht="24" x14ac:dyDescent="0.45">
      <c r="A12" s="245" t="s">
        <v>239</v>
      </c>
      <c r="B12" s="343">
        <f>D549</f>
        <v>0.67241379310344829</v>
      </c>
      <c r="C12" s="343"/>
      <c r="D12" s="343"/>
      <c r="E12" s="343"/>
      <c r="F12" s="343"/>
      <c r="G12" s="104"/>
    </row>
    <row r="13" spans="1:7" ht="22.5" x14ac:dyDescent="0.45">
      <c r="D13" s="344"/>
      <c r="E13" s="344"/>
      <c r="F13" s="344"/>
      <c r="G13" s="344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43405</v>
      </c>
      <c r="B16" s="143"/>
      <c r="C16" s="143"/>
      <c r="D16" s="143"/>
      <c r="E16" s="143"/>
      <c r="F16" s="156"/>
    </row>
    <row r="17" spans="1:8" ht="16.5" customHeight="1" x14ac:dyDescent="0.3">
      <c r="A17" s="327" t="s">
        <v>30</v>
      </c>
      <c r="B17" s="328" t="s">
        <v>31</v>
      </c>
      <c r="C17" s="328"/>
      <c r="D17" s="328" t="s">
        <v>46</v>
      </c>
      <c r="E17" s="329" t="s">
        <v>310</v>
      </c>
      <c r="F17" s="329" t="s">
        <v>357</v>
      </c>
    </row>
    <row r="18" spans="1:8" ht="16.5" customHeight="1" x14ac:dyDescent="0.3">
      <c r="A18" s="327"/>
      <c r="B18" s="247" t="s">
        <v>34</v>
      </c>
      <c r="C18" s="247" t="s">
        <v>33</v>
      </c>
      <c r="D18" s="328"/>
      <c r="E18" s="329"/>
      <c r="F18" s="329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ht="49.5" x14ac:dyDescent="0.3">
      <c r="A31" s="53" t="s">
        <v>400</v>
      </c>
      <c r="B31" s="109">
        <v>0</v>
      </c>
      <c r="C31" s="109"/>
      <c r="D31" s="74" t="s">
        <v>474</v>
      </c>
      <c r="E31" s="74" t="s">
        <v>429</v>
      </c>
      <c r="F31" s="158" t="s">
        <v>355</v>
      </c>
    </row>
    <row r="32" spans="1:8" ht="45" x14ac:dyDescent="0.3">
      <c r="A32" s="53" t="s">
        <v>152</v>
      </c>
      <c r="B32" s="109">
        <v>1</v>
      </c>
      <c r="C32" s="109"/>
      <c r="D32" s="113" t="s">
        <v>475</v>
      </c>
      <c r="E32" s="73"/>
      <c r="F32" s="158" t="s">
        <v>355</v>
      </c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7" t="s">
        <v>378</v>
      </c>
      <c r="B38" s="338"/>
      <c r="C38" s="338"/>
      <c r="D38" s="338"/>
      <c r="E38" s="338"/>
      <c r="F38" s="339"/>
    </row>
    <row r="39" spans="1:7" ht="69" customHeight="1" x14ac:dyDescent="0.3">
      <c r="A39" s="4" t="s">
        <v>360</v>
      </c>
      <c r="B39" s="109">
        <v>0</v>
      </c>
      <c r="C39" s="109"/>
      <c r="D39" s="74" t="s">
        <v>430</v>
      </c>
      <c r="E39" s="74" t="s">
        <v>431</v>
      </c>
      <c r="F39" s="158" t="s">
        <v>355</v>
      </c>
    </row>
    <row r="40" spans="1:7" ht="75" customHeight="1" x14ac:dyDescent="0.3">
      <c r="A40" s="53" t="s">
        <v>380</v>
      </c>
      <c r="B40" s="109">
        <v>0</v>
      </c>
      <c r="C40" s="109"/>
      <c r="D40" s="74" t="s">
        <v>432</v>
      </c>
      <c r="E40" s="74" t="s">
        <v>433</v>
      </c>
      <c r="F40" s="158" t="s">
        <v>355</v>
      </c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>
        <f>IFERROR(E41/F41,"N.A")</f>
        <v>0</v>
      </c>
      <c r="E41" s="227">
        <f>COUNTIF('A1 Exploitation'!F21:F40,"ok")</f>
        <v>0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15</v>
      </c>
    </row>
    <row r="43" spans="1:7" x14ac:dyDescent="0.3">
      <c r="A43" s="248" t="s">
        <v>35</v>
      </c>
      <c r="B43" s="249"/>
      <c r="C43" s="250"/>
      <c r="D43" s="251">
        <f>D42/(COUNT(B29:C37,B39:C41)*2)</f>
        <v>0.68181818181818177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21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0.75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43405</v>
      </c>
      <c r="B49" s="103"/>
      <c r="C49" s="111"/>
      <c r="D49" s="103"/>
    </row>
    <row r="50" spans="1:7" x14ac:dyDescent="0.3">
      <c r="A50" s="327" t="s">
        <v>30</v>
      </c>
      <c r="B50" s="328" t="s">
        <v>31</v>
      </c>
      <c r="C50" s="328"/>
      <c r="D50" s="328" t="s">
        <v>46</v>
      </c>
      <c r="E50" s="329" t="s">
        <v>310</v>
      </c>
      <c r="F50" s="329" t="s">
        <v>359</v>
      </c>
      <c r="G50" s="106"/>
    </row>
    <row r="51" spans="1:7" x14ac:dyDescent="0.3">
      <c r="A51" s="327"/>
      <c r="B51" s="247" t="s">
        <v>34</v>
      </c>
      <c r="C51" s="247" t="s">
        <v>33</v>
      </c>
      <c r="D51" s="328"/>
      <c r="E51" s="329"/>
      <c r="F51" s="329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7" t="s">
        <v>378</v>
      </c>
      <c r="B94" s="338"/>
      <c r="C94" s="338"/>
      <c r="D94" s="338"/>
      <c r="E94" s="338"/>
      <c r="F94" s="339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468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469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43405</v>
      </c>
      <c r="B106" s="103"/>
      <c r="C106" s="111"/>
      <c r="D106" s="103"/>
    </row>
    <row r="107" spans="1:7" x14ac:dyDescent="0.3">
      <c r="A107" s="327" t="s">
        <v>30</v>
      </c>
      <c r="B107" s="328" t="s">
        <v>31</v>
      </c>
      <c r="C107" s="328"/>
      <c r="D107" s="328" t="s">
        <v>46</v>
      </c>
      <c r="E107" s="329" t="s">
        <v>310</v>
      </c>
      <c r="F107" s="329" t="s">
        <v>359</v>
      </c>
    </row>
    <row r="108" spans="1:7" x14ac:dyDescent="0.3">
      <c r="A108" s="327"/>
      <c r="B108" s="247" t="s">
        <v>34</v>
      </c>
      <c r="C108" s="247" t="s">
        <v>33</v>
      </c>
      <c r="D108" s="328"/>
      <c r="E108" s="329"/>
      <c r="F108" s="329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470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0" t="s">
        <v>378</v>
      </c>
      <c r="B148" s="341"/>
      <c r="C148" s="341"/>
      <c r="D148" s="342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468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469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43405</v>
      </c>
      <c r="B161" s="103"/>
      <c r="C161" s="111"/>
      <c r="D161" s="106"/>
    </row>
    <row r="162" spans="1:7" x14ac:dyDescent="0.3">
      <c r="A162" s="327" t="s">
        <v>30</v>
      </c>
      <c r="B162" s="328" t="s">
        <v>31</v>
      </c>
      <c r="C162" s="328"/>
      <c r="D162" s="328" t="s">
        <v>46</v>
      </c>
      <c r="E162" s="329" t="s">
        <v>310</v>
      </c>
      <c r="F162" s="329" t="s">
        <v>359</v>
      </c>
      <c r="G162" s="106"/>
    </row>
    <row r="163" spans="1:7" x14ac:dyDescent="0.3">
      <c r="A163" s="327"/>
      <c r="B163" s="247" t="s">
        <v>34</v>
      </c>
      <c r="C163" s="247" t="s">
        <v>33</v>
      </c>
      <c r="D163" s="328"/>
      <c r="E163" s="329"/>
      <c r="F163" s="329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3" t="s">
        <v>378</v>
      </c>
      <c r="B195" s="333"/>
      <c r="C195" s="333"/>
      <c r="D195" s="333"/>
      <c r="E195" s="333"/>
      <c r="F195" s="333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468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469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43405</v>
      </c>
      <c r="B208" s="103"/>
      <c r="C208" s="111"/>
      <c r="D208" s="103"/>
    </row>
    <row r="209" spans="1:7" x14ac:dyDescent="0.3">
      <c r="A209" s="327" t="s">
        <v>30</v>
      </c>
      <c r="B209" s="328" t="s">
        <v>31</v>
      </c>
      <c r="C209" s="328"/>
      <c r="D209" s="328" t="s">
        <v>46</v>
      </c>
      <c r="E209" s="329" t="s">
        <v>310</v>
      </c>
      <c r="F209" s="329" t="s">
        <v>359</v>
      </c>
      <c r="G209" s="106"/>
    </row>
    <row r="210" spans="1:7" x14ac:dyDescent="0.3">
      <c r="A210" s="327"/>
      <c r="B210" s="247" t="s">
        <v>34</v>
      </c>
      <c r="C210" s="247" t="s">
        <v>33</v>
      </c>
      <c r="D210" s="328"/>
      <c r="E210" s="329"/>
      <c r="F210" s="329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3" t="s">
        <v>378</v>
      </c>
      <c r="B256" s="333"/>
      <c r="C256" s="333"/>
      <c r="D256" s="333"/>
      <c r="E256" s="333"/>
      <c r="F256" s="333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468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469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43405</v>
      </c>
      <c r="B269" s="103"/>
      <c r="C269" s="111"/>
      <c r="D269" s="103"/>
      <c r="F269" s="160"/>
      <c r="G269" s="168"/>
    </row>
    <row r="270" spans="1:7" s="13" customFormat="1" x14ac:dyDescent="0.3">
      <c r="A270" s="327" t="s">
        <v>30</v>
      </c>
      <c r="B270" s="328" t="s">
        <v>31</v>
      </c>
      <c r="C270" s="328"/>
      <c r="D270" s="328" t="s">
        <v>46</v>
      </c>
      <c r="E270" s="329" t="s">
        <v>310</v>
      </c>
      <c r="F270" s="329" t="s">
        <v>359</v>
      </c>
      <c r="G270" s="168"/>
    </row>
    <row r="271" spans="1:7" s="13" customFormat="1" x14ac:dyDescent="0.3">
      <c r="A271" s="327"/>
      <c r="B271" s="247" t="s">
        <v>34</v>
      </c>
      <c r="C271" s="247" t="s">
        <v>33</v>
      </c>
      <c r="D271" s="328"/>
      <c r="E271" s="329"/>
      <c r="F271" s="329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4" t="s">
        <v>395</v>
      </c>
      <c r="B308" s="335"/>
      <c r="C308" s="335"/>
      <c r="D308" s="335"/>
      <c r="E308" s="335"/>
      <c r="F308" s="336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468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469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43405</v>
      </c>
      <c r="B321" s="103"/>
      <c r="C321" s="111"/>
      <c r="D321" s="106"/>
    </row>
    <row r="322" spans="1:7" x14ac:dyDescent="0.3">
      <c r="A322" s="327" t="s">
        <v>30</v>
      </c>
      <c r="B322" s="328" t="s">
        <v>31</v>
      </c>
      <c r="C322" s="328"/>
      <c r="D322" s="328" t="s">
        <v>46</v>
      </c>
      <c r="E322" s="329" t="s">
        <v>310</v>
      </c>
      <c r="F322" s="329" t="s">
        <v>359</v>
      </c>
      <c r="G322" s="106"/>
    </row>
    <row r="323" spans="1:7" x14ac:dyDescent="0.3">
      <c r="A323" s="327"/>
      <c r="B323" s="247" t="s">
        <v>34</v>
      </c>
      <c r="C323" s="247" t="s">
        <v>33</v>
      </c>
      <c r="D323" s="328"/>
      <c r="E323" s="329"/>
      <c r="F323" s="329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 t="s">
        <v>436</v>
      </c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ht="49.5" x14ac:dyDescent="0.3">
      <c r="A347" s="41" t="s">
        <v>382</v>
      </c>
      <c r="B347" s="109">
        <v>0</v>
      </c>
      <c r="C347" s="109"/>
      <c r="D347" s="171" t="s">
        <v>437</v>
      </c>
      <c r="E347" s="74" t="s">
        <v>476</v>
      </c>
      <c r="F347" s="158" t="s">
        <v>355</v>
      </c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4" t="s">
        <v>378</v>
      </c>
      <c r="B349" s="335"/>
      <c r="C349" s="335"/>
      <c r="D349" s="335"/>
      <c r="E349" s="335"/>
      <c r="F349" s="335"/>
    </row>
    <row r="350" spans="1:7" s="91" customFormat="1" ht="66.75" customHeight="1" x14ac:dyDescent="0.3">
      <c r="A350" s="41" t="s">
        <v>360</v>
      </c>
      <c r="B350" s="109">
        <v>0</v>
      </c>
      <c r="C350" s="181"/>
      <c r="D350" s="74" t="s">
        <v>430</v>
      </c>
      <c r="E350" s="92" t="s">
        <v>431</v>
      </c>
      <c r="F350" s="158" t="s">
        <v>355</v>
      </c>
      <c r="G350" s="106"/>
    </row>
    <row r="351" spans="1:7" s="91" customFormat="1" ht="33" x14ac:dyDescent="0.3">
      <c r="A351" s="173" t="s">
        <v>469</v>
      </c>
      <c r="B351" s="109">
        <v>1</v>
      </c>
      <c r="C351" s="122"/>
      <c r="D351" s="177" t="s">
        <v>435</v>
      </c>
      <c r="E351" s="85"/>
      <c r="F351" s="158" t="s">
        <v>355</v>
      </c>
      <c r="G351" s="106"/>
    </row>
    <row r="352" spans="1:7" s="91" customFormat="1" ht="115.5" x14ac:dyDescent="0.3">
      <c r="A352" s="173" t="s">
        <v>391</v>
      </c>
      <c r="B352" s="109">
        <v>0</v>
      </c>
      <c r="C352" s="110"/>
      <c r="D352" s="95" t="s">
        <v>477</v>
      </c>
      <c r="E352" s="95" t="s">
        <v>434</v>
      </c>
      <c r="F352" s="158" t="s">
        <v>355</v>
      </c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226">
        <f>IFERROR(E353/F353,"N.A")</f>
        <v>1</v>
      </c>
      <c r="E353" s="227">
        <f>COUNTIF('A1 Exploitation'!F325:F352,"ok")</f>
        <v>1</v>
      </c>
      <c r="F353" s="228">
        <f>COUNTA('A1 Exploitation'!F325:F352)</f>
        <v>1</v>
      </c>
    </row>
    <row r="354" spans="1:7" x14ac:dyDescent="0.3">
      <c r="A354" s="248" t="s">
        <v>36</v>
      </c>
      <c r="B354" s="252"/>
      <c r="C354" s="252"/>
      <c r="D354" s="253">
        <f>SUM(B337:C348,B350:C353)</f>
        <v>19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0.73076923076923073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19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0.73076923076923073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43405</v>
      </c>
      <c r="B361" s="103"/>
      <c r="C361" s="111"/>
      <c r="D361" s="103"/>
    </row>
    <row r="362" spans="1:7" x14ac:dyDescent="0.3">
      <c r="A362" s="327" t="s">
        <v>30</v>
      </c>
      <c r="B362" s="328" t="s">
        <v>31</v>
      </c>
      <c r="C362" s="328"/>
      <c r="D362" s="328" t="s">
        <v>46</v>
      </c>
      <c r="E362" s="329" t="s">
        <v>310</v>
      </c>
      <c r="F362" s="329" t="s">
        <v>359</v>
      </c>
      <c r="G362" s="106"/>
    </row>
    <row r="363" spans="1:7" x14ac:dyDescent="0.3">
      <c r="A363" s="327"/>
      <c r="B363" s="247" t="s">
        <v>34</v>
      </c>
      <c r="C363" s="247" t="s">
        <v>33</v>
      </c>
      <c r="D363" s="328"/>
      <c r="E363" s="329"/>
      <c r="F363" s="329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438</v>
      </c>
      <c r="E377" s="73"/>
      <c r="F377" s="158" t="s">
        <v>355</v>
      </c>
      <c r="G377" s="106"/>
    </row>
    <row r="378" spans="1:7" ht="50.2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473</v>
      </c>
      <c r="E378" s="95" t="s">
        <v>439</v>
      </c>
      <c r="F378" s="158" t="s">
        <v>355</v>
      </c>
      <c r="G378" s="106"/>
    </row>
    <row r="379" spans="1:7" ht="33" x14ac:dyDescent="0.3">
      <c r="A379" s="53" t="s">
        <v>132</v>
      </c>
      <c r="B379" s="109">
        <v>1</v>
      </c>
      <c r="C379" s="109"/>
      <c r="D379" s="74" t="s">
        <v>441</v>
      </c>
      <c r="E379" s="73"/>
      <c r="F379" s="158" t="s">
        <v>355</v>
      </c>
      <c r="G379" s="106"/>
    </row>
    <row r="380" spans="1:7" ht="115.5" x14ac:dyDescent="0.3">
      <c r="A380" s="53" t="s">
        <v>225</v>
      </c>
      <c r="B380" s="109">
        <v>0</v>
      </c>
      <c r="C380" s="109"/>
      <c r="D380" s="74" t="s">
        <v>478</v>
      </c>
      <c r="E380" s="74" t="s">
        <v>440</v>
      </c>
      <c r="F380" s="158" t="s">
        <v>355</v>
      </c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3" t="s">
        <v>378</v>
      </c>
      <c r="B383" s="333"/>
      <c r="C383" s="333"/>
      <c r="D383" s="333"/>
      <c r="E383" s="333"/>
      <c r="F383" s="333"/>
      <c r="G383" s="106"/>
    </row>
    <row r="384" spans="1:7" ht="66.75" customHeight="1" x14ac:dyDescent="0.3">
      <c r="A384" s="53" t="s">
        <v>360</v>
      </c>
      <c r="B384" s="109">
        <v>0</v>
      </c>
      <c r="C384" s="109"/>
      <c r="D384" s="313" t="s">
        <v>430</v>
      </c>
      <c r="E384" s="313" t="s">
        <v>431</v>
      </c>
      <c r="F384" s="158" t="s">
        <v>355</v>
      </c>
      <c r="G384" s="106"/>
    </row>
    <row r="385" spans="1:7" ht="51.75" customHeight="1" x14ac:dyDescent="0.3">
      <c r="A385" s="9" t="s">
        <v>469</v>
      </c>
      <c r="B385" s="109">
        <v>0</v>
      </c>
      <c r="C385" s="109"/>
      <c r="D385" s="313" t="s">
        <v>442</v>
      </c>
      <c r="E385" s="313" t="s">
        <v>443</v>
      </c>
      <c r="F385" s="158" t="s">
        <v>355</v>
      </c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>
        <f>IFERROR(E386/F386,"N.A")</f>
        <v>0</v>
      </c>
      <c r="E386" s="227">
        <f>COUNTIF('A1 Exploitation'!F365:F385,"ok")</f>
        <v>0</v>
      </c>
      <c r="F386" s="228">
        <f>COUNTA('A1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-4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-0.22222222222222221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12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0.35294117647058826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43405</v>
      </c>
      <c r="B394" s="103"/>
      <c r="C394" s="111"/>
      <c r="D394" s="106"/>
      <c r="G394" s="106"/>
    </row>
    <row r="395" spans="1:7" x14ac:dyDescent="0.3">
      <c r="A395" s="327" t="s">
        <v>30</v>
      </c>
      <c r="B395" s="328" t="s">
        <v>31</v>
      </c>
      <c r="C395" s="328"/>
      <c r="D395" s="328" t="s">
        <v>46</v>
      </c>
      <c r="E395" s="329" t="s">
        <v>310</v>
      </c>
      <c r="F395" s="329" t="s">
        <v>359</v>
      </c>
      <c r="G395" s="106"/>
    </row>
    <row r="396" spans="1:7" x14ac:dyDescent="0.3">
      <c r="A396" s="327"/>
      <c r="B396" s="247" t="s">
        <v>34</v>
      </c>
      <c r="C396" s="247" t="s">
        <v>33</v>
      </c>
      <c r="D396" s="328"/>
      <c r="E396" s="329"/>
      <c r="F396" s="329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 t="s">
        <v>479</v>
      </c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448</v>
      </c>
      <c r="E404" s="74" t="s">
        <v>449</v>
      </c>
      <c r="F404" s="158" t="s">
        <v>356</v>
      </c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ht="33" x14ac:dyDescent="0.3">
      <c r="A412" s="4" t="s">
        <v>225</v>
      </c>
      <c r="B412" s="109">
        <v>1</v>
      </c>
      <c r="C412" s="109"/>
      <c r="D412" s="74" t="s">
        <v>445</v>
      </c>
      <c r="E412" s="73"/>
      <c r="F412" s="158" t="s">
        <v>355</v>
      </c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36" customHeight="1" x14ac:dyDescent="0.3">
      <c r="A414" s="7" t="s">
        <v>104</v>
      </c>
      <c r="B414" s="109">
        <v>1</v>
      </c>
      <c r="C414" s="109"/>
      <c r="D414" s="121" t="s">
        <v>471</v>
      </c>
      <c r="E414" s="73"/>
      <c r="F414" s="158" t="s">
        <v>355</v>
      </c>
      <c r="G414" s="106"/>
    </row>
    <row r="415" spans="1:7" ht="70.5" customHeight="1" x14ac:dyDescent="0.3">
      <c r="A415" s="164" t="s">
        <v>105</v>
      </c>
      <c r="B415" s="109">
        <v>1</v>
      </c>
      <c r="C415" s="112" t="str">
        <f>IF(B415=0, -5, "0")</f>
        <v>0</v>
      </c>
      <c r="D415" s="132" t="s">
        <v>480</v>
      </c>
      <c r="E415" s="73"/>
      <c r="F415" s="158" t="s">
        <v>355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9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0.75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ht="34.5" customHeight="1" x14ac:dyDescent="0.3">
      <c r="A423" s="4" t="s">
        <v>227</v>
      </c>
      <c r="B423" s="109">
        <v>0</v>
      </c>
      <c r="C423" s="109"/>
      <c r="D423" s="74" t="s">
        <v>446</v>
      </c>
      <c r="E423" s="74" t="s">
        <v>447</v>
      </c>
      <c r="F423" s="158" t="s">
        <v>355</v>
      </c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8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0.8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33" x14ac:dyDescent="0.3">
      <c r="A430" s="7" t="s">
        <v>267</v>
      </c>
      <c r="B430" s="109">
        <v>1</v>
      </c>
      <c r="C430" s="109"/>
      <c r="D430" s="92" t="s">
        <v>444</v>
      </c>
      <c r="E430" s="74"/>
      <c r="F430" s="158" t="s">
        <v>356</v>
      </c>
    </row>
    <row r="431" spans="1:16382" ht="33" x14ac:dyDescent="0.3">
      <c r="A431" s="164" t="s">
        <v>137</v>
      </c>
      <c r="B431" s="109">
        <v>1</v>
      </c>
      <c r="C431" s="122" t="str">
        <f>IF(B431=0, -5, "0")</f>
        <v>0</v>
      </c>
      <c r="D431" s="123" t="s">
        <v>472</v>
      </c>
      <c r="E431" s="73"/>
      <c r="F431" s="158" t="s">
        <v>355</v>
      </c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3" t="s">
        <v>378</v>
      </c>
      <c r="B435" s="333"/>
      <c r="C435" s="333"/>
      <c r="D435" s="333"/>
      <c r="E435" s="333"/>
      <c r="F435" s="333"/>
      <c r="G435" s="11"/>
    </row>
    <row r="436" spans="1:7" ht="67.5" customHeight="1" x14ac:dyDescent="0.3">
      <c r="A436" s="53" t="s">
        <v>360</v>
      </c>
      <c r="B436" s="109">
        <v>0</v>
      </c>
      <c r="C436" s="109"/>
      <c r="D436" s="74" t="s">
        <v>430</v>
      </c>
      <c r="E436" s="92" t="s">
        <v>431</v>
      </c>
      <c r="F436" s="158" t="s">
        <v>355</v>
      </c>
      <c r="G436" s="186"/>
    </row>
    <row r="437" spans="1:7" ht="33" x14ac:dyDescent="0.3">
      <c r="A437" s="9" t="s">
        <v>469</v>
      </c>
      <c r="B437" s="109">
        <v>1</v>
      </c>
      <c r="C437" s="109"/>
      <c r="D437" s="108" t="s">
        <v>435</v>
      </c>
      <c r="E437" s="73"/>
      <c r="F437" s="158" t="s">
        <v>355</v>
      </c>
      <c r="G437" s="11"/>
    </row>
    <row r="438" spans="1:7" ht="49.5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450</v>
      </c>
      <c r="E438" s="73"/>
      <c r="F438" s="158" t="s">
        <v>355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0.5</v>
      </c>
      <c r="E439" s="227">
        <f>COUNTIF('A1 Exploitation'!F398:F438,"ok")</f>
        <v>2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9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0.5625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26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0.65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43405</v>
      </c>
      <c r="B447" s="103"/>
      <c r="C447" s="111"/>
      <c r="D447" s="103"/>
    </row>
    <row r="448" spans="1:7" x14ac:dyDescent="0.3">
      <c r="A448" s="327" t="s">
        <v>30</v>
      </c>
      <c r="B448" s="328" t="s">
        <v>31</v>
      </c>
      <c r="C448" s="328"/>
      <c r="D448" s="328" t="s">
        <v>46</v>
      </c>
      <c r="E448" s="329" t="s">
        <v>310</v>
      </c>
      <c r="F448" s="329" t="s">
        <v>359</v>
      </c>
      <c r="G448" s="106"/>
    </row>
    <row r="449" spans="1:6" x14ac:dyDescent="0.3">
      <c r="A449" s="327"/>
      <c r="B449" s="247" t="s">
        <v>34</v>
      </c>
      <c r="C449" s="247" t="s">
        <v>33</v>
      </c>
      <c r="D449" s="328"/>
      <c r="E449" s="329"/>
      <c r="F449" s="329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30" t="s">
        <v>378</v>
      </c>
      <c r="B471" s="331"/>
      <c r="C471" s="331"/>
      <c r="D471" s="331"/>
      <c r="E471" s="331"/>
      <c r="F471" s="331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468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469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2" t="s">
        <v>366</v>
      </c>
      <c r="B483" s="332"/>
      <c r="C483" s="332"/>
      <c r="D483" s="332"/>
      <c r="E483" s="280"/>
      <c r="F483" s="281"/>
    </row>
    <row r="484" spans="1:7" x14ac:dyDescent="0.3">
      <c r="A484" s="57">
        <f>B11</f>
        <v>43405</v>
      </c>
      <c r="B484" s="103"/>
      <c r="C484" s="111"/>
      <c r="D484" s="103"/>
    </row>
    <row r="485" spans="1:7" x14ac:dyDescent="0.3">
      <c r="A485" s="327" t="s">
        <v>30</v>
      </c>
      <c r="B485" s="328" t="s">
        <v>31</v>
      </c>
      <c r="C485" s="328"/>
      <c r="D485" s="328" t="s">
        <v>46</v>
      </c>
      <c r="E485" s="329" t="s">
        <v>310</v>
      </c>
      <c r="F485" s="329" t="s">
        <v>359</v>
      </c>
      <c r="G485" s="106"/>
    </row>
    <row r="486" spans="1:7" x14ac:dyDescent="0.3">
      <c r="A486" s="327"/>
      <c r="B486" s="247" t="s">
        <v>34</v>
      </c>
      <c r="C486" s="247" t="s">
        <v>33</v>
      </c>
      <c r="D486" s="328"/>
      <c r="E486" s="329"/>
      <c r="F486" s="329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66" x14ac:dyDescent="0.3">
      <c r="A488" s="4" t="s">
        <v>263</v>
      </c>
      <c r="B488" s="109">
        <v>0</v>
      </c>
      <c r="C488" s="109"/>
      <c r="D488" s="74" t="s">
        <v>451</v>
      </c>
      <c r="E488" s="74" t="s">
        <v>481</v>
      </c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ht="33" x14ac:dyDescent="0.3">
      <c r="A491" s="53" t="s">
        <v>354</v>
      </c>
      <c r="B491" s="109">
        <v>1</v>
      </c>
      <c r="C491" s="110"/>
      <c r="D491" s="74" t="s">
        <v>452</v>
      </c>
      <c r="E491" s="85"/>
      <c r="F491" s="158" t="s">
        <v>355</v>
      </c>
    </row>
    <row r="492" spans="1:7" ht="33" x14ac:dyDescent="0.3">
      <c r="A492" s="49" t="s">
        <v>399</v>
      </c>
      <c r="B492" s="109">
        <v>1</v>
      </c>
      <c r="C492" s="110"/>
      <c r="D492" s="95" t="s">
        <v>453</v>
      </c>
      <c r="E492" s="85"/>
      <c r="F492" s="158" t="s">
        <v>355</v>
      </c>
      <c r="G492" s="106"/>
    </row>
    <row r="493" spans="1:7" x14ac:dyDescent="0.3">
      <c r="A493" s="248" t="s">
        <v>36</v>
      </c>
      <c r="B493" s="248"/>
      <c r="C493" s="248"/>
      <c r="D493" s="259">
        <f>SUM(B488:C492)</f>
        <v>6</v>
      </c>
    </row>
    <row r="494" spans="1:7" x14ac:dyDescent="0.3">
      <c r="A494" s="248" t="s">
        <v>35</v>
      </c>
      <c r="B494" s="249"/>
      <c r="C494" s="250"/>
      <c r="D494" s="251">
        <f>D493/(COUNT(B488:C492)*2)</f>
        <v>0.6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 t="s">
        <v>454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12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43405</v>
      </c>
      <c r="B506" s="103"/>
      <c r="C506" s="111"/>
      <c r="D506" s="103"/>
    </row>
    <row r="507" spans="1:7" x14ac:dyDescent="0.3">
      <c r="A507" s="327" t="s">
        <v>30</v>
      </c>
      <c r="B507" s="328" t="s">
        <v>31</v>
      </c>
      <c r="C507" s="328"/>
      <c r="D507" s="328" t="s">
        <v>46</v>
      </c>
      <c r="E507" s="329" t="s">
        <v>310</v>
      </c>
      <c r="F507" s="329" t="s">
        <v>359</v>
      </c>
      <c r="G507" s="106"/>
    </row>
    <row r="508" spans="1:7" x14ac:dyDescent="0.3">
      <c r="A508" s="327"/>
      <c r="B508" s="247" t="s">
        <v>34</v>
      </c>
      <c r="C508" s="247" t="s">
        <v>33</v>
      </c>
      <c r="D508" s="370"/>
      <c r="E508" s="329"/>
      <c r="F508" s="329"/>
    </row>
    <row r="509" spans="1:7" ht="33" x14ac:dyDescent="0.3">
      <c r="A509" s="5" t="s">
        <v>15</v>
      </c>
      <c r="B509" s="109">
        <v>1</v>
      </c>
      <c r="C509" s="109"/>
      <c r="D509" s="74" t="s">
        <v>455</v>
      </c>
      <c r="E509" s="73"/>
      <c r="F509" s="158" t="s">
        <v>356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>
        <f>IFERROR(E512/F512,"N.A")</f>
        <v>0</v>
      </c>
      <c r="E512" s="229">
        <f>COUNTIF('A1 Exploitation'!F509:F511,"ok")</f>
        <v>0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5</v>
      </c>
    </row>
    <row r="514" spans="1:7" x14ac:dyDescent="0.3">
      <c r="A514" s="248" t="s">
        <v>35</v>
      </c>
      <c r="B514" s="249"/>
      <c r="C514" s="250"/>
      <c r="D514" s="251">
        <f>D513/(COUNT(B509:C512)*2)</f>
        <v>0.83333333333333337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43405</v>
      </c>
      <c r="B517" s="103"/>
      <c r="C517" s="111"/>
      <c r="D517" s="103"/>
    </row>
    <row r="518" spans="1:7" x14ac:dyDescent="0.3">
      <c r="A518" s="327" t="s">
        <v>30</v>
      </c>
      <c r="B518" s="328" t="s">
        <v>31</v>
      </c>
      <c r="C518" s="328"/>
      <c r="D518" s="328" t="s">
        <v>46</v>
      </c>
      <c r="E518" s="329" t="s">
        <v>310</v>
      </c>
      <c r="F518" s="329" t="s">
        <v>359</v>
      </c>
      <c r="G518" s="106"/>
    </row>
    <row r="519" spans="1:7" x14ac:dyDescent="0.3">
      <c r="A519" s="327"/>
      <c r="B519" s="247" t="s">
        <v>34</v>
      </c>
      <c r="C519" s="247" t="s">
        <v>33</v>
      </c>
      <c r="D519" s="370"/>
      <c r="E519" s="329"/>
      <c r="F519" s="329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2</v>
      </c>
      <c r="C522" s="109"/>
      <c r="D522" s="74" t="s">
        <v>456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36" customHeight="1" x14ac:dyDescent="0.3">
      <c r="A524" s="7" t="s">
        <v>108</v>
      </c>
      <c r="B524" s="109">
        <v>1</v>
      </c>
      <c r="C524" s="109"/>
      <c r="D524" s="92" t="s">
        <v>457</v>
      </c>
      <c r="E524" s="73"/>
      <c r="F524" s="158" t="s">
        <v>355</v>
      </c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49.5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482</v>
      </c>
      <c r="E528" s="85"/>
      <c r="F528" s="158" t="s">
        <v>356</v>
      </c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31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0.875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43405</v>
      </c>
      <c r="B537" s="103"/>
      <c r="C537" s="111"/>
      <c r="D537" s="103"/>
      <c r="G537" s="106"/>
    </row>
    <row r="538" spans="1:7" x14ac:dyDescent="0.3">
      <c r="A538" s="327" t="s">
        <v>30</v>
      </c>
      <c r="B538" s="328" t="s">
        <v>31</v>
      </c>
      <c r="C538" s="328"/>
      <c r="D538" s="328" t="s">
        <v>46</v>
      </c>
      <c r="E538" s="329" t="s">
        <v>310</v>
      </c>
      <c r="F538" s="329" t="s">
        <v>359</v>
      </c>
      <c r="G538" s="106"/>
    </row>
    <row r="539" spans="1:7" x14ac:dyDescent="0.3">
      <c r="A539" s="327"/>
      <c r="B539" s="247" t="s">
        <v>34</v>
      </c>
      <c r="C539" s="247" t="s">
        <v>33</v>
      </c>
      <c r="D539" s="370"/>
      <c r="E539" s="329"/>
      <c r="F539" s="329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314" t="s">
        <v>249</v>
      </c>
      <c r="B543" s="315">
        <f>IF(D543=1, 2, IF(AND(D543&lt;1,D543&gt;0), 1, "0"))</f>
        <v>2</v>
      </c>
      <c r="C543" s="292"/>
      <c r="D543" s="316">
        <f>IFERROR(E543/F543,"N.A")</f>
        <v>1</v>
      </c>
      <c r="E543" s="317">
        <f>COUNTIF('A1 Exploitation'!F540:F542,"ok")</f>
        <v>1</v>
      </c>
      <c r="F543" s="31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0.5625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117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0.67241379310344829</v>
      </c>
    </row>
  </sheetData>
  <sheetProtection algorithmName="SHA-512" hashValue="F5ECvfGkJI8FTdRy/APMIg1VpqZ/A0GncVDrgH0OmAi3snKBrMRl4iB+WzWxrjoiQKahH1n8ZjfIKaBTbFMeGQ==" saltValue="03cLDQ+ppqwg08NWTwVKj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09:B313 B410:B416 B421:B425 B430:B434 B384:B385 B398:B405 B451:B456 B436:B438 B488:B492 B461:B470 B496:B497 B509:B511 B472:B476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33" orientation="portrait" r:id="rId1"/>
  <rowBreaks count="5" manualBreakCount="5">
    <brk id="85" max="6" man="1"/>
    <brk id="173" max="6" man="1"/>
    <brk id="267" max="6" man="1"/>
    <brk id="359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8" zoomScale="80" zoomScaleNormal="90" zoomScaleSheetLayoutView="80" workbookViewId="0">
      <selection activeCell="F194" sqref="F194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6"/>
      <c r="E1" s="346"/>
      <c r="F1" s="346"/>
      <c r="G1" s="346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73" t="s">
        <v>50</v>
      </c>
      <c r="B6" s="373"/>
      <c r="C6" s="373"/>
      <c r="D6" s="373"/>
      <c r="E6" s="373"/>
      <c r="F6" s="373"/>
      <c r="G6" s="104"/>
    </row>
    <row r="7" spans="1:7" s="11" customFormat="1" ht="21.75" customHeight="1" x14ac:dyDescent="0.45">
      <c r="A7" s="374" t="str">
        <f>'A2 Exploitation'!A8:F8</f>
        <v>MHAMDIA</v>
      </c>
      <c r="B7" s="374"/>
      <c r="C7" s="374"/>
      <c r="D7" s="374"/>
      <c r="E7" s="374"/>
      <c r="F7" s="374"/>
      <c r="G7" s="104"/>
    </row>
    <row r="8" spans="1:7" s="11" customFormat="1" ht="24" x14ac:dyDescent="0.45">
      <c r="A8" s="243" t="s">
        <v>42</v>
      </c>
      <c r="B8" s="375" t="str">
        <f>'A2 Exploitation'!B9:F9</f>
        <v>M Souheil DRAOUI</v>
      </c>
      <c r="C8" s="375"/>
      <c r="D8" s="375"/>
      <c r="E8" s="375"/>
      <c r="F8" s="375"/>
      <c r="G8" s="104"/>
    </row>
    <row r="9" spans="1:7" s="11" customFormat="1" ht="24" x14ac:dyDescent="0.45">
      <c r="A9" s="244" t="s">
        <v>44</v>
      </c>
      <c r="B9" s="376" t="str">
        <f>'A2 Exploitation'!B10:F10</f>
        <v>Directeur magasin M Nebil DABBABI</v>
      </c>
      <c r="C9" s="376"/>
      <c r="D9" s="376"/>
      <c r="E9" s="376"/>
      <c r="F9" s="376"/>
      <c r="G9" s="104"/>
    </row>
    <row r="10" spans="1:7" s="11" customFormat="1" ht="24" x14ac:dyDescent="0.45">
      <c r="A10" s="243" t="s">
        <v>43</v>
      </c>
      <c r="B10" s="372">
        <f>'A2 Exploitation'!B11:F11</f>
        <v>43405</v>
      </c>
      <c r="C10" s="372"/>
      <c r="D10" s="372"/>
      <c r="E10" s="372"/>
      <c r="F10" s="372"/>
      <c r="G10" s="104"/>
    </row>
    <row r="11" spans="1:7" s="11" customFormat="1" ht="24" x14ac:dyDescent="0.45">
      <c r="A11" s="243" t="s">
        <v>294</v>
      </c>
      <c r="B11" s="371">
        <f>D199</f>
        <v>0.80681818181818177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44"/>
      <c r="E12" s="344"/>
      <c r="F12" s="344"/>
      <c r="G12" s="344"/>
    </row>
    <row r="13" spans="1:7" s="11" customFormat="1" ht="11.25" customHeight="1" x14ac:dyDescent="0.3">
      <c r="A13" s="327" t="s">
        <v>30</v>
      </c>
      <c r="B13" s="328" t="s">
        <v>31</v>
      </c>
      <c r="C13" s="328"/>
      <c r="D13" s="328" t="s">
        <v>46</v>
      </c>
      <c r="E13" s="328" t="s">
        <v>190</v>
      </c>
      <c r="F13" s="328" t="s">
        <v>191</v>
      </c>
      <c r="G13" s="91"/>
    </row>
    <row r="14" spans="1:7" s="11" customFormat="1" ht="12.75" customHeight="1" x14ac:dyDescent="0.3">
      <c r="A14" s="327"/>
      <c r="B14" s="247" t="s">
        <v>34</v>
      </c>
      <c r="C14" s="247" t="s">
        <v>33</v>
      </c>
      <c r="D14" s="328"/>
      <c r="E14" s="328"/>
      <c r="F14" s="328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62" t="s">
        <v>36</v>
      </c>
      <c r="B22" s="358"/>
      <c r="C22" s="359"/>
      <c r="D22" s="290">
        <f>SUM(B17:C21)</f>
        <v>10</v>
      </c>
    </row>
    <row r="23" spans="1:7" x14ac:dyDescent="0.3">
      <c r="A23" s="353" t="s">
        <v>295</v>
      </c>
      <c r="B23" s="354"/>
      <c r="C23" s="355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1" t="s">
        <v>4</v>
      </c>
      <c r="B25" s="352"/>
      <c r="C25" s="352"/>
      <c r="D25" s="352"/>
      <c r="E25" s="352"/>
      <c r="F25" s="352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ht="33" x14ac:dyDescent="0.3">
      <c r="A32" s="14" t="s">
        <v>293</v>
      </c>
      <c r="B32" s="73">
        <v>1</v>
      </c>
      <c r="C32" s="73"/>
      <c r="D32" s="74" t="s">
        <v>458</v>
      </c>
      <c r="E32" s="73"/>
      <c r="F32" s="73" t="s">
        <v>355</v>
      </c>
    </row>
    <row r="33" spans="1:7" x14ac:dyDescent="0.3">
      <c r="A33" s="353" t="s">
        <v>36</v>
      </c>
      <c r="B33" s="354"/>
      <c r="C33" s="355"/>
      <c r="D33" s="289">
        <f>SUM(B26:C32)</f>
        <v>9</v>
      </c>
    </row>
    <row r="34" spans="1:7" x14ac:dyDescent="0.3">
      <c r="A34" s="353" t="s">
        <v>295</v>
      </c>
      <c r="B34" s="354"/>
      <c r="C34" s="355"/>
      <c r="D34" s="288">
        <f>D33/(COUNT(B26:C32)*2)</f>
        <v>0.9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1" t="s">
        <v>219</v>
      </c>
      <c r="B36" s="352"/>
      <c r="C36" s="352"/>
      <c r="D36" s="352"/>
      <c r="E36" s="352"/>
      <c r="F36" s="352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3" t="s">
        <v>36</v>
      </c>
      <c r="B42" s="354"/>
      <c r="C42" s="355"/>
      <c r="D42" s="289">
        <f>SUM(B37:C41)</f>
        <v>0</v>
      </c>
      <c r="E42" s="12"/>
      <c r="F42" s="12"/>
      <c r="G42" s="105"/>
    </row>
    <row r="43" spans="1:7" s="19" customFormat="1" x14ac:dyDescent="0.3">
      <c r="A43" s="353" t="s">
        <v>295</v>
      </c>
      <c r="B43" s="354"/>
      <c r="C43" s="355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3" t="s">
        <v>21</v>
      </c>
      <c r="B45" s="364"/>
      <c r="C45" s="364"/>
      <c r="D45" s="364"/>
      <c r="E45" s="364"/>
      <c r="F45" s="364"/>
    </row>
    <row r="46" spans="1:7" x14ac:dyDescent="0.3">
      <c r="A46" s="14" t="s">
        <v>270</v>
      </c>
      <c r="B46" s="73">
        <v>1</v>
      </c>
      <c r="C46" s="73"/>
      <c r="D46" s="74" t="s">
        <v>459</v>
      </c>
      <c r="E46" s="73"/>
      <c r="F46" s="73" t="s">
        <v>356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460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3" t="s">
        <v>36</v>
      </c>
      <c r="B52" s="354"/>
      <c r="C52" s="355"/>
      <c r="D52" s="289">
        <f>SUM(B46:C51)</f>
        <v>11</v>
      </c>
    </row>
    <row r="53" spans="1:7" x14ac:dyDescent="0.3">
      <c r="A53" s="353" t="s">
        <v>295</v>
      </c>
      <c r="B53" s="354"/>
      <c r="C53" s="355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1" t="s">
        <v>8</v>
      </c>
      <c r="B55" s="352"/>
      <c r="C55" s="352"/>
      <c r="D55" s="352"/>
      <c r="E55" s="352"/>
      <c r="F55" s="352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3" x14ac:dyDescent="0.3">
      <c r="A59" s="20" t="s">
        <v>92</v>
      </c>
      <c r="B59" s="73">
        <v>1</v>
      </c>
      <c r="C59" s="73"/>
      <c r="D59" s="74" t="s">
        <v>461</v>
      </c>
      <c r="E59" s="73"/>
      <c r="F59" s="73" t="s">
        <v>356</v>
      </c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3" t="s">
        <v>36</v>
      </c>
      <c r="B63" s="354"/>
      <c r="C63" s="355"/>
      <c r="D63" s="289">
        <f>SUM(B56:C62)</f>
        <v>11</v>
      </c>
    </row>
    <row r="64" spans="1:7" x14ac:dyDescent="0.3">
      <c r="A64" s="353" t="s">
        <v>295</v>
      </c>
      <c r="B64" s="354"/>
      <c r="C64" s="355"/>
      <c r="D64" s="288">
        <f>D63/(COUNT(B56:C62)*2)</f>
        <v>0.91666666666666663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1" t="s">
        <v>130</v>
      </c>
      <c r="B66" s="352"/>
      <c r="C66" s="352"/>
      <c r="D66" s="352"/>
      <c r="E66" s="352"/>
      <c r="F66" s="352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3" t="s">
        <v>36</v>
      </c>
      <c r="B84" s="354"/>
      <c r="C84" s="355"/>
      <c r="D84" s="289">
        <f>SUM(B67:C83)</f>
        <v>0</v>
      </c>
    </row>
    <row r="85" spans="1:7" x14ac:dyDescent="0.3">
      <c r="A85" s="353" t="s">
        <v>295</v>
      </c>
      <c r="B85" s="354"/>
      <c r="C85" s="355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1" t="s">
        <v>211</v>
      </c>
      <c r="B87" s="352"/>
      <c r="C87" s="352"/>
      <c r="D87" s="352"/>
      <c r="E87" s="352"/>
      <c r="F87" s="352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3" t="s">
        <v>36</v>
      </c>
      <c r="B102" s="354"/>
      <c r="C102" s="355"/>
      <c r="D102" s="289">
        <f>SUM(B88:C101)</f>
        <v>0</v>
      </c>
    </row>
    <row r="103" spans="1:7" x14ac:dyDescent="0.3">
      <c r="A103" s="353" t="s">
        <v>295</v>
      </c>
      <c r="B103" s="354"/>
      <c r="C103" s="355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1" t="s">
        <v>212</v>
      </c>
      <c r="B106" s="352"/>
      <c r="C106" s="352"/>
      <c r="D106" s="352"/>
      <c r="E106" s="352"/>
      <c r="F106" s="352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3" t="s">
        <v>36</v>
      </c>
      <c r="B118" s="354"/>
      <c r="C118" s="355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3" t="s">
        <v>295</v>
      </c>
      <c r="B119" s="354"/>
      <c r="C119" s="355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1" t="s">
        <v>185</v>
      </c>
      <c r="B121" s="352"/>
      <c r="C121" s="352"/>
      <c r="D121" s="352"/>
      <c r="E121" s="352"/>
      <c r="F121" s="352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3" t="s">
        <v>36</v>
      </c>
      <c r="B133" s="354"/>
      <c r="C133" s="355"/>
      <c r="D133" s="289">
        <f>SUM(B122:C132)</f>
        <v>0</v>
      </c>
    </row>
    <row r="134" spans="1:7" x14ac:dyDescent="0.3">
      <c r="A134" s="353" t="s">
        <v>295</v>
      </c>
      <c r="B134" s="354"/>
      <c r="C134" s="355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1" t="s">
        <v>71</v>
      </c>
      <c r="B136" s="352"/>
      <c r="C136" s="352"/>
      <c r="D136" s="352"/>
      <c r="E136" s="352"/>
      <c r="F136" s="352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3" t="s">
        <v>36</v>
      </c>
      <c r="B149" s="354"/>
      <c r="C149" s="355"/>
      <c r="D149" s="289">
        <f>SUM(B137:C148)</f>
        <v>0</v>
      </c>
    </row>
    <row r="150" spans="1:7" x14ac:dyDescent="0.3">
      <c r="A150" s="353" t="s">
        <v>295</v>
      </c>
      <c r="B150" s="354"/>
      <c r="C150" s="355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1" t="s">
        <v>217</v>
      </c>
      <c r="B152" s="352"/>
      <c r="C152" s="352"/>
      <c r="D152" s="352"/>
      <c r="E152" s="352"/>
      <c r="F152" s="352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50.2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483</v>
      </c>
      <c r="E155" s="73"/>
      <c r="F155" s="73" t="s">
        <v>355</v>
      </c>
    </row>
    <row r="156" spans="1:7" ht="50.25" x14ac:dyDescent="0.35">
      <c r="A156" s="29" t="s">
        <v>307</v>
      </c>
      <c r="B156" s="73">
        <v>0</v>
      </c>
      <c r="C156" s="99">
        <f>IF(B156=0, -5, "0")</f>
        <v>-5</v>
      </c>
      <c r="D156" s="74" t="s">
        <v>462</v>
      </c>
      <c r="E156" s="74" t="s">
        <v>463</v>
      </c>
      <c r="F156" s="73" t="s">
        <v>355</v>
      </c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3" t="s">
        <v>36</v>
      </c>
      <c r="B161" s="358"/>
      <c r="C161" s="359"/>
      <c r="D161" s="290">
        <f>SUM(B153:C160)</f>
        <v>8</v>
      </c>
    </row>
    <row r="162" spans="1:7" x14ac:dyDescent="0.3">
      <c r="A162" s="353" t="s">
        <v>295</v>
      </c>
      <c r="B162" s="354"/>
      <c r="C162" s="355"/>
      <c r="D162" s="288">
        <f>D161/(COUNT(B153:C160)*2)</f>
        <v>0.44444444444444442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1" t="s">
        <v>77</v>
      </c>
      <c r="B164" s="352"/>
      <c r="C164" s="352"/>
      <c r="D164" s="352"/>
      <c r="E164" s="352"/>
      <c r="F164" s="352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3" t="s">
        <v>36</v>
      </c>
      <c r="B169" s="354"/>
      <c r="C169" s="355"/>
      <c r="D169" s="289">
        <f>SUM(B165:C168)</f>
        <v>4</v>
      </c>
    </row>
    <row r="170" spans="1:7" x14ac:dyDescent="0.3">
      <c r="A170" s="353" t="s">
        <v>295</v>
      </c>
      <c r="B170" s="354"/>
      <c r="C170" s="355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6" t="s">
        <v>17</v>
      </c>
      <c r="B172" s="357"/>
      <c r="C172" s="357"/>
      <c r="D172" s="357"/>
      <c r="E172" s="357"/>
      <c r="F172" s="357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3" t="s">
        <v>36</v>
      </c>
      <c r="B177" s="354"/>
      <c r="C177" s="355"/>
      <c r="D177" s="289">
        <f>SUM(B173:C176)</f>
        <v>8</v>
      </c>
    </row>
    <row r="178" spans="1:7" x14ac:dyDescent="0.3">
      <c r="A178" s="353" t="s">
        <v>295</v>
      </c>
      <c r="B178" s="354"/>
      <c r="C178" s="355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1" t="s">
        <v>78</v>
      </c>
      <c r="B180" s="352"/>
      <c r="C180" s="352"/>
      <c r="D180" s="352"/>
      <c r="E180" s="352"/>
      <c r="F180" s="352"/>
    </row>
    <row r="181" spans="1:7" ht="49.5" x14ac:dyDescent="0.3">
      <c r="A181" s="31" t="s">
        <v>315</v>
      </c>
      <c r="B181" s="73">
        <v>0</v>
      </c>
      <c r="C181" s="73"/>
      <c r="D181" s="74" t="s">
        <v>464</v>
      </c>
      <c r="E181" s="74" t="s">
        <v>465</v>
      </c>
      <c r="F181" s="73" t="s">
        <v>356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3" t="s">
        <v>36</v>
      </c>
      <c r="B186" s="354"/>
      <c r="C186" s="355"/>
      <c r="D186" s="289">
        <f>SUM(B181:C185)</f>
        <v>8</v>
      </c>
    </row>
    <row r="187" spans="1:7" x14ac:dyDescent="0.3">
      <c r="A187" s="353" t="s">
        <v>295</v>
      </c>
      <c r="B187" s="354"/>
      <c r="C187" s="355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1" t="s">
        <v>216</v>
      </c>
      <c r="B189" s="352"/>
      <c r="C189" s="352"/>
      <c r="D189" s="352"/>
      <c r="E189" s="352"/>
      <c r="F189" s="352"/>
    </row>
    <row r="190" spans="1:7" ht="33" x14ac:dyDescent="0.3">
      <c r="A190" s="31" t="s">
        <v>370</v>
      </c>
      <c r="B190" s="73">
        <v>1</v>
      </c>
      <c r="C190" s="73"/>
      <c r="D190" s="74" t="s">
        <v>466</v>
      </c>
      <c r="E190" s="73"/>
      <c r="F190" s="73" t="s">
        <v>355</v>
      </c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461</v>
      </c>
      <c r="E192" s="73"/>
      <c r="F192" s="73" t="s">
        <v>356</v>
      </c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3" t="s">
        <v>36</v>
      </c>
      <c r="B194" s="354"/>
      <c r="C194" s="355"/>
      <c r="D194" s="259">
        <f>SUM(B190:C193)</f>
        <v>2</v>
      </c>
    </row>
    <row r="195" spans="1:6" x14ac:dyDescent="0.3">
      <c r="A195" s="353" t="s">
        <v>295</v>
      </c>
      <c r="B195" s="354"/>
      <c r="C195" s="355"/>
      <c r="D195" s="288">
        <f>D194/(COUNT(B190:C193)*2)</f>
        <v>0.5</v>
      </c>
    </row>
    <row r="197" spans="1:6" ht="18" x14ac:dyDescent="0.35">
      <c r="A197" s="47" t="s">
        <v>467</v>
      </c>
      <c r="B197" s="46"/>
      <c r="C197" s="46"/>
      <c r="D197" s="239">
        <f>E197/F197</f>
        <v>0.6</v>
      </c>
      <c r="E197" s="231">
        <f>COUNTIF('A1 Technique'!F17:F193,"ok")</f>
        <v>3</v>
      </c>
      <c r="F197" s="232">
        <f>COUNTA('A1 Technique'!F17:F193)</f>
        <v>5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71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0.80681818181818177</v>
      </c>
    </row>
  </sheetData>
  <sheetProtection algorithmName="SHA-512" hashValue="WZdk+qgn/ADW7XQmo3k758Daeg6P4zXUgS7ZG5X/wa7PMHQ2kcprdbjJOeJqjfYd0dj4jYn13Rb9vZyWD696Qw==" saltValue="zLtyFpEH77NTQmYqQ9Xrc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5" max="5" man="1"/>
    <brk id="17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17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6"/>
      <c r="E1" s="346"/>
      <c r="F1" s="346"/>
      <c r="G1" s="346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7" t="s">
        <v>179</v>
      </c>
      <c r="B7" s="347"/>
      <c r="C7" s="347"/>
      <c r="D7" s="347"/>
      <c r="E7" s="347"/>
      <c r="F7" s="347"/>
      <c r="G7" s="104"/>
    </row>
    <row r="8" spans="1:7" ht="29.25" x14ac:dyDescent="0.45">
      <c r="A8" s="348" t="str">
        <f>'Page de garde'!D18</f>
        <v>MHAMDIA</v>
      </c>
      <c r="B8" s="348"/>
      <c r="C8" s="348"/>
      <c r="D8" s="348"/>
      <c r="E8" s="348"/>
      <c r="F8" s="348"/>
      <c r="G8" s="104"/>
    </row>
    <row r="9" spans="1:7" ht="24" x14ac:dyDescent="0.45">
      <c r="A9" s="243" t="s">
        <v>42</v>
      </c>
      <c r="B9" s="379"/>
      <c r="C9" s="379"/>
      <c r="D9" s="379"/>
      <c r="E9" s="379"/>
      <c r="F9" s="379"/>
      <c r="G9" s="104"/>
    </row>
    <row r="10" spans="1:7" ht="24" x14ac:dyDescent="0.45">
      <c r="A10" s="244" t="s">
        <v>44</v>
      </c>
      <c r="B10" s="380"/>
      <c r="C10" s="380"/>
      <c r="D10" s="380"/>
      <c r="E10" s="380"/>
      <c r="F10" s="380"/>
      <c r="G10" s="104"/>
    </row>
    <row r="11" spans="1:7" ht="24" x14ac:dyDescent="0.45">
      <c r="A11" s="243" t="s">
        <v>43</v>
      </c>
      <c r="B11" s="378"/>
      <c r="C11" s="378"/>
      <c r="D11" s="378"/>
      <c r="E11" s="378"/>
      <c r="F11" s="378"/>
      <c r="G11" s="104"/>
    </row>
    <row r="12" spans="1:7" ht="24" x14ac:dyDescent="0.45">
      <c r="A12" s="243" t="s">
        <v>239</v>
      </c>
      <c r="B12" s="377">
        <f>D549</f>
        <v>2.1551724137931036E-2</v>
      </c>
      <c r="C12" s="377"/>
      <c r="D12" s="377"/>
      <c r="E12" s="377"/>
      <c r="F12" s="377"/>
      <c r="G12" s="104"/>
    </row>
    <row r="13" spans="1:7" ht="22.5" x14ac:dyDescent="0.45">
      <c r="D13" s="344"/>
      <c r="E13" s="344"/>
      <c r="F13" s="344"/>
      <c r="G13" s="344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7" t="s">
        <v>30</v>
      </c>
      <c r="B17" s="328" t="s">
        <v>31</v>
      </c>
      <c r="C17" s="328"/>
      <c r="D17" s="328" t="s">
        <v>46</v>
      </c>
      <c r="E17" s="329" t="s">
        <v>310</v>
      </c>
      <c r="F17" s="329" t="s">
        <v>357</v>
      </c>
    </row>
    <row r="18" spans="1:8" ht="16.5" customHeight="1" x14ac:dyDescent="0.3">
      <c r="A18" s="327"/>
      <c r="B18" s="247" t="s">
        <v>34</v>
      </c>
      <c r="C18" s="247" t="s">
        <v>33</v>
      </c>
      <c r="D18" s="328"/>
      <c r="E18" s="329"/>
      <c r="F18" s="329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7" t="s">
        <v>378</v>
      </c>
      <c r="B38" s="338"/>
      <c r="C38" s="338"/>
      <c r="D38" s="338"/>
      <c r="E38" s="338"/>
      <c r="F38" s="339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COUNTIF('A2 Exploitation'!F21:F40,"ok")</f>
        <v>4</v>
      </c>
      <c r="F41" s="228">
        <f>COUNTA('A2 Exploitation'!F21:F40)</f>
        <v>4</v>
      </c>
    </row>
    <row r="42" spans="1:7" x14ac:dyDescent="0.3">
      <c r="A42" s="252" t="s">
        <v>36</v>
      </c>
      <c r="B42" s="252"/>
      <c r="C42" s="252"/>
      <c r="D42" s="252">
        <f>SUM(B29:C37,B39:C41)</f>
        <v>2</v>
      </c>
    </row>
    <row r="43" spans="1:7" x14ac:dyDescent="0.3">
      <c r="A43" s="248" t="s">
        <v>35</v>
      </c>
      <c r="B43" s="249"/>
      <c r="C43" s="250"/>
      <c r="D43" s="251">
        <f>D42/(COUNT(B29:C37,B39:C41)*2)</f>
        <v>0.1111111111111111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2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7.6923076923076927E-2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7" t="s">
        <v>30</v>
      </c>
      <c r="B50" s="328" t="s">
        <v>31</v>
      </c>
      <c r="C50" s="328"/>
      <c r="D50" s="328" t="s">
        <v>46</v>
      </c>
      <c r="E50" s="329" t="s">
        <v>310</v>
      </c>
      <c r="F50" s="329" t="s">
        <v>359</v>
      </c>
      <c r="G50" s="106"/>
    </row>
    <row r="51" spans="1:7" x14ac:dyDescent="0.3">
      <c r="A51" s="327"/>
      <c r="B51" s="247" t="s">
        <v>34</v>
      </c>
      <c r="C51" s="247" t="s">
        <v>33</v>
      </c>
      <c r="D51" s="328"/>
      <c r="E51" s="329"/>
      <c r="F51" s="329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7" t="s">
        <v>378</v>
      </c>
      <c r="B94" s="338"/>
      <c r="C94" s="338"/>
      <c r="D94" s="338"/>
      <c r="E94" s="338"/>
      <c r="F94" s="339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7" t="s">
        <v>30</v>
      </c>
      <c r="B107" s="328" t="s">
        <v>31</v>
      </c>
      <c r="C107" s="328"/>
      <c r="D107" s="328" t="s">
        <v>46</v>
      </c>
      <c r="E107" s="329" t="s">
        <v>310</v>
      </c>
      <c r="F107" s="329" t="s">
        <v>359</v>
      </c>
    </row>
    <row r="108" spans="1:7" x14ac:dyDescent="0.3">
      <c r="A108" s="327"/>
      <c r="B108" s="247" t="s">
        <v>34</v>
      </c>
      <c r="C108" s="247" t="s">
        <v>33</v>
      </c>
      <c r="D108" s="328"/>
      <c r="E108" s="329"/>
      <c r="F108" s="329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0" t="s">
        <v>378</v>
      </c>
      <c r="B148" s="341"/>
      <c r="C148" s="341"/>
      <c r="D148" s="342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7" t="s">
        <v>30</v>
      </c>
      <c r="B162" s="328" t="s">
        <v>31</v>
      </c>
      <c r="C162" s="328"/>
      <c r="D162" s="328" t="s">
        <v>46</v>
      </c>
      <c r="E162" s="329" t="s">
        <v>310</v>
      </c>
      <c r="F162" s="329" t="s">
        <v>359</v>
      </c>
      <c r="G162" s="106"/>
    </row>
    <row r="163" spans="1:7" x14ac:dyDescent="0.3">
      <c r="A163" s="327"/>
      <c r="B163" s="247" t="s">
        <v>34</v>
      </c>
      <c r="C163" s="247" t="s">
        <v>33</v>
      </c>
      <c r="D163" s="328"/>
      <c r="E163" s="329"/>
      <c r="F163" s="329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3" t="s">
        <v>378</v>
      </c>
      <c r="B195" s="333"/>
      <c r="C195" s="333"/>
      <c r="D195" s="333"/>
      <c r="E195" s="333"/>
      <c r="F195" s="333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7" t="s">
        <v>30</v>
      </c>
      <c r="B209" s="328" t="s">
        <v>31</v>
      </c>
      <c r="C209" s="328"/>
      <c r="D209" s="328" t="s">
        <v>46</v>
      </c>
      <c r="E209" s="329" t="s">
        <v>310</v>
      </c>
      <c r="F209" s="329" t="s">
        <v>359</v>
      </c>
      <c r="G209" s="106"/>
    </row>
    <row r="210" spans="1:7" x14ac:dyDescent="0.3">
      <c r="A210" s="327"/>
      <c r="B210" s="247" t="s">
        <v>34</v>
      </c>
      <c r="C210" s="247" t="s">
        <v>33</v>
      </c>
      <c r="D210" s="328"/>
      <c r="E210" s="329"/>
      <c r="F210" s="329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3" t="s">
        <v>378</v>
      </c>
      <c r="B256" s="333"/>
      <c r="C256" s="333"/>
      <c r="D256" s="333"/>
      <c r="E256" s="333"/>
      <c r="F256" s="333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7" t="s">
        <v>30</v>
      </c>
      <c r="B270" s="328" t="s">
        <v>31</v>
      </c>
      <c r="C270" s="328"/>
      <c r="D270" s="328" t="s">
        <v>46</v>
      </c>
      <c r="E270" s="329" t="s">
        <v>310</v>
      </c>
      <c r="F270" s="329" t="s">
        <v>359</v>
      </c>
      <c r="G270" s="168"/>
    </row>
    <row r="271" spans="1:7" s="13" customFormat="1" x14ac:dyDescent="0.3">
      <c r="A271" s="327"/>
      <c r="B271" s="247" t="s">
        <v>34</v>
      </c>
      <c r="C271" s="247" t="s">
        <v>33</v>
      </c>
      <c r="D271" s="328"/>
      <c r="E271" s="329"/>
      <c r="F271" s="329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4" t="s">
        <v>395</v>
      </c>
      <c r="B308" s="335"/>
      <c r="C308" s="335"/>
      <c r="D308" s="335"/>
      <c r="E308" s="335"/>
      <c r="F308" s="336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7" t="s">
        <v>30</v>
      </c>
      <c r="B322" s="328" t="s">
        <v>31</v>
      </c>
      <c r="C322" s="328"/>
      <c r="D322" s="328" t="s">
        <v>46</v>
      </c>
      <c r="E322" s="329" t="s">
        <v>310</v>
      </c>
      <c r="F322" s="329" t="s">
        <v>359</v>
      </c>
      <c r="G322" s="106"/>
    </row>
    <row r="323" spans="1:7" x14ac:dyDescent="0.3">
      <c r="A323" s="327"/>
      <c r="B323" s="247" t="s">
        <v>34</v>
      </c>
      <c r="C323" s="247" t="s">
        <v>33</v>
      </c>
      <c r="D323" s="328"/>
      <c r="E323" s="329"/>
      <c r="F323" s="329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4" t="s">
        <v>378</v>
      </c>
      <c r="B349" s="335"/>
      <c r="C349" s="335"/>
      <c r="D349" s="335"/>
      <c r="E349" s="335"/>
      <c r="F349" s="335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226">
        <f>IFERROR(E353/F353,"N.A")</f>
        <v>1</v>
      </c>
      <c r="E353" s="227">
        <f>COUNTIF('A2 Exploitation'!F325:F352,"ok")</f>
        <v>4</v>
      </c>
      <c r="F353" s="228">
        <f>COUNTA('A2 Exploitation'!F325:F352)</f>
        <v>4</v>
      </c>
    </row>
    <row r="354" spans="1:7" x14ac:dyDescent="0.3">
      <c r="A354" s="248" t="s">
        <v>36</v>
      </c>
      <c r="B354" s="252"/>
      <c r="C354" s="252"/>
      <c r="D354" s="253">
        <f>SUM(B337:C348,B350:C353)</f>
        <v>2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8.3333333333333329E-2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2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5.2631578947368418E-2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7" t="s">
        <v>30</v>
      </c>
      <c r="B362" s="328" t="s">
        <v>31</v>
      </c>
      <c r="C362" s="328"/>
      <c r="D362" s="328" t="s">
        <v>46</v>
      </c>
      <c r="E362" s="329" t="s">
        <v>310</v>
      </c>
      <c r="F362" s="329" t="s">
        <v>359</v>
      </c>
      <c r="G362" s="106"/>
    </row>
    <row r="363" spans="1:7" x14ac:dyDescent="0.3">
      <c r="A363" s="327"/>
      <c r="B363" s="247" t="s">
        <v>34</v>
      </c>
      <c r="C363" s="247" t="s">
        <v>33</v>
      </c>
      <c r="D363" s="328"/>
      <c r="E363" s="329"/>
      <c r="F363" s="329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3" t="s">
        <v>378</v>
      </c>
      <c r="B383" s="333"/>
      <c r="C383" s="333"/>
      <c r="D383" s="333"/>
      <c r="E383" s="333"/>
      <c r="F383" s="333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226">
        <f>IFERROR(E386/F386,"N.A")</f>
        <v>1</v>
      </c>
      <c r="E386" s="227">
        <f>COUNTIF('A2 Exploitation'!F365:F385,"ok")</f>
        <v>6</v>
      </c>
      <c r="F386" s="228">
        <f>COUNTA('A2 Exploitation'!F365:F385)</f>
        <v>6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2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0.14285714285714285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8.3333333333333329E-2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7" t="s">
        <v>30</v>
      </c>
      <c r="B395" s="328" t="s">
        <v>31</v>
      </c>
      <c r="C395" s="328"/>
      <c r="D395" s="328" t="s">
        <v>46</v>
      </c>
      <c r="E395" s="329" t="s">
        <v>310</v>
      </c>
      <c r="F395" s="329" t="s">
        <v>359</v>
      </c>
      <c r="G395" s="106"/>
    </row>
    <row r="396" spans="1:7" x14ac:dyDescent="0.3">
      <c r="A396" s="327"/>
      <c r="B396" s="247" t="s">
        <v>34</v>
      </c>
      <c r="C396" s="247" t="s">
        <v>33</v>
      </c>
      <c r="D396" s="328"/>
      <c r="E396" s="329"/>
      <c r="F396" s="329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3" t="s">
        <v>378</v>
      </c>
      <c r="B435" s="333"/>
      <c r="C435" s="333"/>
      <c r="D435" s="333"/>
      <c r="E435" s="333"/>
      <c r="F435" s="333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0.8</v>
      </c>
      <c r="E439" s="227">
        <f>COUNTIF('A2 Exploitation'!F398:F438,"ok")</f>
        <v>8</v>
      </c>
      <c r="F439" s="228">
        <f>COUNTA('A2 Exploitation'!F398:F438)</f>
        <v>10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8.3333333333333329E-2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1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2.5000000000000001E-2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7" t="s">
        <v>30</v>
      </c>
      <c r="B448" s="328" t="s">
        <v>31</v>
      </c>
      <c r="C448" s="328"/>
      <c r="D448" s="328" t="s">
        <v>46</v>
      </c>
      <c r="E448" s="329" t="s">
        <v>310</v>
      </c>
      <c r="F448" s="329" t="s">
        <v>359</v>
      </c>
      <c r="G448" s="106"/>
    </row>
    <row r="449" spans="1:6" x14ac:dyDescent="0.3">
      <c r="A449" s="327"/>
      <c r="B449" s="247" t="s">
        <v>34</v>
      </c>
      <c r="C449" s="247" t="s">
        <v>33</v>
      </c>
      <c r="D449" s="328"/>
      <c r="E449" s="329"/>
      <c r="F449" s="329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30" t="s">
        <v>378</v>
      </c>
      <c r="B471" s="331"/>
      <c r="C471" s="331"/>
      <c r="D471" s="331"/>
      <c r="E471" s="331"/>
      <c r="F471" s="331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2" t="s">
        <v>366</v>
      </c>
      <c r="B483" s="332"/>
      <c r="C483" s="332"/>
      <c r="D483" s="332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7" t="s">
        <v>30</v>
      </c>
      <c r="B485" s="328" t="s">
        <v>31</v>
      </c>
      <c r="C485" s="328"/>
      <c r="D485" s="328" t="s">
        <v>46</v>
      </c>
      <c r="E485" s="329" t="s">
        <v>310</v>
      </c>
      <c r="F485" s="329" t="s">
        <v>359</v>
      </c>
      <c r="G485" s="106"/>
    </row>
    <row r="486" spans="1:7" x14ac:dyDescent="0.3">
      <c r="A486" s="327"/>
      <c r="B486" s="247" t="s">
        <v>34</v>
      </c>
      <c r="C486" s="247" t="s">
        <v>33</v>
      </c>
      <c r="D486" s="328"/>
      <c r="E486" s="329"/>
      <c r="F486" s="329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COUNTIF('A2 Exploitation'!F488:F497,"ok")</f>
        <v>3</v>
      </c>
      <c r="F498" s="228">
        <f>COUNTA('A2 Exploitation'!F488:F497)</f>
        <v>3</v>
      </c>
    </row>
    <row r="499" spans="1:7" x14ac:dyDescent="0.3">
      <c r="A499" s="248" t="s">
        <v>36</v>
      </c>
      <c r="B499" s="248"/>
      <c r="C499" s="248"/>
      <c r="D499" s="258">
        <f>SUM(B496:C498)</f>
        <v>2</v>
      </c>
    </row>
    <row r="500" spans="1:7" x14ac:dyDescent="0.3">
      <c r="A500" s="248" t="s">
        <v>35</v>
      </c>
      <c r="B500" s="249"/>
      <c r="C500" s="250"/>
      <c r="D500" s="251">
        <f>D499/(COUNT(B496:C498)*2)</f>
        <v>0.33333333333333331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2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0.14285714285714285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7" t="s">
        <v>30</v>
      </c>
      <c r="B507" s="328" t="s">
        <v>31</v>
      </c>
      <c r="C507" s="328"/>
      <c r="D507" s="328" t="s">
        <v>46</v>
      </c>
      <c r="E507" s="329" t="s">
        <v>310</v>
      </c>
      <c r="F507" s="329" t="s">
        <v>359</v>
      </c>
      <c r="G507" s="106"/>
    </row>
    <row r="508" spans="1:7" x14ac:dyDescent="0.3">
      <c r="A508" s="327"/>
      <c r="B508" s="247" t="s">
        <v>34</v>
      </c>
      <c r="C508" s="247" t="s">
        <v>33</v>
      </c>
      <c r="D508" s="328"/>
      <c r="E508" s="329"/>
      <c r="F508" s="329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>
        <f>IFERROR(E512/F512,"N.A")</f>
        <v>0</v>
      </c>
      <c r="E512" s="202">
        <f>COUNTIF('A2 Exploitation'!F509:F511,"ok")</f>
        <v>0</v>
      </c>
      <c r="F512" s="203">
        <f>COUNTA('A2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7" t="s">
        <v>30</v>
      </c>
      <c r="B518" s="328" t="s">
        <v>31</v>
      </c>
      <c r="C518" s="328"/>
      <c r="D518" s="328" t="s">
        <v>46</v>
      </c>
      <c r="E518" s="329" t="s">
        <v>310</v>
      </c>
      <c r="F518" s="329" t="s">
        <v>359</v>
      </c>
      <c r="G518" s="106"/>
    </row>
    <row r="519" spans="1:7" x14ac:dyDescent="0.3">
      <c r="A519" s="327"/>
      <c r="B519" s="247" t="s">
        <v>34</v>
      </c>
      <c r="C519" s="247" t="s">
        <v>33</v>
      </c>
      <c r="D519" s="328"/>
      <c r="E519" s="329"/>
      <c r="F519" s="329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1</v>
      </c>
      <c r="C532" s="116"/>
      <c r="D532" s="226">
        <f>IFERROR(E532/F532,"N.A")</f>
        <v>0.5</v>
      </c>
      <c r="E532" s="227">
        <f>COUNTIF('A2 Exploitation'!F520:F531,"ok")</f>
        <v>1</v>
      </c>
      <c r="F532" s="228">
        <f>COUNTA('A2 Exploitation'!F520:F531)</f>
        <v>2</v>
      </c>
    </row>
    <row r="533" spans="1:7" x14ac:dyDescent="0.3">
      <c r="A533" s="248" t="s">
        <v>36</v>
      </c>
      <c r="B533" s="248"/>
      <c r="C533" s="248"/>
      <c r="D533" s="248">
        <f>SUM(B520:C532)</f>
        <v>1</v>
      </c>
    </row>
    <row r="534" spans="1:7" x14ac:dyDescent="0.3">
      <c r="A534" s="248" t="s">
        <v>35</v>
      </c>
      <c r="B534" s="249"/>
      <c r="C534" s="250"/>
      <c r="D534" s="251">
        <f>D533/(COUNT(B520:C532)*2)</f>
        <v>4.5454545454545456E-2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7" t="s">
        <v>30</v>
      </c>
      <c r="B538" s="328" t="s">
        <v>31</v>
      </c>
      <c r="C538" s="328"/>
      <c r="D538" s="328" t="s">
        <v>46</v>
      </c>
      <c r="E538" s="329" t="s">
        <v>310</v>
      </c>
      <c r="F538" s="329" t="s">
        <v>359</v>
      </c>
      <c r="G538" s="106"/>
    </row>
    <row r="539" spans="1:7" x14ac:dyDescent="0.3">
      <c r="A539" s="327"/>
      <c r="B539" s="247" t="s">
        <v>34</v>
      </c>
      <c r="C539" s="247" t="s">
        <v>33</v>
      </c>
      <c r="D539" s="328"/>
      <c r="E539" s="329"/>
      <c r="F539" s="329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0.75714285714285712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2.1551724137931036E-2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1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6"/>
      <c r="E1" s="346"/>
      <c r="F1" s="346"/>
      <c r="G1" s="346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48" t="str">
        <f>'A3 Exploitation'!A8:F8</f>
        <v>MHAMDIA</v>
      </c>
      <c r="B7" s="348"/>
      <c r="C7" s="348"/>
      <c r="D7" s="348"/>
      <c r="E7" s="348"/>
      <c r="F7" s="348"/>
      <c r="G7" s="104"/>
    </row>
    <row r="8" spans="1:7" s="11" customFormat="1" ht="24" x14ac:dyDescent="0.45">
      <c r="A8" s="243" t="s">
        <v>42</v>
      </c>
      <c r="B8" s="375">
        <f>'A3 Exploitation'!B9:F9</f>
        <v>0</v>
      </c>
      <c r="C8" s="375"/>
      <c r="D8" s="375"/>
      <c r="E8" s="375"/>
      <c r="F8" s="375"/>
      <c r="G8" s="104"/>
    </row>
    <row r="9" spans="1:7" s="11" customFormat="1" ht="24" x14ac:dyDescent="0.45">
      <c r="A9" s="244" t="s">
        <v>44</v>
      </c>
      <c r="B9" s="376">
        <f>'A3 Exploitation'!B10:F10</f>
        <v>0</v>
      </c>
      <c r="C9" s="376"/>
      <c r="D9" s="376"/>
      <c r="E9" s="376"/>
      <c r="F9" s="376"/>
      <c r="G9" s="104"/>
    </row>
    <row r="10" spans="1:7" s="11" customFormat="1" ht="24" x14ac:dyDescent="0.45">
      <c r="A10" s="243" t="s">
        <v>43</v>
      </c>
      <c r="B10" s="372">
        <f>'A3 Exploitation'!B11:F11</f>
        <v>0</v>
      </c>
      <c r="C10" s="372"/>
      <c r="D10" s="372"/>
      <c r="E10" s="372"/>
      <c r="F10" s="372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44"/>
      <c r="E12" s="344"/>
      <c r="F12" s="344"/>
      <c r="G12" s="344"/>
    </row>
    <row r="13" spans="1:7" s="11" customFormat="1" ht="11.25" customHeight="1" x14ac:dyDescent="0.3">
      <c r="A13" s="327" t="s">
        <v>30</v>
      </c>
      <c r="B13" s="328" t="s">
        <v>31</v>
      </c>
      <c r="C13" s="328"/>
      <c r="D13" s="328" t="s">
        <v>46</v>
      </c>
      <c r="E13" s="328" t="s">
        <v>190</v>
      </c>
      <c r="F13" s="328" t="s">
        <v>191</v>
      </c>
      <c r="G13" s="91"/>
    </row>
    <row r="14" spans="1:7" s="11" customFormat="1" ht="12.75" customHeight="1" x14ac:dyDescent="0.3">
      <c r="A14" s="327"/>
      <c r="B14" s="247" t="s">
        <v>34</v>
      </c>
      <c r="C14" s="247" t="s">
        <v>33</v>
      </c>
      <c r="D14" s="328"/>
      <c r="E14" s="328"/>
      <c r="F14" s="328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62" t="s">
        <v>36</v>
      </c>
      <c r="B22" s="358"/>
      <c r="C22" s="359"/>
      <c r="D22" s="290">
        <f>SUM(B17:C21)</f>
        <v>0</v>
      </c>
    </row>
    <row r="23" spans="1:7" x14ac:dyDescent="0.3">
      <c r="A23" s="353" t="s">
        <v>295</v>
      </c>
      <c r="B23" s="354"/>
      <c r="C23" s="355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1" t="s">
        <v>4</v>
      </c>
      <c r="B25" s="352"/>
      <c r="C25" s="352"/>
      <c r="D25" s="352"/>
      <c r="E25" s="352"/>
      <c r="F25" s="352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3" t="s">
        <v>36</v>
      </c>
      <c r="B33" s="354"/>
      <c r="C33" s="355"/>
      <c r="D33" s="289">
        <f>SUM(B26:C32)</f>
        <v>0</v>
      </c>
    </row>
    <row r="34" spans="1:7" x14ac:dyDescent="0.3">
      <c r="A34" s="353" t="s">
        <v>295</v>
      </c>
      <c r="B34" s="354"/>
      <c r="C34" s="355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1" t="s">
        <v>219</v>
      </c>
      <c r="B36" s="352"/>
      <c r="C36" s="352"/>
      <c r="D36" s="352"/>
      <c r="E36" s="352"/>
      <c r="F36" s="352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3" t="s">
        <v>36</v>
      </c>
      <c r="B42" s="354"/>
      <c r="C42" s="355"/>
      <c r="D42" s="289">
        <f>SUM(B37:C41)</f>
        <v>0</v>
      </c>
      <c r="E42" s="12"/>
      <c r="F42" s="12"/>
      <c r="G42" s="105"/>
    </row>
    <row r="43" spans="1:7" s="19" customFormat="1" x14ac:dyDescent="0.3">
      <c r="A43" s="353" t="s">
        <v>295</v>
      </c>
      <c r="B43" s="354"/>
      <c r="C43" s="355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3" t="s">
        <v>21</v>
      </c>
      <c r="B45" s="364"/>
      <c r="C45" s="364"/>
      <c r="D45" s="364"/>
      <c r="E45" s="364"/>
      <c r="F45" s="364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3" t="s">
        <v>36</v>
      </c>
      <c r="B52" s="354"/>
      <c r="C52" s="355"/>
      <c r="D52" s="289">
        <f>SUM(B46:C51)</f>
        <v>0</v>
      </c>
    </row>
    <row r="53" spans="1:7" x14ac:dyDescent="0.3">
      <c r="A53" s="353" t="s">
        <v>295</v>
      </c>
      <c r="B53" s="354"/>
      <c r="C53" s="355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1" t="s">
        <v>8</v>
      </c>
      <c r="B55" s="352"/>
      <c r="C55" s="352"/>
      <c r="D55" s="352"/>
      <c r="E55" s="352"/>
      <c r="F55" s="352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3" t="s">
        <v>36</v>
      </c>
      <c r="B63" s="354"/>
      <c r="C63" s="355"/>
      <c r="D63" s="289">
        <f>SUM(B56:C62)</f>
        <v>0</v>
      </c>
    </row>
    <row r="64" spans="1:7" x14ac:dyDescent="0.3">
      <c r="A64" s="353" t="s">
        <v>295</v>
      </c>
      <c r="B64" s="354"/>
      <c r="C64" s="355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1" t="s">
        <v>130</v>
      </c>
      <c r="B66" s="352"/>
      <c r="C66" s="352"/>
      <c r="D66" s="352"/>
      <c r="E66" s="352"/>
      <c r="F66" s="352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3" t="s">
        <v>36</v>
      </c>
      <c r="B84" s="354"/>
      <c r="C84" s="355"/>
      <c r="D84" s="289">
        <f>SUM(B67:C83)</f>
        <v>0</v>
      </c>
    </row>
    <row r="85" spans="1:7" x14ac:dyDescent="0.3">
      <c r="A85" s="353" t="s">
        <v>295</v>
      </c>
      <c r="B85" s="354"/>
      <c r="C85" s="355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1" t="s">
        <v>211</v>
      </c>
      <c r="B87" s="352"/>
      <c r="C87" s="352"/>
      <c r="D87" s="352"/>
      <c r="E87" s="352"/>
      <c r="F87" s="352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3" t="s">
        <v>36</v>
      </c>
      <c r="B102" s="354"/>
      <c r="C102" s="355"/>
      <c r="D102" s="289">
        <f>SUM(B88:C101)</f>
        <v>0</v>
      </c>
    </row>
    <row r="103" spans="1:7" x14ac:dyDescent="0.3">
      <c r="A103" s="353" t="s">
        <v>295</v>
      </c>
      <c r="B103" s="354"/>
      <c r="C103" s="355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1" t="s">
        <v>212</v>
      </c>
      <c r="B106" s="352"/>
      <c r="C106" s="352"/>
      <c r="D106" s="352"/>
      <c r="E106" s="352"/>
      <c r="F106" s="352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3" t="s">
        <v>36</v>
      </c>
      <c r="B118" s="354"/>
      <c r="C118" s="355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3" t="s">
        <v>295</v>
      </c>
      <c r="B119" s="354"/>
      <c r="C119" s="355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1" t="s">
        <v>185</v>
      </c>
      <c r="B121" s="352"/>
      <c r="C121" s="352"/>
      <c r="D121" s="352"/>
      <c r="E121" s="352"/>
      <c r="F121" s="352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3" t="s">
        <v>36</v>
      </c>
      <c r="B133" s="354"/>
      <c r="C133" s="355"/>
      <c r="D133" s="289">
        <f>SUM(B122:C132)</f>
        <v>0</v>
      </c>
    </row>
    <row r="134" spans="1:7" x14ac:dyDescent="0.3">
      <c r="A134" s="353" t="s">
        <v>295</v>
      </c>
      <c r="B134" s="354"/>
      <c r="C134" s="355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1" t="s">
        <v>71</v>
      </c>
      <c r="B136" s="352"/>
      <c r="C136" s="352"/>
      <c r="D136" s="352"/>
      <c r="E136" s="352"/>
      <c r="F136" s="352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3" t="s">
        <v>36</v>
      </c>
      <c r="B149" s="354"/>
      <c r="C149" s="355"/>
      <c r="D149" s="289">
        <f>SUM(B137:C148)</f>
        <v>0</v>
      </c>
    </row>
    <row r="150" spans="1:7" x14ac:dyDescent="0.3">
      <c r="A150" s="353" t="s">
        <v>295</v>
      </c>
      <c r="B150" s="354"/>
      <c r="C150" s="355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1" t="s">
        <v>217</v>
      </c>
      <c r="B152" s="352"/>
      <c r="C152" s="352"/>
      <c r="D152" s="352"/>
      <c r="E152" s="352"/>
      <c r="F152" s="352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3" t="s">
        <v>36</v>
      </c>
      <c r="B161" s="358"/>
      <c r="C161" s="359"/>
      <c r="D161" s="290">
        <f>SUM(B153:C160)</f>
        <v>0</v>
      </c>
    </row>
    <row r="162" spans="1:7" x14ac:dyDescent="0.3">
      <c r="A162" s="353" t="s">
        <v>295</v>
      </c>
      <c r="B162" s="354"/>
      <c r="C162" s="355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1" t="s">
        <v>77</v>
      </c>
      <c r="B164" s="352"/>
      <c r="C164" s="352"/>
      <c r="D164" s="352"/>
      <c r="E164" s="352"/>
      <c r="F164" s="352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3" t="s">
        <v>36</v>
      </c>
      <c r="B169" s="354"/>
      <c r="C169" s="355"/>
      <c r="D169" s="289">
        <f>SUM(B165:C168)</f>
        <v>0</v>
      </c>
    </row>
    <row r="170" spans="1:7" x14ac:dyDescent="0.3">
      <c r="A170" s="353" t="s">
        <v>295</v>
      </c>
      <c r="B170" s="354"/>
      <c r="C170" s="355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6" t="s">
        <v>17</v>
      </c>
      <c r="B172" s="357"/>
      <c r="C172" s="357"/>
      <c r="D172" s="357"/>
      <c r="E172" s="357"/>
      <c r="F172" s="357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3" t="s">
        <v>36</v>
      </c>
      <c r="B177" s="354"/>
      <c r="C177" s="355"/>
      <c r="D177" s="289">
        <f>SUM(B173:C176)</f>
        <v>0</v>
      </c>
    </row>
    <row r="178" spans="1:7" x14ac:dyDescent="0.3">
      <c r="A178" s="353" t="s">
        <v>295</v>
      </c>
      <c r="B178" s="354"/>
      <c r="C178" s="355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1" t="s">
        <v>78</v>
      </c>
      <c r="B180" s="352"/>
      <c r="C180" s="352"/>
      <c r="D180" s="352"/>
      <c r="E180" s="352"/>
      <c r="F180" s="352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3" t="s">
        <v>36</v>
      </c>
      <c r="B186" s="354"/>
      <c r="C186" s="355"/>
      <c r="D186" s="289">
        <f>SUM(B181:C185)</f>
        <v>0</v>
      </c>
    </row>
    <row r="187" spans="1:7" x14ac:dyDescent="0.3">
      <c r="A187" s="353" t="s">
        <v>295</v>
      </c>
      <c r="B187" s="354"/>
      <c r="C187" s="355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1" t="s">
        <v>216</v>
      </c>
      <c r="B189" s="352"/>
      <c r="C189" s="352"/>
      <c r="D189" s="352"/>
      <c r="E189" s="352"/>
      <c r="F189" s="352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3" t="s">
        <v>36</v>
      </c>
      <c r="B194" s="354"/>
      <c r="C194" s="355"/>
      <c r="D194" s="259">
        <f>SUM(B190:C193)</f>
        <v>0</v>
      </c>
    </row>
    <row r="195" spans="1:6" x14ac:dyDescent="0.3">
      <c r="A195" s="353" t="s">
        <v>295</v>
      </c>
      <c r="B195" s="354"/>
      <c r="C195" s="355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>
        <f>E197*100/F197</f>
        <v>50</v>
      </c>
      <c r="E197" s="231">
        <f>COUNTIF('A2 Technique'!F17:F193,"ok")</f>
        <v>4</v>
      </c>
      <c r="F197" s="232">
        <f>COUNTA('A2 Technique'!F17:F193)</f>
        <v>8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6"/>
      <c r="E1" s="346"/>
      <c r="F1" s="346"/>
      <c r="G1" s="346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7" t="s">
        <v>179</v>
      </c>
      <c r="B7" s="347"/>
      <c r="C7" s="347"/>
      <c r="D7" s="347"/>
      <c r="E7" s="347"/>
      <c r="F7" s="347"/>
      <c r="G7" s="104"/>
    </row>
    <row r="8" spans="1:7" ht="29.25" x14ac:dyDescent="0.45">
      <c r="A8" s="348" t="str">
        <f>'Page de garde'!D18</f>
        <v>MHAMDIA</v>
      </c>
      <c r="B8" s="348"/>
      <c r="C8" s="348"/>
      <c r="D8" s="348"/>
      <c r="E8" s="348"/>
      <c r="F8" s="348"/>
      <c r="G8" s="104"/>
    </row>
    <row r="9" spans="1:7" ht="24" x14ac:dyDescent="0.45">
      <c r="A9" s="306" t="s">
        <v>42</v>
      </c>
      <c r="B9" s="382"/>
      <c r="C9" s="382"/>
      <c r="D9" s="382"/>
      <c r="E9" s="382"/>
      <c r="F9" s="382"/>
      <c r="G9" s="104"/>
    </row>
    <row r="10" spans="1:7" ht="24" x14ac:dyDescent="0.45">
      <c r="A10" s="307" t="s">
        <v>44</v>
      </c>
      <c r="B10" s="383"/>
      <c r="C10" s="383"/>
      <c r="D10" s="383"/>
      <c r="E10" s="383"/>
      <c r="F10" s="383"/>
      <c r="G10" s="104"/>
    </row>
    <row r="11" spans="1:7" ht="24" x14ac:dyDescent="0.45">
      <c r="A11" s="306" t="s">
        <v>43</v>
      </c>
      <c r="B11" s="381"/>
      <c r="C11" s="381"/>
      <c r="D11" s="381"/>
      <c r="E11" s="381"/>
      <c r="F11" s="381"/>
      <c r="G11" s="104"/>
    </row>
    <row r="12" spans="1:7" ht="24" x14ac:dyDescent="0.45">
      <c r="A12" s="306" t="s">
        <v>239</v>
      </c>
      <c r="B12" s="384">
        <f>D549</f>
        <v>0</v>
      </c>
      <c r="C12" s="384"/>
      <c r="D12" s="384"/>
      <c r="E12" s="384"/>
      <c r="F12" s="384"/>
      <c r="G12" s="104"/>
    </row>
    <row r="13" spans="1:7" ht="22.5" x14ac:dyDescent="0.45">
      <c r="D13" s="344"/>
      <c r="E13" s="344"/>
      <c r="F13" s="344"/>
      <c r="G13" s="344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7" t="s">
        <v>30</v>
      </c>
      <c r="B17" s="328" t="s">
        <v>31</v>
      </c>
      <c r="C17" s="328"/>
      <c r="D17" s="328" t="s">
        <v>46</v>
      </c>
      <c r="E17" s="329" t="s">
        <v>310</v>
      </c>
      <c r="F17" s="329" t="s">
        <v>357</v>
      </c>
    </row>
    <row r="18" spans="1:8" ht="16.5" customHeight="1" x14ac:dyDescent="0.3">
      <c r="A18" s="327"/>
      <c r="B18" s="247" t="s">
        <v>34</v>
      </c>
      <c r="C18" s="247" t="s">
        <v>33</v>
      </c>
      <c r="D18" s="328"/>
      <c r="E18" s="329"/>
      <c r="F18" s="329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7" t="s">
        <v>378</v>
      </c>
      <c r="B38" s="338"/>
      <c r="C38" s="338"/>
      <c r="D38" s="338"/>
      <c r="E38" s="338"/>
      <c r="F38" s="339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7" t="s">
        <v>30</v>
      </c>
      <c r="B50" s="328" t="s">
        <v>31</v>
      </c>
      <c r="C50" s="328"/>
      <c r="D50" s="328" t="s">
        <v>46</v>
      </c>
      <c r="E50" s="329" t="s">
        <v>310</v>
      </c>
      <c r="F50" s="329" t="s">
        <v>359</v>
      </c>
      <c r="G50" s="106"/>
    </row>
    <row r="51" spans="1:7" ht="16.5" customHeight="1" x14ac:dyDescent="0.3">
      <c r="A51" s="327"/>
      <c r="B51" s="247" t="s">
        <v>34</v>
      </c>
      <c r="C51" s="247" t="s">
        <v>33</v>
      </c>
      <c r="D51" s="328"/>
      <c r="E51" s="329"/>
      <c r="F51" s="329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7" t="s">
        <v>378</v>
      </c>
      <c r="B94" s="338"/>
      <c r="C94" s="338"/>
      <c r="D94" s="338"/>
      <c r="E94" s="338"/>
      <c r="F94" s="339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7" t="s">
        <v>30</v>
      </c>
      <c r="B107" s="328" t="s">
        <v>31</v>
      </c>
      <c r="C107" s="328"/>
      <c r="D107" s="328" t="s">
        <v>46</v>
      </c>
      <c r="E107" s="329" t="s">
        <v>310</v>
      </c>
      <c r="F107" s="329" t="s">
        <v>359</v>
      </c>
    </row>
    <row r="108" spans="1:7" ht="16.5" customHeight="1" x14ac:dyDescent="0.3">
      <c r="A108" s="327"/>
      <c r="B108" s="247" t="s">
        <v>34</v>
      </c>
      <c r="C108" s="247" t="s">
        <v>33</v>
      </c>
      <c r="D108" s="328"/>
      <c r="E108" s="329"/>
      <c r="F108" s="329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0" t="s">
        <v>378</v>
      </c>
      <c r="B148" s="341"/>
      <c r="C148" s="341"/>
      <c r="D148" s="342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7" t="s">
        <v>30</v>
      </c>
      <c r="B162" s="328" t="s">
        <v>31</v>
      </c>
      <c r="C162" s="328"/>
      <c r="D162" s="328" t="s">
        <v>46</v>
      </c>
      <c r="E162" s="329" t="s">
        <v>310</v>
      </c>
      <c r="F162" s="329" t="s">
        <v>359</v>
      </c>
      <c r="G162" s="106"/>
    </row>
    <row r="163" spans="1:7" ht="16.5" customHeight="1" x14ac:dyDescent="0.3">
      <c r="A163" s="327"/>
      <c r="B163" s="247" t="s">
        <v>34</v>
      </c>
      <c r="C163" s="247" t="s">
        <v>33</v>
      </c>
      <c r="D163" s="328"/>
      <c r="E163" s="329"/>
      <c r="F163" s="329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3" t="s">
        <v>378</v>
      </c>
      <c r="B195" s="333"/>
      <c r="C195" s="333"/>
      <c r="D195" s="333"/>
      <c r="E195" s="333"/>
      <c r="F195" s="333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7" t="s">
        <v>30</v>
      </c>
      <c r="B209" s="328" t="s">
        <v>31</v>
      </c>
      <c r="C209" s="328"/>
      <c r="D209" s="328" t="s">
        <v>46</v>
      </c>
      <c r="E209" s="329" t="s">
        <v>310</v>
      </c>
      <c r="F209" s="329" t="s">
        <v>359</v>
      </c>
      <c r="G209" s="106"/>
    </row>
    <row r="210" spans="1:7" ht="16.5" customHeight="1" x14ac:dyDescent="0.3">
      <c r="A210" s="327"/>
      <c r="B210" s="247" t="s">
        <v>34</v>
      </c>
      <c r="C210" s="247" t="s">
        <v>33</v>
      </c>
      <c r="D210" s="328"/>
      <c r="E210" s="329"/>
      <c r="F210" s="329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3" t="s">
        <v>378</v>
      </c>
      <c r="B256" s="333"/>
      <c r="C256" s="333"/>
      <c r="D256" s="333"/>
      <c r="E256" s="333"/>
      <c r="F256" s="333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7" t="s">
        <v>30</v>
      </c>
      <c r="B270" s="328" t="s">
        <v>31</v>
      </c>
      <c r="C270" s="328"/>
      <c r="D270" s="328" t="s">
        <v>46</v>
      </c>
      <c r="E270" s="329" t="s">
        <v>310</v>
      </c>
      <c r="F270" s="329" t="s">
        <v>359</v>
      </c>
      <c r="G270" s="168"/>
    </row>
    <row r="271" spans="1:7" s="13" customFormat="1" ht="16.5" customHeight="1" x14ac:dyDescent="0.3">
      <c r="A271" s="327"/>
      <c r="B271" s="247" t="s">
        <v>34</v>
      </c>
      <c r="C271" s="247" t="s">
        <v>33</v>
      </c>
      <c r="D271" s="328"/>
      <c r="E271" s="329"/>
      <c r="F271" s="329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4" t="s">
        <v>395</v>
      </c>
      <c r="B308" s="335"/>
      <c r="C308" s="335"/>
      <c r="D308" s="335"/>
      <c r="E308" s="335"/>
      <c r="F308" s="336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7" t="s">
        <v>30</v>
      </c>
      <c r="B322" s="328" t="s">
        <v>31</v>
      </c>
      <c r="C322" s="328"/>
      <c r="D322" s="328" t="s">
        <v>46</v>
      </c>
      <c r="E322" s="329" t="s">
        <v>310</v>
      </c>
      <c r="F322" s="329" t="s">
        <v>359</v>
      </c>
      <c r="G322" s="106"/>
    </row>
    <row r="323" spans="1:7" ht="16.5" customHeight="1" x14ac:dyDescent="0.3">
      <c r="A323" s="327"/>
      <c r="B323" s="247" t="s">
        <v>34</v>
      </c>
      <c r="C323" s="247" t="s">
        <v>33</v>
      </c>
      <c r="D323" s="328"/>
      <c r="E323" s="329"/>
      <c r="F323" s="329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4" t="s">
        <v>378</v>
      </c>
      <c r="B349" s="335"/>
      <c r="C349" s="335"/>
      <c r="D349" s="335"/>
      <c r="E349" s="335"/>
      <c r="F349" s="335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7" t="s">
        <v>30</v>
      </c>
      <c r="B362" s="328" t="s">
        <v>31</v>
      </c>
      <c r="C362" s="328"/>
      <c r="D362" s="328" t="s">
        <v>46</v>
      </c>
      <c r="E362" s="329" t="s">
        <v>310</v>
      </c>
      <c r="F362" s="329" t="s">
        <v>359</v>
      </c>
      <c r="G362" s="106"/>
    </row>
    <row r="363" spans="1:7" ht="16.5" customHeight="1" x14ac:dyDescent="0.3">
      <c r="A363" s="327"/>
      <c r="B363" s="247" t="s">
        <v>34</v>
      </c>
      <c r="C363" s="247" t="s">
        <v>33</v>
      </c>
      <c r="D363" s="328"/>
      <c r="E363" s="329"/>
      <c r="F363" s="329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3" t="s">
        <v>378</v>
      </c>
      <c r="B383" s="333"/>
      <c r="C383" s="333"/>
      <c r="D383" s="333"/>
      <c r="E383" s="333"/>
      <c r="F383" s="333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7" t="s">
        <v>30</v>
      </c>
      <c r="B395" s="328" t="s">
        <v>31</v>
      </c>
      <c r="C395" s="328"/>
      <c r="D395" s="328" t="s">
        <v>46</v>
      </c>
      <c r="E395" s="329" t="s">
        <v>310</v>
      </c>
      <c r="F395" s="329" t="s">
        <v>359</v>
      </c>
      <c r="G395" s="106"/>
    </row>
    <row r="396" spans="1:7" ht="16.5" customHeight="1" x14ac:dyDescent="0.3">
      <c r="A396" s="327"/>
      <c r="B396" s="247" t="s">
        <v>34</v>
      </c>
      <c r="C396" s="247" t="s">
        <v>33</v>
      </c>
      <c r="D396" s="328"/>
      <c r="E396" s="329"/>
      <c r="F396" s="329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3" t="s">
        <v>378</v>
      </c>
      <c r="B435" s="333"/>
      <c r="C435" s="333"/>
      <c r="D435" s="333"/>
      <c r="E435" s="333"/>
      <c r="F435" s="333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7" t="s">
        <v>30</v>
      </c>
      <c r="B448" s="328" t="s">
        <v>31</v>
      </c>
      <c r="C448" s="328"/>
      <c r="D448" s="328" t="s">
        <v>46</v>
      </c>
      <c r="E448" s="329" t="s">
        <v>310</v>
      </c>
      <c r="F448" s="329" t="s">
        <v>359</v>
      </c>
      <c r="G448" s="106"/>
    </row>
    <row r="449" spans="1:6" ht="16.5" customHeight="1" x14ac:dyDescent="0.3">
      <c r="A449" s="327"/>
      <c r="B449" s="247" t="s">
        <v>34</v>
      </c>
      <c r="C449" s="247" t="s">
        <v>33</v>
      </c>
      <c r="D449" s="328"/>
      <c r="E449" s="329"/>
      <c r="F449" s="329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30" t="s">
        <v>378</v>
      </c>
      <c r="B471" s="331"/>
      <c r="C471" s="331"/>
      <c r="D471" s="331"/>
      <c r="E471" s="331"/>
      <c r="F471" s="331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2" t="s">
        <v>366</v>
      </c>
      <c r="B483" s="332"/>
      <c r="C483" s="332"/>
      <c r="D483" s="332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7" t="s">
        <v>30</v>
      </c>
      <c r="B485" s="328" t="s">
        <v>31</v>
      </c>
      <c r="C485" s="328"/>
      <c r="D485" s="328" t="s">
        <v>46</v>
      </c>
      <c r="E485" s="329" t="s">
        <v>310</v>
      </c>
      <c r="F485" s="329" t="s">
        <v>359</v>
      </c>
      <c r="G485" s="106"/>
    </row>
    <row r="486" spans="1:7" ht="16.5" customHeight="1" x14ac:dyDescent="0.3">
      <c r="A486" s="327"/>
      <c r="B486" s="247" t="s">
        <v>34</v>
      </c>
      <c r="C486" s="247" t="s">
        <v>33</v>
      </c>
      <c r="D486" s="328"/>
      <c r="E486" s="329"/>
      <c r="F486" s="329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7" t="s">
        <v>30</v>
      </c>
      <c r="B507" s="328" t="s">
        <v>31</v>
      </c>
      <c r="C507" s="328"/>
      <c r="D507" s="328" t="s">
        <v>46</v>
      </c>
      <c r="E507" s="329" t="s">
        <v>310</v>
      </c>
      <c r="F507" s="329" t="s">
        <v>359</v>
      </c>
      <c r="G507" s="106"/>
    </row>
    <row r="508" spans="1:7" ht="16.5" customHeight="1" x14ac:dyDescent="0.3">
      <c r="A508" s="327"/>
      <c r="B508" s="247" t="s">
        <v>34</v>
      </c>
      <c r="C508" s="247" t="s">
        <v>33</v>
      </c>
      <c r="D508" s="328"/>
      <c r="E508" s="329"/>
      <c r="F508" s="329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7" t="s">
        <v>30</v>
      </c>
      <c r="B518" s="328" t="s">
        <v>31</v>
      </c>
      <c r="C518" s="328"/>
      <c r="D518" s="328" t="s">
        <v>46</v>
      </c>
      <c r="E518" s="329" t="s">
        <v>310</v>
      </c>
      <c r="F518" s="329" t="s">
        <v>359</v>
      </c>
      <c r="G518" s="106"/>
    </row>
    <row r="519" spans="1:7" ht="16.5" customHeight="1" x14ac:dyDescent="0.3">
      <c r="A519" s="327"/>
      <c r="B519" s="247" t="s">
        <v>34</v>
      </c>
      <c r="C519" s="247" t="s">
        <v>33</v>
      </c>
      <c r="D519" s="328"/>
      <c r="E519" s="329"/>
      <c r="F519" s="329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7" t="s">
        <v>30</v>
      </c>
      <c r="B538" s="328" t="s">
        <v>31</v>
      </c>
      <c r="C538" s="328"/>
      <c r="D538" s="328" t="s">
        <v>46</v>
      </c>
      <c r="E538" s="329" t="s">
        <v>310</v>
      </c>
      <c r="F538" s="329" t="s">
        <v>359</v>
      </c>
      <c r="G538" s="106"/>
    </row>
    <row r="539" spans="1:7" ht="16.5" customHeight="1" x14ac:dyDescent="0.3">
      <c r="A539" s="327"/>
      <c r="B539" s="247" t="s">
        <v>34</v>
      </c>
      <c r="C539" s="247" t="s">
        <v>33</v>
      </c>
      <c r="D539" s="328"/>
      <c r="E539" s="329"/>
      <c r="F539" s="329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6"/>
      <c r="E1" s="346"/>
      <c r="F1" s="346"/>
      <c r="G1" s="346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48" t="e">
        <f>#REF!</f>
        <v>#REF!</v>
      </c>
      <c r="B7" s="348"/>
      <c r="C7" s="348"/>
      <c r="D7" s="348"/>
      <c r="E7" s="348"/>
      <c r="F7" s="348"/>
      <c r="G7" s="104"/>
    </row>
    <row r="8" spans="1:7" s="11" customFormat="1" ht="24" x14ac:dyDescent="0.45">
      <c r="A8" s="243" t="s">
        <v>42</v>
      </c>
      <c r="B8" s="375">
        <f>'A4 Exploitation'!B9:F9</f>
        <v>0</v>
      </c>
      <c r="C8" s="375"/>
      <c r="D8" s="375"/>
      <c r="E8" s="375"/>
      <c r="F8" s="375"/>
      <c r="G8" s="104"/>
    </row>
    <row r="9" spans="1:7" s="11" customFormat="1" ht="24" x14ac:dyDescent="0.45">
      <c r="A9" s="244" t="s">
        <v>44</v>
      </c>
      <c r="B9" s="376">
        <f>'A4 Exploitation'!B10:F10</f>
        <v>0</v>
      </c>
      <c r="C9" s="376"/>
      <c r="D9" s="376"/>
      <c r="E9" s="376"/>
      <c r="F9" s="376"/>
      <c r="G9" s="104"/>
    </row>
    <row r="10" spans="1:7" s="11" customFormat="1" ht="24" x14ac:dyDescent="0.45">
      <c r="A10" s="243" t="s">
        <v>43</v>
      </c>
      <c r="B10" s="372">
        <f>'A4 Exploitation'!A8:F8</f>
        <v>0</v>
      </c>
      <c r="C10" s="372"/>
      <c r="D10" s="372"/>
      <c r="E10" s="372"/>
      <c r="F10" s="372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44"/>
      <c r="E12" s="344"/>
      <c r="F12" s="344"/>
      <c r="G12" s="344"/>
    </row>
    <row r="13" spans="1:7" s="11" customFormat="1" ht="11.25" customHeight="1" x14ac:dyDescent="0.3">
      <c r="A13" s="327" t="s">
        <v>30</v>
      </c>
      <c r="B13" s="328" t="s">
        <v>31</v>
      </c>
      <c r="C13" s="328"/>
      <c r="D13" s="328" t="s">
        <v>46</v>
      </c>
      <c r="E13" s="328" t="s">
        <v>190</v>
      </c>
      <c r="F13" s="328" t="s">
        <v>191</v>
      </c>
      <c r="G13" s="91"/>
    </row>
    <row r="14" spans="1:7" s="11" customFormat="1" ht="12.75" customHeight="1" x14ac:dyDescent="0.3">
      <c r="A14" s="327"/>
      <c r="B14" s="247" t="s">
        <v>34</v>
      </c>
      <c r="C14" s="247" t="s">
        <v>33</v>
      </c>
      <c r="D14" s="328"/>
      <c r="E14" s="328"/>
      <c r="F14" s="328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0" t="s">
        <v>0</v>
      </c>
      <c r="B16" s="361"/>
      <c r="C16" s="361"/>
      <c r="D16" s="361"/>
      <c r="E16" s="361"/>
      <c r="F16" s="361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62" t="s">
        <v>36</v>
      </c>
      <c r="B22" s="358"/>
      <c r="C22" s="359"/>
      <c r="D22" s="290">
        <f>SUM(B17:C21)</f>
        <v>0</v>
      </c>
    </row>
    <row r="23" spans="1:7" x14ac:dyDescent="0.3">
      <c r="A23" s="353" t="s">
        <v>295</v>
      </c>
      <c r="B23" s="354"/>
      <c r="C23" s="355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1" t="s">
        <v>4</v>
      </c>
      <c r="B25" s="352"/>
      <c r="C25" s="352"/>
      <c r="D25" s="352"/>
      <c r="E25" s="352"/>
      <c r="F25" s="352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3" t="s">
        <v>36</v>
      </c>
      <c r="B33" s="354"/>
      <c r="C33" s="355"/>
      <c r="D33" s="289">
        <f>SUM(B26:C32)</f>
        <v>0</v>
      </c>
    </row>
    <row r="34" spans="1:7" x14ac:dyDescent="0.3">
      <c r="A34" s="353" t="s">
        <v>295</v>
      </c>
      <c r="B34" s="354"/>
      <c r="C34" s="355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1" t="s">
        <v>219</v>
      </c>
      <c r="B36" s="352"/>
      <c r="C36" s="352"/>
      <c r="D36" s="352"/>
      <c r="E36" s="352"/>
      <c r="F36" s="352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3" t="s">
        <v>36</v>
      </c>
      <c r="B42" s="354"/>
      <c r="C42" s="355"/>
      <c r="D42" s="289">
        <f>SUM(B37:C41)</f>
        <v>0</v>
      </c>
      <c r="E42" s="12"/>
      <c r="F42" s="12"/>
      <c r="G42" s="105"/>
    </row>
    <row r="43" spans="1:7" s="19" customFormat="1" x14ac:dyDescent="0.3">
      <c r="A43" s="353" t="s">
        <v>295</v>
      </c>
      <c r="B43" s="354"/>
      <c r="C43" s="355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3" t="s">
        <v>21</v>
      </c>
      <c r="B45" s="364"/>
      <c r="C45" s="364"/>
      <c r="D45" s="364"/>
      <c r="E45" s="364"/>
      <c r="F45" s="364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3" t="s">
        <v>36</v>
      </c>
      <c r="B52" s="354"/>
      <c r="C52" s="355"/>
      <c r="D52" s="289">
        <f>SUM(B46:C51)</f>
        <v>0</v>
      </c>
    </row>
    <row r="53" spans="1:7" x14ac:dyDescent="0.3">
      <c r="A53" s="353" t="s">
        <v>295</v>
      </c>
      <c r="B53" s="354"/>
      <c r="C53" s="355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1" t="s">
        <v>8</v>
      </c>
      <c r="B55" s="352"/>
      <c r="C55" s="352"/>
      <c r="D55" s="352"/>
      <c r="E55" s="352"/>
      <c r="F55" s="352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3" t="s">
        <v>36</v>
      </c>
      <c r="B63" s="354"/>
      <c r="C63" s="355"/>
      <c r="D63" s="289">
        <f>SUM(B56:C62)</f>
        <v>0</v>
      </c>
    </row>
    <row r="64" spans="1:7" x14ac:dyDescent="0.3">
      <c r="A64" s="353" t="s">
        <v>295</v>
      </c>
      <c r="B64" s="354"/>
      <c r="C64" s="355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1" t="s">
        <v>130</v>
      </c>
      <c r="B66" s="352"/>
      <c r="C66" s="352"/>
      <c r="D66" s="352"/>
      <c r="E66" s="352"/>
      <c r="F66" s="352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3" t="s">
        <v>36</v>
      </c>
      <c r="B84" s="354"/>
      <c r="C84" s="355"/>
      <c r="D84" s="289">
        <f>SUM(B67:C83)</f>
        <v>0</v>
      </c>
    </row>
    <row r="85" spans="1:7" x14ac:dyDescent="0.3">
      <c r="A85" s="353" t="s">
        <v>295</v>
      </c>
      <c r="B85" s="354"/>
      <c r="C85" s="355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1" t="s">
        <v>211</v>
      </c>
      <c r="B87" s="352"/>
      <c r="C87" s="352"/>
      <c r="D87" s="352"/>
      <c r="E87" s="352"/>
      <c r="F87" s="352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3" t="s">
        <v>36</v>
      </c>
      <c r="B102" s="354"/>
      <c r="C102" s="355"/>
      <c r="D102" s="289">
        <f>SUM(B88:C101)</f>
        <v>0</v>
      </c>
    </row>
    <row r="103" spans="1:7" x14ac:dyDescent="0.3">
      <c r="A103" s="353" t="s">
        <v>295</v>
      </c>
      <c r="B103" s="354"/>
      <c r="C103" s="355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1" t="s">
        <v>212</v>
      </c>
      <c r="B106" s="352"/>
      <c r="C106" s="352"/>
      <c r="D106" s="352"/>
      <c r="E106" s="352"/>
      <c r="F106" s="352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3" t="s">
        <v>36</v>
      </c>
      <c r="B118" s="354"/>
      <c r="C118" s="355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3" t="s">
        <v>295</v>
      </c>
      <c r="B119" s="354"/>
      <c r="C119" s="355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1" t="s">
        <v>185</v>
      </c>
      <c r="B121" s="352"/>
      <c r="C121" s="352"/>
      <c r="D121" s="352"/>
      <c r="E121" s="352"/>
      <c r="F121" s="352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3" t="s">
        <v>36</v>
      </c>
      <c r="B133" s="354"/>
      <c r="C133" s="355"/>
      <c r="D133" s="289">
        <f>SUM(B122:C132)</f>
        <v>0</v>
      </c>
    </row>
    <row r="134" spans="1:7" x14ac:dyDescent="0.3">
      <c r="A134" s="353" t="s">
        <v>295</v>
      </c>
      <c r="B134" s="354"/>
      <c r="C134" s="355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1" t="s">
        <v>71</v>
      </c>
      <c r="B136" s="352"/>
      <c r="C136" s="352"/>
      <c r="D136" s="352"/>
      <c r="E136" s="352"/>
      <c r="F136" s="352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3" t="s">
        <v>36</v>
      </c>
      <c r="B149" s="354"/>
      <c r="C149" s="355"/>
      <c r="D149" s="289">
        <f>SUM(B137:C148)</f>
        <v>0</v>
      </c>
    </row>
    <row r="150" spans="1:7" x14ac:dyDescent="0.3">
      <c r="A150" s="353" t="s">
        <v>295</v>
      </c>
      <c r="B150" s="354"/>
      <c r="C150" s="355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1" t="s">
        <v>217</v>
      </c>
      <c r="B152" s="352"/>
      <c r="C152" s="352"/>
      <c r="D152" s="352"/>
      <c r="E152" s="352"/>
      <c r="F152" s="352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3" t="s">
        <v>36</v>
      </c>
      <c r="B161" s="358"/>
      <c r="C161" s="359"/>
      <c r="D161" s="290">
        <f>SUM(B153:C160)</f>
        <v>0</v>
      </c>
    </row>
    <row r="162" spans="1:7" x14ac:dyDescent="0.3">
      <c r="A162" s="353" t="s">
        <v>295</v>
      </c>
      <c r="B162" s="354"/>
      <c r="C162" s="355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1" t="s">
        <v>77</v>
      </c>
      <c r="B164" s="352"/>
      <c r="C164" s="352"/>
      <c r="D164" s="352"/>
      <c r="E164" s="352"/>
      <c r="F164" s="352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3" t="s">
        <v>36</v>
      </c>
      <c r="B169" s="354"/>
      <c r="C169" s="355"/>
      <c r="D169" s="289">
        <f>SUM(B165:C168)</f>
        <v>0</v>
      </c>
    </row>
    <row r="170" spans="1:7" x14ac:dyDescent="0.3">
      <c r="A170" s="353" t="s">
        <v>295</v>
      </c>
      <c r="B170" s="354"/>
      <c r="C170" s="355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6" t="s">
        <v>17</v>
      </c>
      <c r="B172" s="357"/>
      <c r="C172" s="357"/>
      <c r="D172" s="357"/>
      <c r="E172" s="357"/>
      <c r="F172" s="357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3" t="s">
        <v>36</v>
      </c>
      <c r="B177" s="354"/>
      <c r="C177" s="355"/>
      <c r="D177" s="289">
        <f>SUM(B173:C176)</f>
        <v>0</v>
      </c>
    </row>
    <row r="178" spans="1:7" x14ac:dyDescent="0.3">
      <c r="A178" s="353" t="s">
        <v>295</v>
      </c>
      <c r="B178" s="354"/>
      <c r="C178" s="355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1" t="s">
        <v>78</v>
      </c>
      <c r="B180" s="352"/>
      <c r="C180" s="352"/>
      <c r="D180" s="352"/>
      <c r="E180" s="352"/>
      <c r="F180" s="352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3" t="s">
        <v>36</v>
      </c>
      <c r="B186" s="354"/>
      <c r="C186" s="355"/>
      <c r="D186" s="289">
        <f>SUM(B181:C185)</f>
        <v>0</v>
      </c>
    </row>
    <row r="187" spans="1:7" x14ac:dyDescent="0.3">
      <c r="A187" s="353" t="s">
        <v>295</v>
      </c>
      <c r="B187" s="354"/>
      <c r="C187" s="355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1" t="s">
        <v>216</v>
      </c>
      <c r="B189" s="352"/>
      <c r="C189" s="352"/>
      <c r="D189" s="352"/>
      <c r="E189" s="352"/>
      <c r="F189" s="352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3" t="s">
        <v>36</v>
      </c>
      <c r="B194" s="354"/>
      <c r="C194" s="355"/>
      <c r="D194" s="259">
        <f>SUM(B190:C193)</f>
        <v>0</v>
      </c>
    </row>
    <row r="195" spans="1:6" x14ac:dyDescent="0.3">
      <c r="A195" s="353" t="s">
        <v>295</v>
      </c>
      <c r="B195" s="354"/>
      <c r="C195" s="355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2018-02-22T14:54:44Z</cp:lastPrinted>
  <dcterms:created xsi:type="dcterms:W3CDTF">2015-10-03T07:44:26Z</dcterms:created>
  <dcterms:modified xsi:type="dcterms:W3CDTF">2019-04-22T15:08:32Z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