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Clients\uhd\Audit magasin\Audits par magasins\CE Mhamdia\2017\novembre\"/>
    </mc:Choice>
  </mc:AlternateContent>
  <bookViews>
    <workbookView xWindow="0" yWindow="0" windowWidth="20490" windowHeight="7620" tabRatio="85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1" i="33"/>
  <c r="D162" i="33" s="1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A193" i="32"/>
  <c r="C180" i="32"/>
  <c r="C176" i="32"/>
  <c r="C174" i="32"/>
  <c r="C172" i="32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A44" i="32"/>
  <c r="C33" i="32"/>
  <c r="C28" i="32"/>
  <c r="D23" i="32"/>
  <c r="D24" i="32" s="1"/>
  <c r="A17" i="32"/>
  <c r="A8" i="32"/>
  <c r="A7" i="33" s="1"/>
  <c r="B8" i="31"/>
  <c r="D37" i="32" l="1"/>
  <c r="D54" i="32"/>
  <c r="D55" i="32" s="1"/>
  <c r="D242" i="32"/>
  <c r="D37" i="34"/>
  <c r="D38" i="34" s="1"/>
  <c r="D110" i="34"/>
  <c r="D111" i="34" s="1"/>
  <c r="D206" i="32"/>
  <c r="D207" i="32" s="1"/>
  <c r="D337" i="34"/>
  <c r="D338" i="34" s="1"/>
  <c r="D357" i="34"/>
  <c r="D83" i="35"/>
  <c r="D84" i="35" s="1"/>
  <c r="D146" i="32"/>
  <c r="D276" i="32"/>
  <c r="D294" i="32"/>
  <c r="D295" i="32" s="1"/>
  <c r="D387" i="32"/>
  <c r="D186" i="32"/>
  <c r="D187" i="32" s="1"/>
  <c r="D449" i="32"/>
  <c r="D450" i="32" s="1"/>
  <c r="B132" i="29" s="1"/>
  <c r="D54" i="34"/>
  <c r="D55" i="34" s="1"/>
  <c r="D186" i="34"/>
  <c r="D187" i="34" s="1"/>
  <c r="D229" i="34"/>
  <c r="D230" i="34" s="1"/>
  <c r="D242" i="34"/>
  <c r="D243" i="34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79" i="34" s="1"/>
  <c r="D280" i="34" s="1"/>
  <c r="B84" i="29" s="1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82" i="34" s="1"/>
  <c r="D134" i="34"/>
  <c r="D135" i="34" s="1"/>
  <c r="D146" i="34"/>
  <c r="D387" i="34"/>
  <c r="D388" i="34" s="1"/>
  <c r="D449" i="34"/>
  <c r="D450" i="34" s="1"/>
  <c r="B133" i="29" s="1"/>
  <c r="D179" i="35"/>
  <c r="D40" i="34"/>
  <c r="D41" i="34" s="1"/>
  <c r="B49" i="29" s="1"/>
  <c r="D277" i="34"/>
  <c r="D189" i="34"/>
  <c r="D190" i="34" s="1"/>
  <c r="B70" i="29" s="1"/>
  <c r="D164" i="34"/>
  <c r="D307" i="34"/>
  <c r="D308" i="34" s="1"/>
  <c r="B91" i="29" s="1"/>
  <c r="D305" i="34"/>
  <c r="D358" i="34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243" i="32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96" i="34" l="1"/>
  <c r="D97" i="34" s="1"/>
  <c r="B56" i="29" s="1"/>
  <c r="D245" i="34"/>
  <c r="D246" i="34" s="1"/>
  <c r="B77" i="29" s="1"/>
  <c r="D390" i="34"/>
  <c r="D391" i="34" s="1"/>
  <c r="B105" i="29" s="1"/>
  <c r="D409" i="30"/>
  <c r="D410" i="30" s="1"/>
  <c r="B110" i="29" s="1"/>
  <c r="D149" i="34"/>
  <c r="D150" i="34" s="1"/>
  <c r="B63" i="29" s="1"/>
  <c r="D242" i="30"/>
  <c r="D243" i="30" s="1"/>
  <c r="D276" i="30"/>
  <c r="D277" i="30" s="1"/>
  <c r="D294" i="30"/>
  <c r="D295" i="30" s="1"/>
  <c r="D62" i="31"/>
  <c r="D63" i="31" s="1"/>
  <c r="D83" i="31"/>
  <c r="D84" i="31" s="1"/>
  <c r="D101" i="31"/>
  <c r="D102" i="31" s="1"/>
  <c r="D117" i="31"/>
  <c r="D118" i="31" s="1"/>
  <c r="D145" i="31"/>
  <c r="D146" i="31" s="1"/>
  <c r="D81" i="30"/>
  <c r="D82" i="30" s="1"/>
  <c r="D110" i="30"/>
  <c r="D111" i="30" s="1"/>
  <c r="D146" i="30"/>
  <c r="D147" i="30" s="1"/>
  <c r="D206" i="30"/>
  <c r="D207" i="30" s="1"/>
  <c r="D449" i="30"/>
  <c r="D450" i="30" s="1"/>
  <c r="B131" i="29" s="1"/>
  <c r="D245" i="32"/>
  <c r="D246" i="32" s="1"/>
  <c r="B76" i="29" s="1"/>
  <c r="D96" i="32"/>
  <c r="D97" i="32" s="1"/>
  <c r="B55" i="29" s="1"/>
  <c r="D307" i="32"/>
  <c r="D308" i="32" s="1"/>
  <c r="B90" i="29" s="1"/>
  <c r="D186" i="30"/>
  <c r="D187" i="30" s="1"/>
  <c r="D229" i="30"/>
  <c r="D230" i="30" s="1"/>
  <c r="D387" i="30"/>
  <c r="D390" i="30" s="1"/>
  <c r="D391" i="30" s="1"/>
  <c r="B103" i="29" s="1"/>
  <c r="D360" i="34"/>
  <c r="D361" i="34" s="1"/>
  <c r="B98" i="29" s="1"/>
  <c r="D182" i="35"/>
  <c r="D183" i="35" s="1"/>
  <c r="B11" i="35" s="1"/>
  <c r="D37" i="30"/>
  <c r="D38" i="30" s="1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D179" i="31"/>
  <c r="D358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279" i="30" l="1"/>
  <c r="D280" i="30" s="1"/>
  <c r="B82" i="29" s="1"/>
  <c r="D388" i="30"/>
  <c r="D307" i="30"/>
  <c r="D308" i="30" s="1"/>
  <c r="B89" i="29" s="1"/>
  <c r="D245" i="30"/>
  <c r="D246" i="30" s="1"/>
  <c r="B75" i="29" s="1"/>
  <c r="D189" i="30"/>
  <c r="D190" i="30" s="1"/>
  <c r="B68" i="29" s="1"/>
  <c r="D40" i="30"/>
  <c r="D41" i="30" s="1"/>
  <c r="B47" i="29" s="1"/>
  <c r="D101" i="17"/>
  <c r="D102" i="17" s="1"/>
  <c r="D462" i="32"/>
  <c r="D463" i="32" s="1"/>
  <c r="B26" i="29" s="1"/>
  <c r="D96" i="30"/>
  <c r="D97" i="30" s="1"/>
  <c r="B54" i="29" s="1"/>
  <c r="D387" i="16"/>
  <c r="D388" i="16" s="1"/>
  <c r="D132" i="17"/>
  <c r="D133" i="17" s="1"/>
  <c r="D360" i="30"/>
  <c r="D361" i="30" s="1"/>
  <c r="B96" i="29" s="1"/>
  <c r="B27" i="29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1" i="33"/>
  <c r="B146" i="29"/>
  <c r="B12" i="34"/>
  <c r="B35" i="29"/>
  <c r="D171" i="17"/>
  <c r="D62" i="17"/>
  <c r="D206" i="16"/>
  <c r="D207" i="16" s="1"/>
  <c r="D54" i="16"/>
  <c r="D55" i="16" s="1"/>
  <c r="B9" i="17"/>
  <c r="B10" i="17"/>
  <c r="B34" i="29" l="1"/>
  <c r="B12" i="32"/>
  <c r="D462" i="30"/>
  <c r="D463" i="30" s="1"/>
  <c r="B25" i="29" s="1"/>
  <c r="D279" i="16"/>
  <c r="D280" i="16" s="1"/>
  <c r="D360" i="16"/>
  <c r="D361" i="16" s="1"/>
  <c r="D40" i="16"/>
  <c r="D41" i="16" s="1"/>
  <c r="B46" i="29" s="1"/>
  <c r="B11" i="31"/>
  <c r="B145" i="29"/>
  <c r="B33" i="29" l="1"/>
  <c r="B12" i="30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3" i="16" l="1"/>
  <c r="D81" i="16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<sst xmlns="http://schemas.openxmlformats.org/spreadsheetml/2006/main" count="3089" uniqueCount="424">
  <si>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</si>
  <si>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</si>
  <si>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</si>
  <si>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</si>
  <si>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</si>
  <si>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</si>
  <si>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</si>
  <si>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</si>
  <si>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</si>
  <si>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</si>
  <si>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</si>
  <si>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</si>
  <si>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</si>
  <si>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</si>
  <si>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</si>
  <si>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</si>
  <si>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</si>
  <si>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</si>
  <si>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</si>
  <si>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</si>
  <si>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</si>
  <si>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</si>
  <si>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</si>
  <si>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</si>
  <si>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</si>
  <si>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</si>
  <si>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</si>
  <si>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</si>
  <si>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</si>
  <si>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</si>
  <si>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</si>
  <si>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</si>
  <si>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</si>
  <si>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</si>
  <si>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</si>
  <si>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</si>
  <si>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</si>
  <si>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</si>
  <si>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</si>
  <si>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</si>
  <si>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</si>
  <si>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</si>
  <si>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</si>
  <si>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</si>
  <si>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</si>
  <si>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</si>
  <si>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</si>
  <si>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</si>
  <si>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</si>
  <si>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</si>
  <si>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</si>
  <si>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</si>
  <si>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</si>
  <si>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</si>
  <si>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</si>
  <si>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</si>
  <si>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</si>
  <si>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</si>
  <si>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</si>
  <si>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</si>
  <si>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</si>
  <si>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</si>
  <si>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</si>
  <si>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</si>
  <si>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</si>
  <si>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</si>
  <si>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</si>
  <si>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</si>
  <si>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</si>
  <si>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</si>
  <si>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</si>
  <si>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</si>
  <si>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</si>
  <si>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</si>
  <si>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</si>
  <si>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</si>
  <si>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</si>
  <si>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</si>
  <si>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</si>
  <si>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</si>
  <si>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</si>
  <si>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</si>
  <si>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</si>
  <si>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</si>
  <si>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</si>
  <si>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</si>
  <si>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</si>
  <si>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</si>
  <si>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</si>
  <si>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</si>
  <si>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</si>
  <si>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</si>
  <si>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</si>
  <si>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</si>
  <si>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</si>
  <si>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</si>
  <si>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</si>
  <si>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</si>
  <si>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</si>
  <si>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</si>
  <si>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</si>
  <si>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</si>
  <si>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</si>
  <si>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</si>
  <si>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</si>
  <si>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</si>
  <si>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</si>
  <si>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</si>
  <si>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</si>
  <si>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</si>
  <si>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</si>
  <si>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</si>
  <si>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</si>
  <si>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</si>
  <si>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</si>
  <si>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</si>
  <si>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</si>
  <si>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</si>
  <si>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</si>
  <si>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</si>
  <si>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</si>
  <si>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</si>
  <si>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</si>
  <si>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</si>
  <si>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</si>
  <si>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</si>
  <si>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</si>
  <si>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</si>
  <si>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</si>
  <si>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</si>
  <si>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</si>
  <si>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</si>
  <si>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</si>
  <si>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</si>
  <si>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</si>
  <si>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</si>
  <si>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</si>
  <si>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</si>
  <si>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</si>
  <si>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</si>
  <si>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</si>
  <si>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</si>
  <si>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</si>
  <si>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</si>
  <si>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</si>
  <si>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</si>
  <si>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</si>
  <si>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</si>
  <si>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</si>
  <si>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</si>
  <si>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</si>
  <si>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</si>
  <si>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</si>
  <si>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</si>
  <si>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</si>
  <si>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</si>
  <si>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</si>
  <si>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</si>
  <si>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</si>
  <si>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</si>
  <si>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</si>
  <si>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</si>
  <si>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</si>
  <si>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</si>
  <si>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</si>
  <si>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</si>
  <si>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</si>
  <si>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</si>
  <si>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</si>
  <si>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</si>
  <si>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</si>
  <si>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</si>
  <si>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</si>
  <si>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</si>
  <si>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</si>
  <si>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</si>
  <si>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</si>
  <si>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</si>
  <si>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</si>
  <si>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</si>
  <si>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</si>
  <si>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</si>
  <si>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</si>
  <si>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</si>
  <si>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</si>
  <si>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</si>
  <si>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</si>
  <si>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</si>
  <si>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</si>
  <si>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</si>
  <si>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</si>
  <si>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</si>
  <si>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</si>
  <si>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</si>
  <si>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</si>
  <si>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</si>
  <si>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</si>
  <si>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</si>
  <si>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</si>
  <si>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</si>
  <si>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</si>
  <si>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</si>
  <si>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</si>
  <si>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</si>
  <si>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</si>
  <si>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</si>
  <si>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</si>
  <si>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</si>
  <si>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</si>
  <si>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</si>
  <si>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</si>
  <si>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</si>
  <si>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</si>
  <si>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</si>
  <si>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</si>
  <si>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</si>
  <si>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</si>
  <si>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</si>
  <si>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</si>
  <si>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</si>
  <si>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</si>
  <si>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</si>
  <si>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</si>
  <si>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</si>
  <si>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</si>
  <si>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</si>
  <si>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</si>
  <si>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</si>
  <si>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</si>
  <si>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</si>
  <si>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</si>
  <si>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</si>
  <si>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</si>
  <si>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</si>
  <si>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</si>
  <si>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</si>
  <si>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</si>
  <si>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</si>
  <si>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</si>
  <si>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</si>
  <si>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</si>
  <si>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</si>
  <si>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</si>
  <si>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</si>
  <si>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</si>
  <si>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</si>
  <si>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</si>
  <si>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</si>
  <si>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</si>
  <si>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</si>
  <si>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</si>
  <si>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</si>
  <si>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</si>
  <si>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</si>
  <si>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</si>
  <si>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</si>
  <si>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</si>
  <si>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</si>
  <si>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</si>
  <si>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</si>
  <si>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</si>
  <si>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</si>
  <si>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</si>
  <si>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</si>
  <si>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</si>
  <si>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</si>
  <si>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</si>
  <si>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</si>
  <si>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</si>
  <si>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</si>
  <si>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</si>
  <si>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</si>
  <si>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</si>
  <si>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</si>
  <si>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</si>
  <si>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</si>
  <si>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</si>
  <si>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</si>
  <si>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</si>
  <si>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</si>
  <si>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</si>
  <si>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</si>
  <si>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</si>
  <si>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</si>
  <si>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</si>
  <si>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</si>
  <si>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</si>
  <si>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</si>
  <si>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</si>
  <si>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</si>
  <si>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</si>
  <si>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</si>
  <si>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</si>
  <si>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</si>
  <si>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</si>
  <si>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</si>
  <si>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</si>
  <si>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</si>
  <si>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</si>
  <si>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</si>
  <si>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</si>
  <si>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</si>
  <si>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</si>
  <si>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</si>
  <si>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</si>
  <si>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</si>
  <si>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</si>
  <si>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</si>
  <si>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</si>
  <si>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</si>
  <si>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</si>
  <si>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</si>
  <si>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</si>
  <si>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</si>
  <si>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</si>
  <si>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</si>
  <si>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</si>
  <si>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</si>
  <si>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</si>
  <si>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</si>
  <si>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</si>
  <si>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</si>
  <si>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</si>
  <si>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</si>
  <si>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</si>
  <si>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</si>
  <si>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</si>
  <si>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</si>
  <si>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</si>
  <si>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</si>
  <si>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</si>
  <si>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</si>
  <si>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</si>
  <si>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</si>
  <si>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</si>
  <si>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</si>
  <si>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</si>
  <si>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</si>
  <si>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</si>
  <si>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</si>
  <si>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</si>
  <si>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</si>
  <si>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</si>
  <si>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</si>
  <si>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</si>
  <si>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</si>
  <si>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</si>
  <si>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</si>
  <si>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</si>
  <si>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</si>
  <si>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</si>
  <si>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</si>
  <si>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</si>
  <si>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</si>
  <si>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</si>
  <si>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</si>
  <si>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</si>
  <si>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</si>
  <si>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</si>
  <si>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</si>
  <si>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</si>
  <si>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</si>
  <si>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</si>
  <si>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</si>
  <si>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</si>
  <si>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</si>
  <si>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</si>
  <si>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</si>
  <si>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</si>
  <si>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</si>
  <si>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</si>
  <si>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</si>
  <si>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</si>
  <si>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</si>
  <si>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</si>
  <si>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</si>
  <si>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</si>
  <si>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</si>
  <si>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</si>
  <si>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</si>
  <si>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Les alarmes sont réglés mais non enregsitrés</t>
  </si>
  <si>
    <t>La fiche est disponible, toutefois l'enregistrement des reclamations n'est pas réalisé</t>
  </si>
  <si>
    <t xml:space="preserve">Correct </t>
  </si>
  <si>
    <t>Etablir un planning d'analyse et visite médicale pour le personnel PFT</t>
  </si>
  <si>
    <t>MHAMDIA</t>
  </si>
  <si>
    <t>Gestionnaire de stock Mr. Najmeddine CHIHAOUI</t>
  </si>
  <si>
    <t>Présence de mouches aux alentours du rayon fruits et légumes</t>
  </si>
  <si>
    <t xml:space="preserve">Vérifier l'éfficacité du tue mouche </t>
  </si>
  <si>
    <t>Les analyses copro pour le 1er semestre n'étaient pas disponibles</t>
  </si>
  <si>
    <t>La porte du quai de réception n'est pas étanche</t>
  </si>
  <si>
    <t>Poser un bas de porte pour protéger le quai des nuisibles</t>
  </si>
  <si>
    <t>Humidité 56%</t>
  </si>
  <si>
    <t>Absence de distributeur de papier des vestiaires femmes et hommes</t>
  </si>
  <si>
    <t>Fixer des distributeurs de papier</t>
  </si>
  <si>
    <t>Les laves mains sont à ouverture manuelle. Pour une hygiène accrue et réduire le risque de contamination croisée fixer un lave mains à ouverture non manuelle</t>
  </si>
  <si>
    <t>Absence d'un local poubelle. Les bennes à ordures sont déposées à l'air libre</t>
  </si>
  <si>
    <t>voir technique ligne 165</t>
  </si>
  <si>
    <t>Température du meuble des yaourts
affichée : +6°C
mesurée : +6,8°C
Température du meuble des produits surgelés
affichée : -19°C
mesurée : -18,8°C</t>
  </si>
  <si>
    <t>Réserve : Le porte appât était vide et non fixé 
Présence d'appât dépourvu de cache</t>
  </si>
  <si>
    <t>Aviser le sous traitant à ces écarts</t>
  </si>
  <si>
    <t xml:space="preserve">Le dispositif de manipulation de sucre n'était pas alimentaire. </t>
  </si>
  <si>
    <t>Absence de mention la DLC des produits réceptionnés le 28/06/2017</t>
  </si>
  <si>
    <t>Les casiers sont rouillés</t>
  </si>
  <si>
    <t>Réparer les zones rouillés des casiers</t>
  </si>
  <si>
    <t>M Dhia MECHLAOUI</t>
  </si>
  <si>
    <t>Directeur magasin M Nebil DABBABI et le gestionnaire du stock M Najmeddine CHIHAOUI</t>
  </si>
  <si>
    <t>Renforcer le tri des produits exposés.</t>
  </si>
  <si>
    <t>Absence de savons liquide et de distributeurs papier dans les sanitaires des hommes et des femmes, prévoir ces éléments.</t>
  </si>
  <si>
    <t>Le plan d'appâtage n'était pas disponible le jour de l'audit.</t>
  </si>
  <si>
    <t>Présence de cadavres de mouches dans la grille d'aération du meuble froid du rayon FLEG.</t>
  </si>
  <si>
    <t>Des produits (eau minérale) étaient exposés à même le sol au niveau du rayon PGC liquide, cette pratique est interdite (voir photo).</t>
  </si>
  <si>
    <t>La résine du sol était écaillée (voir photo).</t>
  </si>
  <si>
    <t>Correct</t>
  </si>
  <si>
    <t>Procéder au nettoyage de cet élément.</t>
  </si>
  <si>
    <t>Température du meuble froid des yaourts:
T° affichée: 5,6°C
T° mesurée: 4,4°C</t>
  </si>
  <si>
    <t>Les casiers des vestiaires des hommes étaient rouillés.</t>
  </si>
  <si>
    <t>Prévoir ces éléments.</t>
  </si>
  <si>
    <t>Le taux d'hygrométrie relevé était de 47%; correct</t>
  </si>
  <si>
    <t>Absence des distributeurs de papiers dans les sanitaires des hommes et des femmes (remarque récurente).</t>
  </si>
  <si>
    <t>Absence d'un local poubelle.</t>
  </si>
  <si>
    <t>La grille d’aération était souillée.</t>
  </si>
  <si>
    <t>Absence de carnet sur le desk de la réception.</t>
  </si>
  <si>
    <t>Les DF et DLC étaient illisibles pour un pot de pâte de zgougou (ben gayed hsin).</t>
  </si>
  <si>
    <t>L’enregistrement d’autocontrôle du nettoyage et de la désinfection pour le rayon FLEG n’était pas maitrisé par l’opérateur concerné (utilisation des croix), une sensibilisation sur l’utilisation de la notion S/P a eu lieu le jour de l’audit.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</si>
</sst>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11" fillId="0" borderId="1" xfId="0" applyFont="1" applyBorder="1" applyAlignment="1" applyProtection="1">
      <alignment vertical="center" wrapText="1"/>
    </xf>
    <xf numFmtId="0" fontId="4" fillId="8" borderId="3" xfId="0" applyNumberFormat="1" applyFont="1" applyFill="1" applyBorder="1" applyAlignment="1" applyProtection="1">
      <alignment vertical="center"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0" fillId="0" borderId="1" xfId="0" applyBorder="1" applyAlignment="1" applyProtection="1">
      <alignment horizontal="left" wrapText="1"/>
      <protection locked="0"/>
    </xf>
    <xf numFmtId="0" fontId="11" fillId="0" borderId="0" xfId="0" applyFont="1" applyAlignment="1" applyProtection="1">
      <alignment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10" fontId="12" fillId="6" borderId="1" xfId="0" applyNumberFormat="1" applyFont="1" applyFill="1" applyBorder="1" applyAlignment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13875840"/>
        <c:axId val="626550288"/>
      </c:barChart>
      <c:catAx>
        <c:axId val="81387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6550288"/>
        <c:crosses val="autoZero"/>
        <c:auto val="1"/>
        <c:lblAlgn val="ctr"/>
        <c:lblOffset val="100"/>
        <c:noMultiLvlLbl val="0"/>
      </c:catAx>
      <c:valAx>
        <c:axId val="626550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1387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0.91666666666666663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8896"/>
        <c:axId val="854094336"/>
      </c:barChart>
      <c:catAx>
        <c:axId val="85408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94336"/>
        <c:crosses val="autoZero"/>
        <c:auto val="1"/>
        <c:lblAlgn val="ctr"/>
        <c:lblOffset val="100"/>
        <c:noMultiLvlLbl val="0"/>
      </c:catAx>
      <c:valAx>
        <c:axId val="85409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0.75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5088"/>
        <c:axId val="854082912"/>
      </c:barChart>
      <c:catAx>
        <c:axId val="85408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82912"/>
        <c:crosses val="autoZero"/>
        <c:auto val="1"/>
        <c:lblAlgn val="ctr"/>
        <c:lblOffset val="100"/>
        <c:noMultiLvlLbl val="0"/>
      </c:catAx>
      <c:valAx>
        <c:axId val="85408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5632"/>
        <c:axId val="854091072"/>
      </c:barChart>
      <c:catAx>
        <c:axId val="85408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91072"/>
        <c:crosses val="autoZero"/>
        <c:auto val="1"/>
        <c:lblAlgn val="ctr"/>
        <c:lblOffset val="100"/>
        <c:noMultiLvlLbl val="0"/>
      </c:catAx>
      <c:valAx>
        <c:axId val="854091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0.86363636363636365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6720"/>
        <c:axId val="854083456"/>
      </c:barChart>
      <c:catAx>
        <c:axId val="85408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83456"/>
        <c:crosses val="autoZero"/>
        <c:auto val="1"/>
        <c:lblAlgn val="ctr"/>
        <c:lblOffset val="100"/>
        <c:noMultiLvlLbl val="0"/>
      </c:catAx>
      <c:valAx>
        <c:axId val="85408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4000"/>
        <c:axId val="854087264"/>
      </c:barChart>
      <c:catAx>
        <c:axId val="854084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87264"/>
        <c:crosses val="autoZero"/>
        <c:auto val="1"/>
        <c:lblAlgn val="ctr"/>
        <c:lblOffset val="100"/>
        <c:noMultiLvlLbl val="0"/>
      </c:catAx>
      <c:valAx>
        <c:axId val="85408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0.79545454545454541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93248"/>
        <c:axId val="854094880"/>
      </c:barChart>
      <c:catAx>
        <c:axId val="85409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94880"/>
        <c:crosses val="autoZero"/>
        <c:auto val="1"/>
        <c:lblAlgn val="ctr"/>
        <c:lblOffset val="100"/>
        <c:noMultiLvlLbl val="0"/>
      </c:catAx>
      <c:valAx>
        <c:axId val="85409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9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0.96499999999999997</c:v>
                </c:pt>
                <c:pt idx="1">
                  <c:v>0.95789473684210524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1824"/>
        <c:axId val="855129904"/>
      </c:barChart>
      <c:catAx>
        <c:axId val="85408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5129904"/>
        <c:crosses val="autoZero"/>
        <c:auto val="1"/>
        <c:lblAlgn val="ctr"/>
        <c:lblOffset val="100"/>
        <c:noMultiLvlLbl val="0"/>
      </c:catAx>
      <c:valAx>
        <c:axId val="85512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0.88022727272727264</c:v>
                </c:pt>
                <c:pt idx="1">
                  <c:v>0.89561403508771931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855120112"/>
        <c:axId val="855129360"/>
        <c:extLst/>
      </c:barChart>
      <c:catAx>
        <c:axId val="8551201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5129360"/>
        <c:crosses val="autoZero"/>
        <c:auto val="1"/>
        <c:lblAlgn val="ctr"/>
        <c:lblOffset val="100"/>
        <c:noMultiLvlLbl val="0"/>
      </c:catAx>
      <c:valAx>
        <c:axId val="8551293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512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0.51666666666666672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55125552"/>
        <c:axId val="855123920"/>
        <c:extLst/>
      </c:barChart>
      <c:catAx>
        <c:axId val="85512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5123920"/>
        <c:crosses val="autoZero"/>
        <c:auto val="1"/>
        <c:lblAlgn val="ctr"/>
        <c:lblOffset val="100"/>
        <c:noMultiLvlLbl val="0"/>
      </c:catAx>
      <c:valAx>
        <c:axId val="855123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512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65200"/>
        <c:axId val="853255408"/>
      </c:barChart>
      <c:catAx>
        <c:axId val="85326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55408"/>
        <c:crosses val="autoZero"/>
        <c:auto val="1"/>
        <c:lblAlgn val="ctr"/>
        <c:lblOffset val="100"/>
        <c:noMultiLvlLbl val="0"/>
      </c:catAx>
      <c:valAx>
        <c:axId val="853255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6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64656"/>
        <c:axId val="853262480"/>
      </c:barChart>
      <c:catAx>
        <c:axId val="85326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62480"/>
        <c:crosses val="autoZero"/>
        <c:auto val="1"/>
        <c:lblAlgn val="ctr"/>
        <c:lblOffset val="100"/>
        <c:noMultiLvlLbl val="0"/>
      </c:catAx>
      <c:valAx>
        <c:axId val="85326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6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64112"/>
        <c:axId val="853263024"/>
      </c:barChart>
      <c:catAx>
        <c:axId val="85326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63024"/>
        <c:crosses val="autoZero"/>
        <c:auto val="1"/>
        <c:lblAlgn val="ctr"/>
        <c:lblOffset val="100"/>
        <c:noMultiLvlLbl val="0"/>
      </c:catAx>
      <c:valAx>
        <c:axId val="85326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63568"/>
        <c:axId val="853253232"/>
      </c:barChart>
      <c:catAx>
        <c:axId val="85326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53232"/>
        <c:crosses val="autoZero"/>
        <c:auto val="1"/>
        <c:lblAlgn val="ctr"/>
        <c:lblOffset val="100"/>
        <c:noMultiLvlLbl val="0"/>
      </c:catAx>
      <c:valAx>
        <c:axId val="85325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6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1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57040"/>
        <c:axId val="853251056"/>
      </c:barChart>
      <c:catAx>
        <c:axId val="85325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51056"/>
        <c:crosses val="autoZero"/>
        <c:auto val="1"/>
        <c:lblAlgn val="ctr"/>
        <c:lblOffset val="100"/>
        <c:noMultiLvlLbl val="0"/>
      </c:catAx>
      <c:valAx>
        <c:axId val="85325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5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0.8928571428571429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60304"/>
        <c:axId val="853252688"/>
      </c:barChart>
      <c:catAx>
        <c:axId val="85326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52688"/>
        <c:crosses val="autoZero"/>
        <c:auto val="1"/>
        <c:lblAlgn val="ctr"/>
        <c:lblOffset val="100"/>
        <c:noMultiLvlLbl val="0"/>
      </c:catAx>
      <c:valAx>
        <c:axId val="853252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6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253776"/>
        <c:axId val="853254320"/>
      </c:barChart>
      <c:catAx>
        <c:axId val="85325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254320"/>
        <c:crosses val="autoZero"/>
        <c:auto val="1"/>
        <c:lblAlgn val="ctr"/>
        <c:lblOffset val="100"/>
        <c:noMultiLvlLbl val="0"/>
      </c:catAx>
      <c:valAx>
        <c:axId val="85325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25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4088352"/>
        <c:axId val="854089984"/>
      </c:barChart>
      <c:catAx>
        <c:axId val="85408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4089984"/>
        <c:crosses val="autoZero"/>
        <c:auto val="1"/>
        <c:lblAlgn val="ctr"/>
        <c:lblOffset val="100"/>
        <c:noMultiLvlLbl val="0"/>
      </c:catAx>
      <c:valAx>
        <c:axId val="854089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408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zoomScaleNormal="100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9" t="s">
        <v>378</v>
      </c>
      <c r="B18" s="259"/>
      <c r="C18" s="259"/>
      <c r="D18" s="260" t="s">
        <v>384</v>
      </c>
      <c r="E18" s="260"/>
      <c r="F18" s="260"/>
      <c r="G18" s="260"/>
      <c r="H18" s="260"/>
      <c r="I18" s="260"/>
      <c r="J18" s="260"/>
      <c r="K18" s="260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61" t="s">
        <v>350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5" t="s">
        <v>352</v>
      </c>
      <c r="C23" s="255"/>
      <c r="D23" s="149"/>
      <c r="E23" s="149"/>
      <c r="F23" s="149"/>
      <c r="G23" s="149"/>
      <c r="H23" s="149"/>
      <c r="I23" s="149"/>
      <c r="J23" s="148" t="str">
        <f>D18</f>
        <v>MHAMDIA</v>
      </c>
    </row>
    <row r="24" spans="1:11" ht="33" customHeight="1" x14ac:dyDescent="0.25">
      <c r="A24" s="190" t="s">
        <v>353</v>
      </c>
      <c r="B24" s="254">
        <f>AVERAGE('A1 Exploitation'!D463,'A1 Technique'!D183)</f>
        <v>0.88022727272727264</v>
      </c>
      <c r="C24" s="254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4">
        <f>AVERAGE('A2 Exploitation'!D463,'A2 Technique'!D183)</f>
        <v>0.89561403508771931</v>
      </c>
      <c r="C25" s="254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4">
        <f>AVERAGE('A3 Exploitation'!D463,'A3 Technique'!D183)</f>
        <v>0</v>
      </c>
      <c r="C26" s="254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4">
        <f>AVERAGE('A4 Exploitation'!D463,'A4 Technique'!D183)</f>
        <v>0</v>
      </c>
      <c r="C27" s="254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5" t="s">
        <v>357</v>
      </c>
      <c r="C31" s="255"/>
      <c r="D31" s="149"/>
      <c r="E31" s="149"/>
      <c r="F31" s="149"/>
      <c r="G31" s="149"/>
      <c r="H31" s="149"/>
      <c r="I31" s="149"/>
      <c r="J31" s="148" t="str">
        <f>D18</f>
        <v>MHAMDIA</v>
      </c>
    </row>
    <row r="32" spans="1:11" ht="33" customHeight="1" x14ac:dyDescent="0.25">
      <c r="A32" s="190" t="s">
        <v>353</v>
      </c>
      <c r="B32" s="254">
        <f>'A1 Exploitation'!D463</f>
        <v>0.96499999999999997</v>
      </c>
      <c r="C32" s="254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4">
        <f>'A2 Exploitation'!D463</f>
        <v>0.95789473684210524</v>
      </c>
      <c r="C33" s="254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4">
        <f>'A3 Exploitation'!D463</f>
        <v>0</v>
      </c>
      <c r="C34" s="254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4">
        <f>'A4 Exploitation'!D463</f>
        <v>0</v>
      </c>
      <c r="C35" s="254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58" t="s">
        <v>358</v>
      </c>
      <c r="C38" s="258"/>
      <c r="D38" s="149"/>
      <c r="E38" s="149"/>
      <c r="F38" s="149"/>
      <c r="G38" s="149"/>
      <c r="H38" s="149"/>
      <c r="I38" s="149"/>
      <c r="J38" s="148" t="str">
        <f>D18</f>
        <v>MHAMDIA</v>
      </c>
    </row>
    <row r="39" spans="1:10" ht="33" customHeight="1" x14ac:dyDescent="0.25">
      <c r="A39" s="190" t="s">
        <v>353</v>
      </c>
      <c r="B39" s="254">
        <f>AVERAGE('A1 Exploitation'!D461, 'A1 Technique'!D181)</f>
        <v>0.5</v>
      </c>
      <c r="C39" s="254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4">
        <f>AVERAGE('A2 Exploitation'!D461, 'A2 Technique'!D181)</f>
        <v>0.51666666666666672</v>
      </c>
      <c r="C40" s="254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4">
        <f>AVERAGE('A3 Exploitation'!D461, 'A3 Technique'!D181)</f>
        <v>0</v>
      </c>
      <c r="C41" s="254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4">
        <f>AVERAGE('A4 Exploitation'!D461, 'A4 Technique'!D181)</f>
        <v>0</v>
      </c>
      <c r="C42" s="254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5" t="s">
        <v>359</v>
      </c>
      <c r="C45" s="255"/>
      <c r="D45" s="149"/>
      <c r="E45" s="149"/>
      <c r="F45" s="149"/>
      <c r="G45" s="149"/>
      <c r="H45" s="149"/>
      <c r="I45" s="149"/>
      <c r="J45" s="148" t="str">
        <f>D18</f>
        <v>MHAMDIA</v>
      </c>
    </row>
    <row r="46" spans="1:10" ht="33" customHeight="1" x14ac:dyDescent="0.25">
      <c r="A46" s="190" t="s">
        <v>353</v>
      </c>
      <c r="B46" s="257">
        <f>'A1 Exploitation'!D41</f>
        <v>0.95833333333333337</v>
      </c>
      <c r="C46" s="257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57">
        <f>'A2 Exploitation'!D41</f>
        <v>1</v>
      </c>
      <c r="C47" s="257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57">
        <f>'A3 Exploitation'!D41</f>
        <v>0</v>
      </c>
      <c r="C48" s="257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57">
        <f>'A4 Exploitation'!D41</f>
        <v>0</v>
      </c>
      <c r="C49" s="257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5" t="s">
        <v>360</v>
      </c>
      <c r="C52" s="255"/>
      <c r="D52" s="149"/>
      <c r="E52" s="149"/>
      <c r="F52" s="149"/>
      <c r="G52" s="149"/>
      <c r="H52" s="149"/>
      <c r="I52" s="149"/>
      <c r="J52" s="148" t="str">
        <f>D18</f>
        <v>MHAMDIA</v>
      </c>
    </row>
    <row r="53" spans="1:10" ht="33" customHeight="1" x14ac:dyDescent="0.25">
      <c r="A53" s="190" t="s">
        <v>353</v>
      </c>
      <c r="B53" s="254" t="e">
        <f>'A1 Exploitation'!D97</f>
        <v>#DIV/0!</v>
      </c>
      <c r="C53" s="254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4" t="e">
        <f>'A2 Exploitation'!D97</f>
        <v>#DIV/0!</v>
      </c>
      <c r="C54" s="254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4">
        <f>'A3 Exploitation'!D97</f>
        <v>0</v>
      </c>
      <c r="C55" s="254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4">
        <f>'A4 Exploitation'!D97</f>
        <v>0</v>
      </c>
      <c r="C56" s="254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5" t="s">
        <v>361</v>
      </c>
      <c r="C59" s="255"/>
      <c r="D59" s="149"/>
      <c r="E59" s="149"/>
      <c r="F59" s="149"/>
      <c r="G59" s="149"/>
      <c r="H59" s="149"/>
      <c r="I59" s="149"/>
      <c r="J59" s="148" t="str">
        <f>D18</f>
        <v>MHAMDIA</v>
      </c>
    </row>
    <row r="60" spans="1:10" ht="33" customHeight="1" x14ac:dyDescent="0.25">
      <c r="A60" s="190" t="s">
        <v>353</v>
      </c>
      <c r="B60" s="254" t="e">
        <f>'A1 Exploitation'!D150</f>
        <v>#DIV/0!</v>
      </c>
      <c r="C60" s="254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4" t="e">
        <f>'A2 Exploitation'!D150</f>
        <v>#DIV/0!</v>
      </c>
      <c r="C61" s="254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4">
        <f>'A3 Exploitation'!D150</f>
        <v>0</v>
      </c>
      <c r="C62" s="254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4">
        <f>'A4 Exploitation'!D150</f>
        <v>0</v>
      </c>
      <c r="C63" s="254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5" t="s">
        <v>362</v>
      </c>
      <c r="C66" s="255"/>
      <c r="D66" s="149"/>
      <c r="E66" s="149"/>
      <c r="F66" s="149"/>
      <c r="G66" s="149"/>
      <c r="H66" s="149"/>
      <c r="I66" s="149"/>
      <c r="J66" s="148" t="str">
        <f>D18</f>
        <v>MHAMDIA</v>
      </c>
    </row>
    <row r="67" spans="1:10" ht="33" customHeight="1" x14ac:dyDescent="0.25">
      <c r="A67" s="190" t="s">
        <v>353</v>
      </c>
      <c r="B67" s="254" t="e">
        <f>'A1 Exploitation'!D190</f>
        <v>#DIV/0!</v>
      </c>
      <c r="C67" s="254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4" t="e">
        <f>'A2 Exploitation'!D190</f>
        <v>#DIV/0!</v>
      </c>
      <c r="C68" s="254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4">
        <f>'A3 Exploitation'!D190</f>
        <v>0</v>
      </c>
      <c r="C69" s="254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4">
        <f>'A4 Exploitation'!D190</f>
        <v>0</v>
      </c>
      <c r="C70" s="254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5" t="s">
        <v>363</v>
      </c>
      <c r="C73" s="255"/>
      <c r="D73" s="149"/>
      <c r="E73" s="149"/>
      <c r="F73" s="149"/>
      <c r="G73" s="149"/>
      <c r="H73" s="149"/>
      <c r="I73" s="149"/>
      <c r="J73" s="148" t="str">
        <f>D18</f>
        <v>MHAMDIA</v>
      </c>
    </row>
    <row r="74" spans="1:10" ht="33" customHeight="1" x14ac:dyDescent="0.25">
      <c r="A74" s="190" t="s">
        <v>353</v>
      </c>
      <c r="B74" s="254" t="e">
        <f>'A1 Exploitation'!D246</f>
        <v>#DIV/0!</v>
      </c>
      <c r="C74" s="254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4" t="e">
        <f>'A2 Exploitation'!D246</f>
        <v>#DIV/0!</v>
      </c>
      <c r="C75" s="254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4">
        <f>'A3 Exploitation'!D246</f>
        <v>0</v>
      </c>
      <c r="C76" s="254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4">
        <f>'A4 Exploitation'!D246</f>
        <v>0</v>
      </c>
      <c r="C77" s="254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5" t="s">
        <v>364</v>
      </c>
      <c r="C80" s="255"/>
      <c r="D80" s="149"/>
      <c r="E80" s="149"/>
      <c r="F80" s="149"/>
      <c r="G80" s="149"/>
      <c r="H80" s="149"/>
      <c r="I80" s="149"/>
      <c r="J80" s="148" t="str">
        <f>D18</f>
        <v>MHAMDIA</v>
      </c>
    </row>
    <row r="81" spans="1:10" ht="33" customHeight="1" x14ac:dyDescent="0.25">
      <c r="A81" s="190" t="s">
        <v>353</v>
      </c>
      <c r="B81" s="254">
        <f>'A1 Exploitation'!D280</f>
        <v>1</v>
      </c>
      <c r="C81" s="254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4">
        <f>'A2 Exploitation'!D280</f>
        <v>0.95454545454545459</v>
      </c>
      <c r="C82" s="254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4">
        <f>'A3 Exploitation'!D280</f>
        <v>0</v>
      </c>
      <c r="C83" s="254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4">
        <f>'A4 Exploitation'!D280</f>
        <v>0</v>
      </c>
      <c r="C84" s="254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5" t="s">
        <v>365</v>
      </c>
      <c r="C87" s="255"/>
      <c r="D87" s="149"/>
      <c r="E87" s="149"/>
      <c r="F87" s="149"/>
      <c r="G87" s="149"/>
      <c r="H87" s="149"/>
      <c r="I87" s="149"/>
      <c r="J87" s="148" t="str">
        <f>D18</f>
        <v>MHAMDIA</v>
      </c>
    </row>
    <row r="88" spans="1:10" ht="33" customHeight="1" x14ac:dyDescent="0.25">
      <c r="A88" s="190" t="s">
        <v>353</v>
      </c>
      <c r="B88" s="254">
        <f>'A1 Exploitation'!D308</f>
        <v>0.9642857142857143</v>
      </c>
      <c r="C88" s="254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4">
        <f>'A2 Exploitation'!D308</f>
        <v>0.8928571428571429</v>
      </c>
      <c r="C89" s="254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4">
        <f>'A3 Exploitation'!D308</f>
        <v>0</v>
      </c>
      <c r="C90" s="254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4">
        <f>'A4 Exploitation'!D308</f>
        <v>0</v>
      </c>
      <c r="C91" s="254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5" t="s">
        <v>366</v>
      </c>
      <c r="C94" s="255"/>
      <c r="D94" s="149"/>
      <c r="E94" s="149"/>
      <c r="F94" s="149"/>
      <c r="G94" s="149"/>
      <c r="H94" s="149"/>
      <c r="I94" s="149"/>
      <c r="J94" s="148" t="str">
        <f>D18</f>
        <v>MHAMDIA</v>
      </c>
    </row>
    <row r="95" spans="1:10" ht="33" customHeight="1" x14ac:dyDescent="0.25">
      <c r="A95" s="190" t="s">
        <v>353</v>
      </c>
      <c r="B95" s="254">
        <f>'A1 Exploitation'!D361</f>
        <v>1</v>
      </c>
      <c r="C95" s="254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4">
        <f>'A2 Exploitation'!D361</f>
        <v>1</v>
      </c>
      <c r="C96" s="254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4">
        <f>'A3 Exploitation'!D361</f>
        <v>0</v>
      </c>
      <c r="C97" s="254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4">
        <f>'A4 Exploitation'!D361</f>
        <v>0</v>
      </c>
      <c r="C98" s="254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5" t="s">
        <v>367</v>
      </c>
      <c r="C101" s="255"/>
      <c r="D101" s="149"/>
      <c r="E101" s="149"/>
      <c r="F101" s="149"/>
      <c r="G101" s="149"/>
      <c r="H101" s="149"/>
      <c r="I101" s="149"/>
      <c r="J101" s="148" t="str">
        <f>D18</f>
        <v>MHAMDIA</v>
      </c>
    </row>
    <row r="102" spans="1:10" ht="33" customHeight="1" x14ac:dyDescent="0.25">
      <c r="A102" s="190" t="s">
        <v>353</v>
      </c>
      <c r="B102" s="254" t="e">
        <f>'A1 Exploitation'!D391</f>
        <v>#DIV/0!</v>
      </c>
      <c r="C102" s="254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4" t="e">
        <f>'A2 Exploitation'!D391</f>
        <v>#DIV/0!</v>
      </c>
      <c r="C103" s="254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4">
        <f>'A3 Exploitation'!D391</f>
        <v>0</v>
      </c>
      <c r="C104" s="254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4">
        <f>'A4 Exploitation'!D391</f>
        <v>0</v>
      </c>
      <c r="C105" s="254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5" t="s">
        <v>368</v>
      </c>
      <c r="C108" s="255"/>
      <c r="D108" s="149"/>
      <c r="E108" s="149"/>
      <c r="F108" s="149"/>
      <c r="G108" s="149"/>
      <c r="H108" s="149"/>
      <c r="I108" s="149"/>
      <c r="J108" s="148" t="str">
        <f>D18</f>
        <v>MHAMDIA</v>
      </c>
    </row>
    <row r="109" spans="1:10" ht="33" customHeight="1" x14ac:dyDescent="0.25">
      <c r="A109" s="190" t="s">
        <v>353</v>
      </c>
      <c r="B109" s="254">
        <f>'A1 Exploitation'!D410</f>
        <v>1</v>
      </c>
      <c r="C109" s="254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4">
        <f>'A2 Exploitation'!D410</f>
        <v>0.91666666666666663</v>
      </c>
      <c r="C110" s="254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4">
        <f>'A3 Exploitation'!D410</f>
        <v>0</v>
      </c>
      <c r="C111" s="254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4">
        <f>'A4 Exploitation'!D410</f>
        <v>0</v>
      </c>
      <c r="C112" s="254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5" t="s">
        <v>369</v>
      </c>
      <c r="C115" s="255"/>
      <c r="D115" s="149"/>
      <c r="E115" s="149"/>
      <c r="F115" s="149"/>
      <c r="G115" s="149"/>
      <c r="H115" s="149"/>
      <c r="I115" s="149"/>
      <c r="J115" s="148" t="str">
        <f>D18</f>
        <v>MHAMDIA</v>
      </c>
    </row>
    <row r="116" spans="1:10" ht="33" customHeight="1" x14ac:dyDescent="0.25">
      <c r="A116" s="190" t="s">
        <v>353</v>
      </c>
      <c r="B116" s="254">
        <f>'A1 Exploitation'!D420</f>
        <v>0.75</v>
      </c>
      <c r="C116" s="254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4">
        <f>'A2 Exploitation'!D420</f>
        <v>0.75</v>
      </c>
      <c r="C117" s="254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4">
        <f>'A3 Exploitation'!D420</f>
        <v>0</v>
      </c>
      <c r="C118" s="254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4">
        <f>'A4 Exploitation'!D420</f>
        <v>0</v>
      </c>
      <c r="C119" s="254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5" t="s">
        <v>370</v>
      </c>
      <c r="C122" s="255"/>
      <c r="D122" s="149"/>
      <c r="E122" s="149"/>
      <c r="F122" s="149"/>
      <c r="G122" s="149"/>
      <c r="H122" s="149"/>
      <c r="I122" s="149"/>
      <c r="J122" s="148" t="str">
        <f>D18</f>
        <v>MHAMDIA</v>
      </c>
    </row>
    <row r="123" spans="1:10" ht="33" customHeight="1" x14ac:dyDescent="0.25">
      <c r="A123" s="190" t="s">
        <v>353</v>
      </c>
      <c r="B123" s="254">
        <f>'A1 Exploitation'!D429</f>
        <v>1</v>
      </c>
      <c r="C123" s="254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4">
        <f>'A2 Exploitation'!D429</f>
        <v>1</v>
      </c>
      <c r="C124" s="254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4">
        <f>'A3 Exploitation'!D429</f>
        <v>0</v>
      </c>
      <c r="C125" s="254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4">
        <f>'A4 Exploitation'!D429</f>
        <v>0</v>
      </c>
      <c r="C126" s="254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56"/>
      <c r="C127" s="256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56"/>
      <c r="C128" s="256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5" t="s">
        <v>371</v>
      </c>
      <c r="C129" s="255"/>
      <c r="D129" s="149"/>
      <c r="E129" s="149"/>
      <c r="F129" s="149"/>
      <c r="G129" s="149"/>
      <c r="H129" s="149"/>
      <c r="I129" s="149"/>
      <c r="J129" s="148" t="str">
        <f>D18</f>
        <v>MHAMDIA</v>
      </c>
    </row>
    <row r="130" spans="1:10" ht="33" customHeight="1" x14ac:dyDescent="0.25">
      <c r="A130" s="190" t="s">
        <v>353</v>
      </c>
      <c r="B130" s="254">
        <f>'A1 Exploitation'!D450</f>
        <v>0.86363636363636365</v>
      </c>
      <c r="C130" s="254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4">
        <f>'A2 Exploitation'!D450</f>
        <v>0.95833333333333337</v>
      </c>
      <c r="C131" s="254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4">
        <f>'A3 Exploitation'!D450</f>
        <v>0</v>
      </c>
      <c r="C132" s="254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4">
        <f>'A4 Exploitation'!D450</f>
        <v>0</v>
      </c>
      <c r="C133" s="254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5" t="s">
        <v>372</v>
      </c>
      <c r="C136" s="255"/>
      <c r="J136" s="148" t="str">
        <f>D18</f>
        <v>MHAMDIA</v>
      </c>
    </row>
    <row r="137" spans="1:10" ht="33" customHeight="1" x14ac:dyDescent="0.25">
      <c r="A137" s="190" t="s">
        <v>353</v>
      </c>
      <c r="B137" s="254">
        <f>'A1 Exploitation'!D459</f>
        <v>1</v>
      </c>
      <c r="C137" s="254"/>
    </row>
    <row r="138" spans="1:10" ht="33" customHeight="1" x14ac:dyDescent="0.25">
      <c r="A138" s="189" t="s">
        <v>354</v>
      </c>
      <c r="B138" s="254">
        <f>'A2 Exploitation'!D459</f>
        <v>1</v>
      </c>
      <c r="C138" s="254"/>
    </row>
    <row r="139" spans="1:10" ht="33" customHeight="1" x14ac:dyDescent="0.25">
      <c r="A139" s="190" t="s">
        <v>355</v>
      </c>
      <c r="B139" s="254">
        <f>'A3 Exploitation'!D459</f>
        <v>0</v>
      </c>
      <c r="C139" s="254"/>
    </row>
    <row r="140" spans="1:10" ht="33" customHeight="1" x14ac:dyDescent="0.25">
      <c r="A140" s="190" t="s">
        <v>356</v>
      </c>
      <c r="B140" s="254">
        <f>'A4 Exploitation'!D459</f>
        <v>0</v>
      </c>
      <c r="C140" s="254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5" t="s">
        <v>373</v>
      </c>
      <c r="C143" s="255"/>
      <c r="J143" s="148" t="str">
        <f>D18</f>
        <v>MHAMDIA</v>
      </c>
    </row>
    <row r="144" spans="1:10" ht="33" customHeight="1" x14ac:dyDescent="0.25">
      <c r="A144" s="190" t="s">
        <v>353</v>
      </c>
      <c r="B144" s="254">
        <f>'A1 Technique'!D183</f>
        <v>0.79545454545454541</v>
      </c>
      <c r="C144" s="254"/>
    </row>
    <row r="145" spans="1:3" ht="33" customHeight="1" x14ac:dyDescent="0.25">
      <c r="A145" s="189" t="s">
        <v>354</v>
      </c>
      <c r="B145" s="254">
        <f>'A2 Technique'!D183</f>
        <v>0.83333333333333337</v>
      </c>
      <c r="C145" s="254"/>
    </row>
    <row r="146" spans="1:3" ht="33" customHeight="1" x14ac:dyDescent="0.25">
      <c r="A146" s="190" t="s">
        <v>355</v>
      </c>
      <c r="B146" s="254">
        <f>'A3 Technique'!D183</f>
        <v>0</v>
      </c>
      <c r="C146" s="254"/>
    </row>
    <row r="147" spans="1:3" ht="33" customHeight="1" x14ac:dyDescent="0.25">
      <c r="A147" s="190" t="s">
        <v>356</v>
      </c>
      <c r="B147" s="254">
        <f>'A4 Technique'!D183</f>
        <v>0</v>
      </c>
      <c r="C147" s="254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4" manualBreakCount="4">
    <brk id="43" max="16383" man="1"/>
    <brk id="85" max="16383" man="1"/>
    <brk id="99" max="16383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60" zoomScaleNormal="71" zoomScaleSheetLayoutView="100" workbookViewId="0">
      <selection activeCell="D443" sqref="D443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84"/>
      <c r="H7" s="84"/>
      <c r="I7" s="84"/>
    </row>
    <row r="8" spans="1:9" ht="29.25" x14ac:dyDescent="0.5">
      <c r="A8" s="280" t="str">
        <f>'Page de garde'!D18</f>
        <v>MHAMDIA</v>
      </c>
      <c r="B8" s="280"/>
      <c r="C8" s="280"/>
      <c r="D8" s="280"/>
      <c r="E8" s="280"/>
      <c r="F8" s="280"/>
      <c r="G8" s="85"/>
      <c r="H8" s="85"/>
      <c r="I8" s="84"/>
    </row>
    <row r="9" spans="1:9" ht="24" x14ac:dyDescent="0.45">
      <c r="A9" s="191" t="s">
        <v>44</v>
      </c>
      <c r="B9" s="281" t="s">
        <v>379</v>
      </c>
      <c r="C9" s="281"/>
      <c r="D9" s="281"/>
      <c r="E9" s="281"/>
      <c r="F9" s="282"/>
      <c r="G9" s="85"/>
      <c r="H9" s="85"/>
      <c r="I9" s="84"/>
    </row>
    <row r="10" spans="1:9" ht="24" x14ac:dyDescent="0.45">
      <c r="A10" s="192" t="s">
        <v>46</v>
      </c>
      <c r="B10" s="283" t="s">
        <v>385</v>
      </c>
      <c r="C10" s="283"/>
      <c r="D10" s="283"/>
      <c r="E10" s="283"/>
      <c r="F10" s="283"/>
      <c r="G10" s="85"/>
      <c r="H10" s="85"/>
      <c r="I10" s="84"/>
    </row>
    <row r="11" spans="1:9" ht="24" x14ac:dyDescent="0.45">
      <c r="A11" s="191" t="s">
        <v>45</v>
      </c>
      <c r="B11" s="277">
        <v>42915</v>
      </c>
      <c r="C11" s="277"/>
      <c r="D11" s="277"/>
      <c r="E11" s="277"/>
      <c r="F11" s="277"/>
      <c r="G11" s="85"/>
      <c r="H11" s="85"/>
      <c r="I11" s="84"/>
    </row>
    <row r="12" spans="1:9" ht="24" x14ac:dyDescent="0.45">
      <c r="A12" s="191" t="s">
        <v>260</v>
      </c>
      <c r="B12" s="269">
        <f>D463</f>
        <v>0.96499999999999997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42915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3">
        <v>2</v>
      </c>
      <c r="C19" s="93"/>
      <c r="D19" s="244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50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4" t="s">
        <v>401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0"/>
      <c r="E34" s="240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9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42915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x14ac:dyDescent="0.25">
      <c r="A59" s="16" t="s">
        <v>193</v>
      </c>
      <c r="B59" s="121" t="s">
        <v>34</v>
      </c>
      <c r="C59" s="100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 t="s">
        <v>382</v>
      </c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42915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6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42915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6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42915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42915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4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6" t="s">
        <v>284</v>
      </c>
      <c r="B264" s="100">
        <v>2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05"/>
      <c r="D265" s="247"/>
      <c r="E265" s="102"/>
      <c r="F265" s="102"/>
    </row>
    <row r="266" spans="1:7" x14ac:dyDescent="0.25">
      <c r="A266" s="17" t="s">
        <v>5</v>
      </c>
      <c r="B266" s="122">
        <v>2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108"/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46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18</v>
      </c>
    </row>
    <row r="277" spans="1:6" x14ac:dyDescent="0.25">
      <c r="A277" s="198" t="s">
        <v>37</v>
      </c>
      <c r="B277" s="199"/>
      <c r="C277" s="200"/>
      <c r="D277" s="201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34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42915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6" t="s">
        <v>103</v>
      </c>
      <c r="B285" s="105">
        <v>2</v>
      </c>
      <c r="C285" s="105"/>
      <c r="D285" s="98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11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1</v>
      </c>
      <c r="C292" s="100"/>
      <c r="D292" s="240" t="s">
        <v>400</v>
      </c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6" t="s">
        <v>104</v>
      </c>
      <c r="B298" s="105">
        <v>2</v>
      </c>
      <c r="C298" s="105"/>
      <c r="D298" s="119"/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240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x14ac:dyDescent="0.25">
      <c r="A302" s="20" t="s">
        <v>105</v>
      </c>
      <c r="B302" s="121">
        <v>2</v>
      </c>
      <c r="C302" s="105"/>
      <c r="D302" s="98"/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39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10</v>
      </c>
    </row>
    <row r="305" spans="1:6" x14ac:dyDescent="0.25">
      <c r="A305" s="198" t="s">
        <v>37</v>
      </c>
      <c r="B305" s="199"/>
      <c r="C305" s="200"/>
      <c r="D305" s="201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42915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6" t="s">
        <v>294</v>
      </c>
      <c r="B325" s="100">
        <v>2</v>
      </c>
      <c r="C325" s="100"/>
      <c r="D325" s="247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8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6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42915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91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2" t="s">
        <v>346</v>
      </c>
      <c r="B393" s="263"/>
      <c r="C393" s="263"/>
      <c r="D393" s="263"/>
      <c r="E393" s="263"/>
      <c r="F393" s="264"/>
    </row>
    <row r="394" spans="1:7" s="118" customFormat="1" x14ac:dyDescent="0.25">
      <c r="A394" s="145">
        <f>+B11</f>
        <v>42915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0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39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87"/>
      <c r="F414" s="102"/>
    </row>
    <row r="415" spans="1:6" ht="30" x14ac:dyDescent="0.25">
      <c r="A415" s="25" t="s">
        <v>230</v>
      </c>
      <c r="B415" s="121">
        <v>0</v>
      </c>
      <c r="C415" s="105"/>
      <c r="D415" s="108" t="s">
        <v>386</v>
      </c>
      <c r="E415" s="119" t="s">
        <v>387</v>
      </c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1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6</v>
      </c>
    </row>
    <row r="420" spans="1:7" x14ac:dyDescent="0.25">
      <c r="A420" s="198" t="s">
        <v>37</v>
      </c>
      <c r="B420" s="199"/>
      <c r="C420" s="200"/>
      <c r="D420" s="201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0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0" t="s">
        <v>396</v>
      </c>
      <c r="E425" s="245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9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0</v>
      </c>
      <c r="C438" s="105"/>
      <c r="D438" s="240" t="s">
        <v>388</v>
      </c>
      <c r="E438" s="87" t="s">
        <v>383</v>
      </c>
      <c r="F438" s="102"/>
    </row>
    <row r="439" spans="1:14" x14ac:dyDescent="0.25">
      <c r="A439" s="17" t="s">
        <v>243</v>
      </c>
      <c r="B439" s="121" t="s">
        <v>34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1</v>
      </c>
      <c r="C443" s="105"/>
      <c r="D443" s="119" t="s">
        <v>381</v>
      </c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2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19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0.86363636363636365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2" t="s">
        <v>144</v>
      </c>
      <c r="B452" s="263"/>
      <c r="C452" s="263"/>
      <c r="D452" s="263"/>
      <c r="E452" s="263"/>
      <c r="F452" s="264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9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8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193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0.96499999999999997</v>
      </c>
    </row>
  </sheetData>
  <sheetProtection algorithmName="SHA-512" hashValue="N7lZosrKZNHtGtlRx+hvAtMxqncfpmFckFQGKzpo2boq5Jx43X2IPB53C3J63zmdmxk++e4pwD/2Tk6DUUocBQ==" saltValue="Lg35saFT6c6rNLLVLpW1NA==" spinCount="100000" sheet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2" zoomScale="8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85"/>
      <c r="H6" s="85"/>
      <c r="I6" s="85"/>
    </row>
    <row r="7" spans="1:9" s="29" customFormat="1" ht="21.75" customHeight="1" x14ac:dyDescent="0.45">
      <c r="A7" s="280" t="str">
        <f>'A1 Exploitation'!A8:F8</f>
        <v>MHAMDIA</v>
      </c>
      <c r="B7" s="280"/>
      <c r="C7" s="280"/>
      <c r="D7" s="280"/>
      <c r="E7" s="280"/>
      <c r="F7" s="280"/>
      <c r="G7" s="85"/>
      <c r="H7" s="85"/>
      <c r="I7" s="85"/>
    </row>
    <row r="8" spans="1:9" s="29" customFormat="1" ht="24" x14ac:dyDescent="0.45">
      <c r="A8" s="191" t="s">
        <v>44</v>
      </c>
      <c r="B8" s="287" t="str">
        <f>'A1 Exploitation'!B9:F9</f>
        <v>Mme Samah SLAIMI</v>
      </c>
      <c r="C8" s="287"/>
      <c r="D8" s="287"/>
      <c r="E8" s="287"/>
      <c r="F8" s="288"/>
      <c r="G8" s="85"/>
      <c r="H8" s="85"/>
      <c r="I8" s="85"/>
    </row>
    <row r="9" spans="1:9" s="29" customFormat="1" ht="24" x14ac:dyDescent="0.45">
      <c r="A9" s="192" t="s">
        <v>46</v>
      </c>
      <c r="B9" s="289" t="str">
        <f>'A1 Exploitation'!B10:F10</f>
        <v>Gestionnaire de stock Mr. Najmeddine CHIHAOUI</v>
      </c>
      <c r="C9" s="289"/>
      <c r="D9" s="289"/>
      <c r="E9" s="289"/>
      <c r="F9" s="289"/>
      <c r="G9" s="85"/>
      <c r="H9" s="85"/>
      <c r="I9" s="85"/>
    </row>
    <row r="10" spans="1:9" s="29" customFormat="1" ht="24" x14ac:dyDescent="0.45">
      <c r="A10" s="191" t="s">
        <v>45</v>
      </c>
      <c r="B10" s="285">
        <f>'A1 Exploitation'!B11:F11</f>
        <v>42915</v>
      </c>
      <c r="C10" s="285"/>
      <c r="D10" s="285"/>
      <c r="E10" s="285"/>
      <c r="F10" s="285"/>
      <c r="G10" s="85"/>
      <c r="H10" s="85"/>
      <c r="I10" s="85"/>
    </row>
    <row r="11" spans="1:9" s="29" customFormat="1" ht="24" x14ac:dyDescent="0.45">
      <c r="A11" s="191" t="s">
        <v>318</v>
      </c>
      <c r="B11" s="290">
        <f>D183</f>
        <v>0.79545454545454541</v>
      </c>
      <c r="C11" s="290"/>
      <c r="D11" s="290"/>
      <c r="E11" s="290"/>
      <c r="F11" s="290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ht="49.5" x14ac:dyDescent="0.3">
      <c r="A17" s="32" t="s">
        <v>296</v>
      </c>
      <c r="B17" s="163">
        <v>0</v>
      </c>
      <c r="C17" s="163"/>
      <c r="D17" s="164" t="s">
        <v>389</v>
      </c>
      <c r="E17" s="243" t="s">
        <v>390</v>
      </c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8</v>
      </c>
    </row>
    <row r="23" spans="1:6" x14ac:dyDescent="0.3">
      <c r="A23" s="193" t="s">
        <v>319</v>
      </c>
      <c r="B23" s="194"/>
      <c r="C23" s="195"/>
      <c r="D23" s="197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2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4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8</v>
      </c>
    </row>
    <row r="33" spans="1:6" x14ac:dyDescent="0.3">
      <c r="A33" s="193" t="s">
        <v>319</v>
      </c>
      <c r="B33" s="194"/>
      <c r="C33" s="195"/>
      <c r="D33" s="197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2</v>
      </c>
      <c r="C45" s="163"/>
      <c r="D45" s="249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391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2</v>
      </c>
      <c r="C56" s="163"/>
      <c r="D56" s="24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3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115.5" x14ac:dyDescent="0.35">
      <c r="A59" s="56" t="s">
        <v>234</v>
      </c>
      <c r="B59" s="163">
        <v>2</v>
      </c>
      <c r="C59" s="187" t="str">
        <f>IF(B59=0, -5, "0")</f>
        <v>0</v>
      </c>
      <c r="D59" s="243" t="s">
        <v>397</v>
      </c>
      <c r="E59" s="24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3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ht="33" x14ac:dyDescent="0.3">
      <c r="A137" s="64" t="s">
        <v>304</v>
      </c>
      <c r="B137" s="163">
        <v>0</v>
      </c>
      <c r="C137" s="163"/>
      <c r="D137" s="243" t="s">
        <v>402</v>
      </c>
      <c r="E137" s="243" t="s">
        <v>403</v>
      </c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3"/>
      <c r="E139" s="243"/>
      <c r="F139" s="163"/>
    </row>
    <row r="140" spans="1:6" ht="49.5" x14ac:dyDescent="0.35">
      <c r="A140" s="54" t="s">
        <v>327</v>
      </c>
      <c r="B140" s="163">
        <v>0</v>
      </c>
      <c r="C140" s="187">
        <f>IF(B140=0, -5, "0")</f>
        <v>-5</v>
      </c>
      <c r="D140" s="243" t="s">
        <v>392</v>
      </c>
      <c r="E140" s="243" t="s">
        <v>393</v>
      </c>
      <c r="F140" s="163"/>
    </row>
    <row r="141" spans="1:6" ht="82.5" x14ac:dyDescent="0.35">
      <c r="A141" s="54" t="s">
        <v>328</v>
      </c>
      <c r="B141" s="163">
        <v>1</v>
      </c>
      <c r="C141" s="187" t="str">
        <f>IF(B141=0, -5, "0")</f>
        <v>0</v>
      </c>
      <c r="D141" s="243" t="s">
        <v>394</v>
      </c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6</v>
      </c>
    </row>
    <row r="146" spans="1:6" x14ac:dyDescent="0.3">
      <c r="A146" s="193" t="s">
        <v>319</v>
      </c>
      <c r="B146" s="194"/>
      <c r="C146" s="195"/>
      <c r="D146" s="197">
        <f>D145/(COUNT(B137:C144)*2)</f>
        <v>0.33333333333333331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ht="54" customHeight="1" x14ac:dyDescent="0.3">
      <c r="A157" s="39" t="s">
        <v>191</v>
      </c>
      <c r="B157" s="163">
        <v>0</v>
      </c>
      <c r="C157" s="163"/>
      <c r="D157" s="243" t="s">
        <v>398</v>
      </c>
      <c r="E157" s="243" t="s">
        <v>399</v>
      </c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0.75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ht="49.5" x14ac:dyDescent="0.3">
      <c r="A165" s="58" t="s">
        <v>337</v>
      </c>
      <c r="B165" s="163">
        <v>0</v>
      </c>
      <c r="C165" s="163"/>
      <c r="D165" s="243" t="s">
        <v>395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243"/>
      <c r="E174" s="163"/>
      <c r="F174" s="163"/>
    </row>
    <row r="175" spans="1:6" ht="33" x14ac:dyDescent="0.35">
      <c r="A175" s="112" t="s">
        <v>338</v>
      </c>
      <c r="B175" s="163">
        <v>2</v>
      </c>
      <c r="C175" s="187" t="str">
        <f>IF(B175=0, -5, "0")</f>
        <v>0</v>
      </c>
      <c r="D175" s="243" t="s">
        <v>380</v>
      </c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70</v>
      </c>
    </row>
    <row r="183" spans="1:6" ht="18" x14ac:dyDescent="0.35">
      <c r="A183" s="81" t="s">
        <v>349</v>
      </c>
      <c r="B183" s="81"/>
      <c r="C183" s="81"/>
      <c r="D183" s="251">
        <f>D182/(COUNT(B174:C177,B165:C169,B157:C160,B149:C152,B137:C144,B55:C61,B45:C50,B26:C31,B17:C21,B106:C116,#REF!,B121:C131,B87:C100,B66:C82,B36:C40)*2)</f>
        <v>0.79545454545454541</v>
      </c>
    </row>
  </sheetData>
  <sheetProtection algorithmName="SHA-512" hashValue="xUiJwS9E6tS8G0Svun9fSF2lpu5o0v/S4LWyCI3/OSBLHwdjtWR9JRoqDApp/1jVCEBp4Mo7s2d4drQEBgtaBg==" saltValue="c1LM+sChrwxD9UDirVxrSg==" spinCount="100000" sheet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80" zoomScaleNormal="71" zoomScaleSheetLayoutView="80" workbookViewId="0">
      <selection activeCell="D1" sqref="D1:I1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29"/>
      <c r="H7" s="229"/>
      <c r="I7" s="229"/>
    </row>
    <row r="8" spans="1:9" ht="29.25" x14ac:dyDescent="0.45">
      <c r="A8" s="280" t="str">
        <f>'Page de garde'!D18</f>
        <v>MHAMDIA</v>
      </c>
      <c r="B8" s="280"/>
      <c r="C8" s="280"/>
      <c r="D8" s="280"/>
      <c r="E8" s="280"/>
      <c r="F8" s="280"/>
      <c r="G8" s="230"/>
      <c r="H8" s="230"/>
      <c r="I8" s="229"/>
    </row>
    <row r="9" spans="1:9" ht="24" x14ac:dyDescent="0.45">
      <c r="A9" s="191" t="s">
        <v>44</v>
      </c>
      <c r="B9" s="281" t="s">
        <v>404</v>
      </c>
      <c r="C9" s="281"/>
      <c r="D9" s="281"/>
      <c r="E9" s="281"/>
      <c r="F9" s="282"/>
      <c r="G9" s="230"/>
      <c r="H9" s="230"/>
      <c r="I9" s="229"/>
    </row>
    <row r="10" spans="1:9" ht="24" x14ac:dyDescent="0.45">
      <c r="A10" s="192" t="s">
        <v>46</v>
      </c>
      <c r="B10" s="283" t="s">
        <v>405</v>
      </c>
      <c r="C10" s="283"/>
      <c r="D10" s="283"/>
      <c r="E10" s="283"/>
      <c r="F10" s="283"/>
      <c r="G10" s="230"/>
      <c r="H10" s="230"/>
      <c r="I10" s="229"/>
    </row>
    <row r="11" spans="1:9" ht="24" x14ac:dyDescent="0.45">
      <c r="A11" s="191" t="s">
        <v>45</v>
      </c>
      <c r="B11" s="277">
        <v>43060</v>
      </c>
      <c r="C11" s="277"/>
      <c r="D11" s="277"/>
      <c r="E11" s="277"/>
      <c r="F11" s="277"/>
      <c r="G11" s="230"/>
      <c r="H11" s="230"/>
      <c r="I11" s="229"/>
    </row>
    <row r="12" spans="1:9" ht="24" x14ac:dyDescent="0.45">
      <c r="A12" s="191" t="s">
        <v>260</v>
      </c>
      <c r="B12" s="269">
        <f>D463</f>
        <v>0.95789473684210524</v>
      </c>
      <c r="C12" s="269"/>
      <c r="D12" s="269"/>
      <c r="E12" s="269"/>
      <c r="F12" s="269"/>
      <c r="G12" s="230"/>
      <c r="H12" s="230"/>
      <c r="I12" s="22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43060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2</v>
      </c>
      <c r="C19" s="121"/>
      <c r="D19" s="119"/>
      <c r="E19" s="102"/>
      <c r="F19" s="102"/>
    </row>
    <row r="20" spans="1:8" x14ac:dyDescent="0.25">
      <c r="A20" s="120" t="s">
        <v>199</v>
      </c>
      <c r="B20" s="121" t="s">
        <v>34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2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2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2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2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2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2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2</v>
      </c>
      <c r="C36" s="106"/>
      <c r="D36" s="91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18</v>
      </c>
    </row>
    <row r="38" spans="1:7" x14ac:dyDescent="0.25">
      <c r="A38" s="198" t="s">
        <v>37</v>
      </c>
      <c r="B38" s="199"/>
      <c r="C38" s="200"/>
      <c r="D38" s="201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24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43060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 t="s">
        <v>34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121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22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121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 t="s">
        <v>34</v>
      </c>
      <c r="C58" s="121"/>
      <c r="D58" s="119"/>
      <c r="E58" s="102"/>
      <c r="F58" s="102"/>
    </row>
    <row r="59" spans="1:6" x14ac:dyDescent="0.25">
      <c r="A59" s="120" t="s">
        <v>193</v>
      </c>
      <c r="B59" s="121" t="s">
        <v>34</v>
      </c>
      <c r="C59" s="122"/>
      <c r="D59" s="114"/>
      <c r="E59" s="101"/>
      <c r="F59" s="124"/>
    </row>
    <row r="60" spans="1:6" x14ac:dyDescent="0.25">
      <c r="A60" s="20" t="s">
        <v>135</v>
      </c>
      <c r="B60" s="121" t="s">
        <v>34</v>
      </c>
      <c r="C60" s="121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 t="s">
        <v>34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6" x14ac:dyDescent="0.25">
      <c r="A66" s="120" t="s">
        <v>289</v>
      </c>
      <c r="B66" s="121" t="s">
        <v>34</v>
      </c>
      <c r="C66" s="121"/>
      <c r="D66" s="109"/>
      <c r="E66" s="124"/>
      <c r="F66" s="102"/>
    </row>
    <row r="67" spans="1:6" x14ac:dyDescent="0.25">
      <c r="A67" s="120" t="s">
        <v>177</v>
      </c>
      <c r="B67" s="121" t="s">
        <v>34</v>
      </c>
      <c r="C67" s="121"/>
      <c r="D67" s="109"/>
      <c r="E67" s="102"/>
      <c r="F67" s="102"/>
    </row>
    <row r="68" spans="1:6" x14ac:dyDescent="0.25">
      <c r="A68" s="120" t="s">
        <v>110</v>
      </c>
      <c r="B68" s="121" t="s">
        <v>34</v>
      </c>
      <c r="C68" s="121"/>
      <c r="D68" s="108"/>
      <c r="F68" s="102"/>
    </row>
    <row r="69" spans="1:6" x14ac:dyDescent="0.25">
      <c r="A69" s="120" t="s">
        <v>111</v>
      </c>
      <c r="B69" s="121" t="s">
        <v>34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 t="s">
        <v>34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 t="s">
        <v>34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 t="s">
        <v>34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 t="s">
        <v>34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 t="s">
        <v>34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 t="s">
        <v>34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 t="s">
        <v>34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 t="s">
        <v>34</v>
      </c>
      <c r="C85" s="121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21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21"/>
      <c r="D89" s="110"/>
      <c r="E89" s="102"/>
      <c r="F89" s="102"/>
    </row>
    <row r="90" spans="1:6" x14ac:dyDescent="0.25">
      <c r="A90" s="120" t="s">
        <v>277</v>
      </c>
      <c r="B90" s="121" t="s">
        <v>34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43060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 t="s">
        <v>34</v>
      </c>
      <c r="C102" s="121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21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22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 t="s">
        <v>34</v>
      </c>
      <c r="C114" s="121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21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21"/>
      <c r="D116" s="98"/>
      <c r="E116" s="124"/>
      <c r="F116" s="102"/>
    </row>
    <row r="117" spans="1:6" x14ac:dyDescent="0.25">
      <c r="A117" s="120" t="s">
        <v>279</v>
      </c>
      <c r="B117" s="121" t="s">
        <v>34</v>
      </c>
      <c r="C117" s="121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 t="s">
        <v>34</v>
      </c>
      <c r="C119" s="121"/>
      <c r="D119" s="11"/>
      <c r="E119" s="102"/>
      <c r="F119" s="102"/>
    </row>
    <row r="120" spans="1:6" x14ac:dyDescent="0.25">
      <c r="A120" s="120" t="s">
        <v>275</v>
      </c>
      <c r="B120" s="121" t="s">
        <v>34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1" t="s">
        <v>34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 t="s">
        <v>34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1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1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1" t="s">
        <v>34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1" t="s">
        <v>34</v>
      </c>
      <c r="C131" s="121"/>
      <c r="D131" s="119"/>
      <c r="E131" s="102"/>
      <c r="F131" s="102"/>
    </row>
    <row r="132" spans="1:6" x14ac:dyDescent="0.25">
      <c r="A132" s="20" t="s">
        <v>233</v>
      </c>
      <c r="B132" s="121" t="s">
        <v>34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1" t="s">
        <v>34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 t="s">
        <v>34</v>
      </c>
      <c r="C138" s="121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43060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 t="s">
        <v>34</v>
      </c>
      <c r="C155" s="121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21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119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 t="s">
        <v>34</v>
      </c>
      <c r="C167" s="121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21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21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21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 t="s">
        <v>34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 t="s">
        <v>34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 t="s">
        <v>34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 t="s">
        <v>34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43060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21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21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21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21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21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21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 t="s">
        <v>34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 t="s">
        <v>34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 t="s">
        <v>34</v>
      </c>
      <c r="C215" s="121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21"/>
      <c r="D216" s="11"/>
      <c r="E216" s="119"/>
      <c r="F216" s="102"/>
    </row>
    <row r="217" spans="1:7" x14ac:dyDescent="0.25">
      <c r="A217" s="120" t="s">
        <v>275</v>
      </c>
      <c r="B217" s="121" t="s">
        <v>34</v>
      </c>
      <c r="C217" s="121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 t="s">
        <v>34</v>
      </c>
      <c r="C220" s="121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21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 t="s">
        <v>34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21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 t="s">
        <v>34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 t="s">
        <v>34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43060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 t="s">
        <v>34</v>
      </c>
      <c r="C252" s="121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21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21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21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2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2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2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>
        <v>2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2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21"/>
      <c r="D271" s="119"/>
      <c r="E271" s="102"/>
      <c r="F271" s="102"/>
    </row>
    <row r="272" spans="1:7" ht="75" x14ac:dyDescent="0.25">
      <c r="A272" s="17" t="s">
        <v>233</v>
      </c>
      <c r="B272" s="122">
        <v>1</v>
      </c>
      <c r="C272" s="121"/>
      <c r="D272" s="252" t="s">
        <v>423</v>
      </c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2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91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21</v>
      </c>
    </row>
    <row r="277" spans="1:6" x14ac:dyDescent="0.25">
      <c r="A277" s="198" t="s">
        <v>37</v>
      </c>
      <c r="B277" s="199"/>
      <c r="C277" s="200"/>
      <c r="D277" s="201">
        <f>D276/(COUNT(B264:C274)*2)</f>
        <v>0.95454545454545459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21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0.95454545454545459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43060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2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2</v>
      </c>
      <c r="C286" s="121"/>
      <c r="E286" s="102"/>
      <c r="F286" s="102"/>
    </row>
    <row r="287" spans="1:6" x14ac:dyDescent="0.25">
      <c r="A287" s="120" t="s">
        <v>95</v>
      </c>
      <c r="B287" s="121">
        <v>2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2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2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ht="45" x14ac:dyDescent="0.25">
      <c r="A298" s="120" t="s">
        <v>104</v>
      </c>
      <c r="B298" s="121">
        <v>1</v>
      </c>
      <c r="C298" s="121"/>
      <c r="D298" s="119" t="s">
        <v>410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2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2</v>
      </c>
      <c r="C301" s="121"/>
      <c r="D301" s="119"/>
      <c r="E301" s="102"/>
      <c r="F301" s="102"/>
    </row>
    <row r="302" spans="1:9" ht="36.75" customHeight="1" x14ac:dyDescent="0.25">
      <c r="A302" s="20" t="s">
        <v>105</v>
      </c>
      <c r="B302" s="121">
        <v>0</v>
      </c>
      <c r="C302" s="121"/>
      <c r="D302" s="98" t="s">
        <v>422</v>
      </c>
      <c r="E302" s="119" t="s">
        <v>406</v>
      </c>
      <c r="F302" s="102"/>
    </row>
    <row r="303" spans="1:9" ht="45" x14ac:dyDescent="0.25">
      <c r="A303" s="71" t="s">
        <v>271</v>
      </c>
      <c r="B303" s="121">
        <v>2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7</v>
      </c>
    </row>
    <row r="305" spans="1:6" x14ac:dyDescent="0.25">
      <c r="A305" s="198" t="s">
        <v>37</v>
      </c>
      <c r="B305" s="199"/>
      <c r="C305" s="200"/>
      <c r="D305" s="201">
        <f>D304/(COUNT(B298:C302)*2)</f>
        <v>0.7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25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0.8928571428571429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43060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2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2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2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2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2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2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2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2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5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43060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 t="s">
        <v>34</v>
      </c>
      <c r="C366" s="1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1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1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1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 t="s">
        <v>34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 t="s">
        <v>34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 t="s">
        <v>34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1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43060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2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22"/>
      <c r="D398" s="102"/>
      <c r="E398" s="124"/>
      <c r="F398" s="102"/>
    </row>
    <row r="399" spans="1:7" ht="45.75" x14ac:dyDescent="0.3">
      <c r="A399" s="39" t="s">
        <v>184</v>
      </c>
      <c r="B399" s="121">
        <v>1</v>
      </c>
      <c r="C399" s="122"/>
      <c r="D399" s="101" t="s">
        <v>407</v>
      </c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2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91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11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ht="30" x14ac:dyDescent="0.25">
      <c r="A414" s="18" t="s">
        <v>15</v>
      </c>
      <c r="B414" s="121">
        <v>1</v>
      </c>
      <c r="C414" s="121"/>
      <c r="D414" s="119" t="s">
        <v>408</v>
      </c>
      <c r="E414" s="102"/>
      <c r="F414" s="102"/>
    </row>
    <row r="415" spans="1:6" x14ac:dyDescent="0.25">
      <c r="A415" s="25" t="s">
        <v>230</v>
      </c>
      <c r="B415" s="121">
        <v>2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22"/>
      <c r="D416" s="114"/>
      <c r="E416" s="124"/>
      <c r="F416" s="102"/>
    </row>
    <row r="417" spans="1:7" ht="30" x14ac:dyDescent="0.25">
      <c r="A417" s="25" t="s">
        <v>16</v>
      </c>
      <c r="B417" s="121">
        <v>1</v>
      </c>
      <c r="C417" s="121"/>
      <c r="D417" s="108" t="s">
        <v>409</v>
      </c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6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6</v>
      </c>
    </row>
    <row r="420" spans="1:7" x14ac:dyDescent="0.25">
      <c r="A420" s="198" t="s">
        <v>37</v>
      </c>
      <c r="B420" s="199"/>
      <c r="C420" s="200"/>
      <c r="D420" s="201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2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7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2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>
        <v>2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2</v>
      </c>
      <c r="C436" s="121"/>
      <c r="D436" s="119"/>
      <c r="E436" s="102"/>
      <c r="F436" s="102"/>
    </row>
    <row r="437" spans="1:7" x14ac:dyDescent="0.25">
      <c r="A437" s="17" t="s">
        <v>259</v>
      </c>
      <c r="B437" s="121" t="s">
        <v>34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2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2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2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2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2</v>
      </c>
      <c r="C442" s="121"/>
      <c r="D442" s="119"/>
      <c r="E442" s="102"/>
      <c r="F442" s="102"/>
    </row>
    <row r="443" spans="1:7" ht="44.25" customHeight="1" x14ac:dyDescent="0.25">
      <c r="A443" s="120" t="s">
        <v>198</v>
      </c>
      <c r="B443" s="121">
        <v>1</v>
      </c>
      <c r="C443" s="121"/>
      <c r="D443" s="119" t="s">
        <v>421</v>
      </c>
      <c r="E443" s="102"/>
      <c r="F443" s="102"/>
    </row>
    <row r="444" spans="1:7" x14ac:dyDescent="0.25">
      <c r="A444" s="144" t="s">
        <v>342</v>
      </c>
      <c r="B444" s="121">
        <v>2</v>
      </c>
      <c r="C444" s="121"/>
      <c r="D444" s="119"/>
      <c r="E444" s="102"/>
      <c r="F444" s="102"/>
    </row>
    <row r="445" spans="1:7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2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 t="s">
        <v>34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1</v>
      </c>
      <c r="C448" s="106"/>
      <c r="D448" s="129">
        <v>0.5</v>
      </c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23</v>
      </c>
    </row>
    <row r="450" spans="1:6" x14ac:dyDescent="0.25">
      <c r="A450" s="198" t="s">
        <v>37</v>
      </c>
      <c r="B450" s="199"/>
      <c r="C450" s="200"/>
      <c r="D450" s="201">
        <f>D449/(COUNT(B433:C447)*2)</f>
        <v>0.95833333333333337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2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2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2</v>
      </c>
      <c r="C457" s="121"/>
      <c r="D457" s="91">
        <v>1</v>
      </c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6</v>
      </c>
    </row>
    <row r="459" spans="1:6" x14ac:dyDescent="0.25">
      <c r="A459" s="198" t="s">
        <v>37</v>
      </c>
      <c r="B459" s="220"/>
      <c r="C459" s="221"/>
      <c r="D459" s="222">
        <f>D458/(COUNT(B454:C456)*2)</f>
        <v>1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0.83333333333333337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182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0.95789473684210524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82" max="6" man="1"/>
    <brk id="151" max="6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SheetLayoutView="100" workbookViewId="0">
      <selection activeCell="D171" sqref="D171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230"/>
      <c r="H6" s="230"/>
      <c r="I6" s="230"/>
    </row>
    <row r="7" spans="1:9" s="29" customFormat="1" ht="21.75" customHeight="1" x14ac:dyDescent="0.45">
      <c r="A7" s="280" t="str">
        <f>'A2 Exploitation'!A8:F8</f>
        <v>MHAMDIA</v>
      </c>
      <c r="B7" s="280"/>
      <c r="C7" s="280"/>
      <c r="D7" s="280"/>
      <c r="E7" s="280"/>
      <c r="F7" s="280"/>
      <c r="G7" s="230"/>
      <c r="H7" s="230"/>
      <c r="I7" s="230"/>
    </row>
    <row r="8" spans="1:9" s="29" customFormat="1" ht="24" x14ac:dyDescent="0.45">
      <c r="A8" s="191" t="s">
        <v>44</v>
      </c>
      <c r="B8" s="289" t="str">
        <f>'A2 Exploitation'!B9:F9</f>
        <v>M Dhia MECHLAOUI</v>
      </c>
      <c r="C8" s="289"/>
      <c r="D8" s="289"/>
      <c r="E8" s="289"/>
      <c r="F8" s="289"/>
      <c r="G8" s="230"/>
      <c r="H8" s="230"/>
      <c r="I8" s="230"/>
    </row>
    <row r="9" spans="1:9" s="29" customFormat="1" ht="24" x14ac:dyDescent="0.45">
      <c r="A9" s="192" t="s">
        <v>46</v>
      </c>
      <c r="B9" s="289" t="str">
        <f>'A2 Exploitation'!B10:F10</f>
        <v>Directeur magasin M Nebil DABBABI et le gestionnaire du stock M Najmeddine CHIHAOUI</v>
      </c>
      <c r="C9" s="289"/>
      <c r="D9" s="289"/>
      <c r="E9" s="289"/>
      <c r="F9" s="289"/>
      <c r="G9" s="230"/>
      <c r="H9" s="230"/>
      <c r="I9" s="230"/>
    </row>
    <row r="10" spans="1:9" s="29" customFormat="1" ht="24" x14ac:dyDescent="0.45">
      <c r="A10" s="191" t="s">
        <v>45</v>
      </c>
      <c r="B10" s="285">
        <f>'A2 Exploitation'!B11:F11</f>
        <v>43060</v>
      </c>
      <c r="C10" s="285"/>
      <c r="D10" s="285"/>
      <c r="E10" s="285"/>
      <c r="F10" s="285"/>
      <c r="G10" s="230"/>
      <c r="H10" s="230"/>
      <c r="I10" s="230"/>
    </row>
    <row r="11" spans="1:9" s="29" customFormat="1" ht="24" x14ac:dyDescent="0.45">
      <c r="A11" s="191" t="s">
        <v>318</v>
      </c>
      <c r="B11" s="290">
        <f>D183</f>
        <v>0.83333333333333337</v>
      </c>
      <c r="C11" s="290"/>
      <c r="D11" s="290"/>
      <c r="E11" s="290"/>
      <c r="F11" s="290"/>
      <c r="G11" s="230"/>
      <c r="H11" s="230"/>
      <c r="I11" s="23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2</v>
      </c>
      <c r="C17" s="163"/>
      <c r="D17" s="164" t="s">
        <v>412</v>
      </c>
      <c r="E17" s="16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ht="33" x14ac:dyDescent="0.3">
      <c r="A19" s="32" t="s">
        <v>85</v>
      </c>
      <c r="B19" s="163">
        <v>1</v>
      </c>
      <c r="C19" s="163"/>
      <c r="D19" s="164" t="s">
        <v>411</v>
      </c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9</v>
      </c>
    </row>
    <row r="23" spans="1:6" x14ac:dyDescent="0.3">
      <c r="A23" s="193" t="s">
        <v>319</v>
      </c>
      <c r="B23" s="194"/>
      <c r="C23" s="195"/>
      <c r="D23" s="197">
        <f>D22/(COUNT(B17:C21)*2)</f>
        <v>0.9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ht="49.5" x14ac:dyDescent="0.3">
      <c r="A28" s="32" t="s">
        <v>305</v>
      </c>
      <c r="B28" s="163">
        <v>0</v>
      </c>
      <c r="C28" s="163"/>
      <c r="D28" s="164" t="s">
        <v>420</v>
      </c>
      <c r="E28" s="164" t="s">
        <v>413</v>
      </c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2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4</v>
      </c>
    </row>
    <row r="33" spans="1:6" x14ac:dyDescent="0.3">
      <c r="A33" s="193" t="s">
        <v>319</v>
      </c>
      <c r="B33" s="194"/>
      <c r="C33" s="195"/>
      <c r="D33" s="197">
        <f>D32/(COUNT(B26:C31)*2)</f>
        <v>0.66666666666666663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2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ht="33" x14ac:dyDescent="0.3">
      <c r="A49" s="32" t="s">
        <v>88</v>
      </c>
      <c r="B49" s="163">
        <v>2</v>
      </c>
      <c r="C49" s="163"/>
      <c r="D49" s="164" t="s">
        <v>417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 t="s">
        <v>34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66.75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414</v>
      </c>
      <c r="E59" s="163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10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ht="33" x14ac:dyDescent="0.3">
      <c r="A137" s="64" t="s">
        <v>304</v>
      </c>
      <c r="B137" s="163">
        <v>1</v>
      </c>
      <c r="C137" s="163"/>
      <c r="D137" s="164" t="s">
        <v>415</v>
      </c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53"/>
      <c r="E139" s="163"/>
      <c r="F139" s="163"/>
    </row>
    <row r="140" spans="1:6" ht="50.25" x14ac:dyDescent="0.35">
      <c r="A140" s="54" t="s">
        <v>327</v>
      </c>
      <c r="B140" s="163">
        <v>0</v>
      </c>
      <c r="C140" s="187">
        <f>IF(B140=0, -5, "0")</f>
        <v>-5</v>
      </c>
      <c r="D140" s="164" t="s">
        <v>418</v>
      </c>
      <c r="E140" s="163" t="s">
        <v>416</v>
      </c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8</v>
      </c>
    </row>
    <row r="146" spans="1:6" x14ac:dyDescent="0.3">
      <c r="A146" s="193" t="s">
        <v>319</v>
      </c>
      <c r="B146" s="194"/>
      <c r="C146" s="195"/>
      <c r="D146" s="197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 t="s">
        <v>34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2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2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8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 t="s">
        <v>34</v>
      </c>
      <c r="C165" s="163"/>
      <c r="D165" s="164" t="s">
        <v>419</v>
      </c>
      <c r="E165" s="164"/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0.2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65</v>
      </c>
    </row>
    <row r="183" spans="1:6" ht="18" x14ac:dyDescent="0.35">
      <c r="A183" s="81" t="s">
        <v>349</v>
      </c>
      <c r="B183" s="81"/>
      <c r="C183" s="81"/>
      <c r="D183" s="292">
        <f>D182/(COUNT(B174:C177,B165:C169,B157:C160,B149:C152,B137:C144,B55:C61,B45:C50,B26:C31,B17:C21,B106:C116,#REF!,B121:C131,B87:C100,B66:C82,B36:C40)*2)</f>
        <v>0.83333333333333337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5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45">
      <c r="A8" s="280" t="str">
        <f>'Page de garde'!D18</f>
        <v>MHAMDIA</v>
      </c>
      <c r="B8" s="280"/>
      <c r="C8" s="280"/>
      <c r="D8" s="280"/>
      <c r="E8" s="280"/>
      <c r="F8" s="280"/>
      <c r="G8" s="232"/>
      <c r="H8" s="232"/>
      <c r="I8" s="231"/>
    </row>
    <row r="9" spans="1:9" ht="24" x14ac:dyDescent="0.4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" x14ac:dyDescent="0.4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" x14ac:dyDescent="0.4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" x14ac:dyDescent="0.4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45">
      <c r="A7" s="280" t="str">
        <f>'A3 Exploitation'!A8:F8</f>
        <v>MHAMDIA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" x14ac:dyDescent="0.45">
      <c r="A8" s="191" t="s">
        <v>44</v>
      </c>
      <c r="B8" s="291">
        <f>'A3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" x14ac:dyDescent="0.45">
      <c r="A9" s="192" t="s">
        <v>46</v>
      </c>
      <c r="B9" s="289">
        <f>'A3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" x14ac:dyDescent="0.45">
      <c r="A10" s="191" t="s">
        <v>45</v>
      </c>
      <c r="B10" s="285">
        <f>'A3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" x14ac:dyDescent="0.4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8"/>
      <c r="E1" s="278"/>
      <c r="F1" s="278"/>
      <c r="G1" s="278"/>
      <c r="H1" s="278"/>
      <c r="I1" s="278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9" t="s">
        <v>190</v>
      </c>
      <c r="B7" s="279"/>
      <c r="C7" s="279"/>
      <c r="D7" s="279"/>
      <c r="E7" s="279"/>
      <c r="F7" s="279"/>
      <c r="G7" s="231"/>
      <c r="H7" s="231"/>
      <c r="I7" s="231"/>
    </row>
    <row r="8" spans="1:9" ht="29.25" x14ac:dyDescent="0.45">
      <c r="A8" s="280" t="str">
        <f>'Page de garde'!D18</f>
        <v>MHAMDIA</v>
      </c>
      <c r="B8" s="280"/>
      <c r="C8" s="280"/>
      <c r="D8" s="280"/>
      <c r="E8" s="280"/>
      <c r="F8" s="280"/>
      <c r="G8" s="232"/>
      <c r="H8" s="232"/>
      <c r="I8" s="231"/>
    </row>
    <row r="9" spans="1:9" ht="24" x14ac:dyDescent="0.45">
      <c r="A9" s="191" t="s">
        <v>44</v>
      </c>
      <c r="B9" s="281"/>
      <c r="C9" s="281"/>
      <c r="D9" s="281"/>
      <c r="E9" s="281"/>
      <c r="F9" s="282"/>
      <c r="G9" s="232"/>
      <c r="H9" s="232"/>
      <c r="I9" s="231"/>
    </row>
    <row r="10" spans="1:9" ht="24" x14ac:dyDescent="0.45">
      <c r="A10" s="192" t="s">
        <v>46</v>
      </c>
      <c r="B10" s="283"/>
      <c r="C10" s="283"/>
      <c r="D10" s="283"/>
      <c r="E10" s="283"/>
      <c r="F10" s="283"/>
      <c r="G10" s="232"/>
      <c r="H10" s="232"/>
      <c r="I10" s="231"/>
    </row>
    <row r="11" spans="1:9" ht="24" x14ac:dyDescent="0.45">
      <c r="A11" s="191" t="s">
        <v>45</v>
      </c>
      <c r="B11" s="277"/>
      <c r="C11" s="277"/>
      <c r="D11" s="277"/>
      <c r="E11" s="277"/>
      <c r="F11" s="277"/>
      <c r="G11" s="232"/>
      <c r="H11" s="232"/>
      <c r="I11" s="231"/>
    </row>
    <row r="12" spans="1:9" ht="24" x14ac:dyDescent="0.45">
      <c r="A12" s="191" t="s">
        <v>260</v>
      </c>
      <c r="B12" s="269">
        <f>D463</f>
        <v>0</v>
      </c>
      <c r="C12" s="269"/>
      <c r="D12" s="269"/>
      <c r="E12" s="269"/>
      <c r="F12" s="269"/>
      <c r="G12" s="232"/>
      <c r="H12" s="232"/>
      <c r="I12" s="231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5" t="s">
        <v>18</v>
      </c>
      <c r="B26" s="266"/>
      <c r="C26" s="266"/>
      <c r="D26" s="266"/>
      <c r="E26" s="266"/>
      <c r="F26" s="266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7" t="s">
        <v>63</v>
      </c>
      <c r="B45" s="268"/>
      <c r="C45" s="268"/>
      <c r="D45" s="268"/>
      <c r="E45" s="268"/>
      <c r="F45" s="268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5" t="s">
        <v>65</v>
      </c>
      <c r="B57" s="266"/>
      <c r="C57" s="266"/>
      <c r="D57" s="266"/>
      <c r="E57" s="266"/>
      <c r="F57" s="266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5" t="s">
        <v>25</v>
      </c>
      <c r="B84" s="266"/>
      <c r="C84" s="266"/>
      <c r="D84" s="266"/>
      <c r="E84" s="266"/>
      <c r="F84" s="266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5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2" t="s">
        <v>123</v>
      </c>
      <c r="B99" s="263"/>
      <c r="C99" s="263"/>
      <c r="D99" s="263"/>
      <c r="E99" s="263"/>
      <c r="F99" s="264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7" t="s">
        <v>63</v>
      </c>
      <c r="B101" s="268"/>
      <c r="C101" s="268"/>
      <c r="D101" s="268"/>
      <c r="E101" s="268"/>
      <c r="F101" s="268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5" t="s">
        <v>127</v>
      </c>
      <c r="B113" s="266"/>
      <c r="C113" s="266"/>
      <c r="D113" s="266"/>
      <c r="E113" s="266"/>
      <c r="F113" s="266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5" t="s">
        <v>72</v>
      </c>
      <c r="B137" s="266"/>
      <c r="C137" s="266"/>
      <c r="D137" s="266"/>
      <c r="E137" s="266"/>
      <c r="F137" s="266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2" t="s">
        <v>124</v>
      </c>
      <c r="B152" s="263"/>
      <c r="C152" s="263"/>
      <c r="D152" s="263"/>
      <c r="E152" s="263"/>
      <c r="F152" s="264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7" t="s">
        <v>63</v>
      </c>
      <c r="B154" s="268"/>
      <c r="C154" s="268"/>
      <c r="D154" s="268"/>
      <c r="E154" s="268"/>
      <c r="F154" s="268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5" t="s">
        <v>128</v>
      </c>
      <c r="B166" s="266"/>
      <c r="C166" s="266"/>
      <c r="D166" s="266"/>
      <c r="E166" s="266"/>
      <c r="F166" s="266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2" t="s">
        <v>157</v>
      </c>
      <c r="B192" s="263"/>
      <c r="C192" s="263"/>
      <c r="D192" s="263"/>
      <c r="E192" s="263"/>
      <c r="F192" s="264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5" t="s">
        <v>150</v>
      </c>
      <c r="B194" s="266"/>
      <c r="C194" s="266"/>
      <c r="D194" s="266"/>
      <c r="E194" s="266"/>
      <c r="F194" s="266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5" t="s">
        <v>75</v>
      </c>
      <c r="B209" s="266"/>
      <c r="C209" s="266"/>
      <c r="D209" s="266"/>
      <c r="E209" s="266"/>
      <c r="F209" s="266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5" t="s">
        <v>181</v>
      </c>
      <c r="B232" s="266"/>
      <c r="C232" s="266"/>
      <c r="D232" s="266"/>
      <c r="E232" s="266"/>
      <c r="F232" s="266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6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2" t="s">
        <v>4</v>
      </c>
      <c r="B249" s="263"/>
      <c r="C249" s="263"/>
      <c r="D249" s="263"/>
      <c r="E249" s="263"/>
      <c r="F249" s="264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5" t="s">
        <v>19</v>
      </c>
      <c r="B251" s="266"/>
      <c r="C251" s="266"/>
      <c r="D251" s="266"/>
      <c r="E251" s="266"/>
      <c r="F251" s="266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5" t="s">
        <v>116</v>
      </c>
      <c r="B263" s="266"/>
      <c r="C263" s="266"/>
      <c r="D263" s="266"/>
      <c r="E263" s="266"/>
      <c r="F263" s="266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2" t="s">
        <v>21</v>
      </c>
      <c r="B282" s="263"/>
      <c r="C282" s="263"/>
      <c r="D282" s="263"/>
      <c r="E282" s="263"/>
      <c r="F282" s="264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5" t="s">
        <v>12</v>
      </c>
      <c r="B284" s="266"/>
      <c r="C284" s="266"/>
      <c r="D284" s="266"/>
      <c r="E284" s="266"/>
      <c r="F284" s="266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5" t="s">
        <v>25</v>
      </c>
      <c r="B297" s="266"/>
      <c r="C297" s="266"/>
      <c r="D297" s="266"/>
      <c r="E297" s="266"/>
      <c r="F297" s="266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7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2" t="s">
        <v>8</v>
      </c>
      <c r="B310" s="263"/>
      <c r="C310" s="263"/>
      <c r="D310" s="263"/>
      <c r="E310" s="263"/>
      <c r="F310" s="264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7" t="s">
        <v>107</v>
      </c>
      <c r="B312" s="268"/>
      <c r="C312" s="268"/>
      <c r="D312" s="268"/>
      <c r="E312" s="268"/>
      <c r="F312" s="268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5" t="s">
        <v>25</v>
      </c>
      <c r="B324" s="266"/>
      <c r="C324" s="266"/>
      <c r="D324" s="266"/>
      <c r="E324" s="266"/>
      <c r="F324" s="266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5" t="s">
        <v>118</v>
      </c>
      <c r="B340" s="266"/>
      <c r="C340" s="266"/>
      <c r="D340" s="266"/>
      <c r="E340" s="266"/>
      <c r="F340" s="266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5" t="s">
        <v>29</v>
      </c>
      <c r="B349" s="266"/>
      <c r="C349" s="266"/>
      <c r="D349" s="266"/>
      <c r="E349" s="266"/>
      <c r="F349" s="266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5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2" t="s">
        <v>119</v>
      </c>
      <c r="B363" s="263"/>
      <c r="C363" s="263"/>
      <c r="D363" s="263"/>
      <c r="E363" s="263"/>
      <c r="F363" s="264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7" t="s">
        <v>19</v>
      </c>
      <c r="B365" s="268"/>
      <c r="C365" s="268"/>
      <c r="D365" s="268"/>
      <c r="E365" s="268"/>
      <c r="F365" s="268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7" t="s">
        <v>116</v>
      </c>
      <c r="B376" s="268"/>
      <c r="C376" s="268"/>
      <c r="D376" s="268"/>
      <c r="E376" s="268"/>
      <c r="F376" s="268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2" t="s">
        <v>346</v>
      </c>
      <c r="B393" s="263"/>
      <c r="C393" s="263"/>
      <c r="D393" s="263"/>
      <c r="E393" s="263"/>
      <c r="F393" s="264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5" t="s">
        <v>347</v>
      </c>
      <c r="B395" s="266"/>
      <c r="C395" s="266"/>
      <c r="D395" s="266"/>
      <c r="E395" s="266"/>
      <c r="F395" s="266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5" t="s">
        <v>31</v>
      </c>
      <c r="B402" s="266"/>
      <c r="C402" s="266"/>
      <c r="D402" s="266"/>
      <c r="E402" s="266"/>
      <c r="F402" s="266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2" t="s">
        <v>170</v>
      </c>
      <c r="B412" s="263"/>
      <c r="C412" s="263"/>
      <c r="D412" s="263"/>
      <c r="E412" s="263"/>
      <c r="F412" s="264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6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2" t="s">
        <v>82</v>
      </c>
      <c r="B422" s="263"/>
      <c r="C422" s="263"/>
      <c r="D422" s="263"/>
      <c r="E422" s="263"/>
      <c r="F422" s="264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7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2" t="s">
        <v>143</v>
      </c>
      <c r="B431" s="263"/>
      <c r="C431" s="263"/>
      <c r="D431" s="263"/>
      <c r="E431" s="263"/>
      <c r="F431" s="264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2" t="s">
        <v>144</v>
      </c>
      <c r="B452" s="263"/>
      <c r="C452" s="263"/>
      <c r="D452" s="263"/>
      <c r="E452" s="263"/>
      <c r="F452" s="264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6"/>
      <c r="E1" s="286"/>
      <c r="F1" s="286"/>
      <c r="G1" s="286"/>
      <c r="H1" s="286"/>
      <c r="I1" s="286"/>
    </row>
    <row r="2" spans="1:9" s="29" customFormat="1" ht="24" x14ac:dyDescent="0.4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" x14ac:dyDescent="0.4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4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4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45">
      <c r="A6" s="280" t="s">
        <v>52</v>
      </c>
      <c r="B6" s="280"/>
      <c r="C6" s="280"/>
      <c r="D6" s="280"/>
      <c r="E6" s="280"/>
      <c r="F6" s="280"/>
      <c r="G6" s="232"/>
      <c r="H6" s="232"/>
      <c r="I6" s="232"/>
    </row>
    <row r="7" spans="1:9" s="29" customFormat="1" ht="21.75" customHeight="1" x14ac:dyDescent="0.45">
      <c r="A7" s="280" t="str">
        <f>'A4 Exploitation'!A8:F8</f>
        <v>MHAMDIA</v>
      </c>
      <c r="B7" s="280"/>
      <c r="C7" s="280"/>
      <c r="D7" s="280"/>
      <c r="E7" s="280"/>
      <c r="F7" s="280"/>
      <c r="G7" s="232"/>
      <c r="H7" s="232"/>
      <c r="I7" s="232"/>
    </row>
    <row r="8" spans="1:9" s="29" customFormat="1" ht="24" x14ac:dyDescent="0.45">
      <c r="A8" s="191" t="s">
        <v>44</v>
      </c>
      <c r="B8" s="289">
        <f>'A4 Exploitation'!B9:F9</f>
        <v>0</v>
      </c>
      <c r="C8" s="289"/>
      <c r="D8" s="289"/>
      <c r="E8" s="289"/>
      <c r="F8" s="289"/>
      <c r="G8" s="232"/>
      <c r="H8" s="232"/>
      <c r="I8" s="232"/>
    </row>
    <row r="9" spans="1:9" s="29" customFormat="1" ht="24" x14ac:dyDescent="0.45">
      <c r="A9" s="192" t="s">
        <v>46</v>
      </c>
      <c r="B9" s="289">
        <f>'A4 Exploitation'!B10:F10</f>
        <v>0</v>
      </c>
      <c r="C9" s="289"/>
      <c r="D9" s="289"/>
      <c r="E9" s="289"/>
      <c r="F9" s="289"/>
      <c r="G9" s="232"/>
      <c r="H9" s="232"/>
      <c r="I9" s="232"/>
    </row>
    <row r="10" spans="1:9" s="29" customFormat="1" ht="24" x14ac:dyDescent="0.45">
      <c r="A10" s="191" t="s">
        <v>45</v>
      </c>
      <c r="B10" s="285">
        <f>'A4 Exploitation'!B11:F11</f>
        <v>0</v>
      </c>
      <c r="C10" s="285"/>
      <c r="D10" s="285"/>
      <c r="E10" s="285"/>
      <c r="F10" s="285"/>
      <c r="G10" s="232"/>
      <c r="H10" s="232"/>
      <c r="I10" s="232"/>
    </row>
    <row r="11" spans="1:9" s="29" customFormat="1" ht="24" x14ac:dyDescent="0.45">
      <c r="A11" s="191" t="s">
        <v>318</v>
      </c>
      <c r="B11" s="290">
        <f>D183</f>
        <v>0</v>
      </c>
      <c r="C11" s="290"/>
      <c r="D11" s="290"/>
      <c r="E11" s="290"/>
      <c r="F11" s="290"/>
      <c r="G11" s="232"/>
      <c r="H11" s="232"/>
      <c r="I11" s="232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4" t="s">
        <v>0</v>
      </c>
      <c r="B16" s="284"/>
      <c r="C16" s="284"/>
      <c r="D16" s="284"/>
      <c r="E16" s="284"/>
      <c r="F16" s="284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4" t="s">
        <v>4</v>
      </c>
      <c r="B25" s="284"/>
      <c r="C25" s="284"/>
      <c r="D25" s="284"/>
      <c r="E25" s="284"/>
      <c r="F25" s="284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4" t="s">
        <v>231</v>
      </c>
      <c r="B35" s="284"/>
      <c r="C35" s="284"/>
      <c r="D35" s="284"/>
      <c r="E35" s="284"/>
      <c r="F35" s="284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4" t="s">
        <v>21</v>
      </c>
      <c r="B44" s="284"/>
      <c r="C44" s="284"/>
      <c r="D44" s="284"/>
      <c r="E44" s="284"/>
      <c r="F44" s="284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4" t="s">
        <v>8</v>
      </c>
      <c r="B54" s="284"/>
      <c r="C54" s="284"/>
      <c r="D54" s="284"/>
      <c r="E54" s="284"/>
      <c r="F54" s="284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4" t="s">
        <v>136</v>
      </c>
      <c r="B65" s="284"/>
      <c r="C65" s="284"/>
      <c r="D65" s="284"/>
      <c r="E65" s="284"/>
      <c r="F65" s="284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4" t="s">
        <v>223</v>
      </c>
      <c r="B86" s="284"/>
      <c r="C86" s="284"/>
      <c r="D86" s="284"/>
      <c r="E86" s="284"/>
      <c r="F86" s="284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4" t="s">
        <v>224</v>
      </c>
      <c r="B105" s="284"/>
      <c r="C105" s="284"/>
      <c r="D105" s="284"/>
      <c r="E105" s="284"/>
      <c r="F105" s="284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4" t="s">
        <v>196</v>
      </c>
      <c r="B120" s="284"/>
      <c r="C120" s="284"/>
      <c r="D120" s="284"/>
      <c r="E120" s="284"/>
      <c r="F120" s="284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4" t="s">
        <v>228</v>
      </c>
      <c r="B136" s="284"/>
      <c r="C136" s="284"/>
      <c r="D136" s="284"/>
      <c r="E136" s="284"/>
      <c r="F136" s="284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4" t="s">
        <v>80</v>
      </c>
      <c r="B148" s="284"/>
      <c r="C148" s="284"/>
      <c r="D148" s="284"/>
      <c r="E148" s="284"/>
      <c r="F148" s="284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4" t="s">
        <v>17</v>
      </c>
      <c r="B156" s="284"/>
      <c r="C156" s="284"/>
      <c r="D156" s="284"/>
      <c r="E156" s="284"/>
      <c r="F156" s="284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4" t="s">
        <v>82</v>
      </c>
      <c r="B164" s="284"/>
      <c r="C164" s="284"/>
      <c r="D164" s="284"/>
      <c r="E164" s="284"/>
      <c r="F164" s="284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4" t="s">
        <v>227</v>
      </c>
      <c r="B173" s="284"/>
      <c r="C173" s="284"/>
      <c r="D173" s="284"/>
      <c r="E173" s="284"/>
      <c r="F173" s="284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Utilisateur Windows</cp:lastModifiedBy>
  <cp:lastPrinted>2017-02-17T13:42:57Z</cp:lastPrinted>
  <dcterms:created xsi:type="dcterms:W3CDTF">2015-10-03T07:44:26Z</dcterms:created>
  <dcterms:modified xsi:type="dcterms:W3CDTF">2017-11-27T15:38:19Z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