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Mhamdia\"/>
    </mc:Choice>
  </mc:AlternateContent>
  <bookViews>
    <workbookView xWindow="0" yWindow="0" windowWidth="16815" windowHeight="7995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37" i="34" l="1"/>
  <c r="D110" i="34"/>
  <c r="D111" i="34" s="1"/>
  <c r="D206" i="32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388" i="34" s="1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49" i="34" l="1"/>
  <c r="D150" i="34" s="1"/>
  <c r="B63" i="29" s="1"/>
  <c r="D242" i="30"/>
  <c r="D276" i="30"/>
  <c r="D294" i="30"/>
  <c r="D295" i="30" s="1"/>
  <c r="D62" i="31"/>
  <c r="D63" i="31" s="1"/>
  <c r="D83" i="31"/>
  <c r="D84" i="31" s="1"/>
  <c r="D101" i="31"/>
  <c r="D102" i="31" s="1"/>
  <c r="D117" i="31"/>
  <c r="D118" i="31" s="1"/>
  <c r="D145" i="31"/>
  <c r="D146" i="31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245" i="30"/>
  <c r="D246" i="30" s="1"/>
  <c r="B75" i="29" s="1"/>
  <c r="D243" i="30"/>
  <c r="D358" i="30"/>
  <c r="D388" i="30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01" i="17" l="1"/>
  <c r="D102" i="17" s="1"/>
  <c r="D462" i="32"/>
  <c r="D463" i="32" s="1"/>
  <c r="B26" i="29" s="1"/>
  <c r="D96" i="30"/>
  <c r="D97" i="30" s="1"/>
  <c r="B54" i="29" s="1"/>
  <c r="D387" i="16"/>
  <c r="D388" i="16" s="1"/>
  <c r="D132" i="17"/>
  <c r="D133" i="17" s="1"/>
  <c r="D360" i="30"/>
  <c r="D361" i="30" s="1"/>
  <c r="B96" i="29" s="1"/>
  <c r="B27" i="29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<sst xmlns="http://schemas.openxmlformats.org/spreadsheetml/2006/main" count="2913" uniqueCount="404">
  <si>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</si>
  <si>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</si>
  <si>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</si>
  <si>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</si>
  <si>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</si>
  <si>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</si>
  <si>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</si>
  <si>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</si>
  <si>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</si>
  <si>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</si>
  <si>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</si>
  <si>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</si>
  <si>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</si>
  <si>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</si>
  <si>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</si>
  <si>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</si>
  <si>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</si>
  <si>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</si>
  <si>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</si>
  <si>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</si>
  <si>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</si>
  <si>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</si>
  <si>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</si>
  <si>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</si>
  <si>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</si>
  <si>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</si>
  <si>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</si>
  <si>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</si>
  <si>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</si>
  <si>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</si>
  <si>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</si>
  <si>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</si>
  <si>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</si>
  <si>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</si>
  <si>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</si>
  <si>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</si>
  <si>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</si>
  <si>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</si>
  <si>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</si>
  <si>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</si>
  <si>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</si>
  <si>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</si>
  <si>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</si>
  <si>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</si>
  <si>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</si>
  <si>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</si>
  <si>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</si>
  <si>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</si>
  <si>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</si>
  <si>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</si>
  <si>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</si>
  <si>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</si>
  <si>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</si>
  <si>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</si>
  <si>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</si>
  <si>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</si>
  <si>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</si>
  <si>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</si>
  <si>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</si>
  <si>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</si>
  <si>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</si>
  <si>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</si>
  <si>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</si>
  <si>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</si>
  <si>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</si>
  <si>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</si>
  <si>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</si>
  <si>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</si>
  <si>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</si>
  <si>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</si>
  <si>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</si>
  <si>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</si>
  <si>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</si>
  <si>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</si>
  <si>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</si>
  <si>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</si>
  <si>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</si>
  <si>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</si>
  <si>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</si>
  <si>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</si>
  <si>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</si>
  <si>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</si>
  <si>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</si>
  <si>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</si>
  <si>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</si>
  <si>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</si>
  <si>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</si>
  <si>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</si>
  <si>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</si>
  <si>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</si>
  <si>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</si>
  <si>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</si>
  <si>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</si>
  <si>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</si>
  <si>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</si>
  <si>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</si>
  <si>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</si>
  <si>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</si>
  <si>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</si>
  <si>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</si>
  <si>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</si>
  <si>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</si>
  <si>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</si>
  <si>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</si>
  <si>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</si>
  <si>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</si>
  <si>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</si>
  <si>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</si>
  <si>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</si>
  <si>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</si>
  <si>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</si>
  <si>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</si>
  <si>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</si>
  <si>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</si>
  <si>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</si>
  <si>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</si>
  <si>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</si>
  <si>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</si>
  <si>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</si>
  <si>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</si>
  <si>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</si>
  <si>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</si>
  <si>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</si>
  <si>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</si>
  <si>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</si>
  <si>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</si>
  <si>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</si>
  <si>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</si>
  <si>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</si>
  <si>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</si>
  <si>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</si>
  <si>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</si>
  <si>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</si>
  <si>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</si>
  <si>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</si>
  <si>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</si>
  <si>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</si>
  <si>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</si>
  <si>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</si>
  <si>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</si>
  <si>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</si>
  <si>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</si>
  <si>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</si>
  <si>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</si>
  <si>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</si>
  <si>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</si>
  <si>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</si>
  <si>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</si>
  <si>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</si>
  <si>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</si>
  <si>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</si>
  <si>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</si>
  <si>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</si>
  <si>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</si>
  <si>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</si>
  <si>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</si>
  <si>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</si>
  <si>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</si>
  <si>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</si>
  <si>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</si>
  <si>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</si>
  <si>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</si>
  <si>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</si>
  <si>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</si>
  <si>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</si>
  <si>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</si>
  <si>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</si>
  <si>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</si>
  <si>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</si>
  <si>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</si>
  <si>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</si>
  <si>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</si>
  <si>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</si>
  <si>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</si>
  <si>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</si>
  <si>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</si>
  <si>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</si>
  <si>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</si>
  <si>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</si>
  <si>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</si>
  <si>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</si>
  <si>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</si>
  <si>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</si>
  <si>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</si>
  <si>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</si>
  <si>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</si>
  <si>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</si>
  <si>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</si>
  <si>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</si>
  <si>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</si>
  <si>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</si>
  <si>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</si>
  <si>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</si>
  <si>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</si>
  <si>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</si>
  <si>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</si>
  <si>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</si>
  <si>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</si>
  <si>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</si>
  <si>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</si>
  <si>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</si>
  <si>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</si>
  <si>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</si>
  <si>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</si>
  <si>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</si>
  <si>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</si>
  <si>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</si>
  <si>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</si>
  <si>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</si>
  <si>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</si>
  <si>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</si>
  <si>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</si>
  <si>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</si>
  <si>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</si>
  <si>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</si>
  <si>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</si>
  <si>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</si>
  <si>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</si>
  <si>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</si>
  <si>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</si>
  <si>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</si>
  <si>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</si>
  <si>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</si>
  <si>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</si>
  <si>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</si>
  <si>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</si>
  <si>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</si>
  <si>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</si>
  <si>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</si>
  <si>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</si>
  <si>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</si>
  <si>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</si>
  <si>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</si>
  <si>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</si>
  <si>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</si>
  <si>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</si>
  <si>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</si>
  <si>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</si>
  <si>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</si>
  <si>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</si>
  <si>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</si>
  <si>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</si>
  <si>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</si>
  <si>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</si>
  <si>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</si>
  <si>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</si>
  <si>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</si>
  <si>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</si>
  <si>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</si>
  <si>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</si>
  <si>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</si>
  <si>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</si>
  <si>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</si>
  <si>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</si>
  <si>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</si>
  <si>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</si>
  <si>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</si>
  <si>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</si>
  <si>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</si>
  <si>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</si>
  <si>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</si>
  <si>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</si>
  <si>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</si>
  <si>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</si>
  <si>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</si>
  <si>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</si>
  <si>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</si>
  <si>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</si>
  <si>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</si>
  <si>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</si>
  <si>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</si>
  <si>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</si>
  <si>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</si>
  <si>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</si>
  <si>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</si>
  <si>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</si>
  <si>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</si>
  <si>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</si>
  <si>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</si>
  <si>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</si>
  <si>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</si>
  <si>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</si>
  <si>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</si>
  <si>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</si>
  <si>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</si>
  <si>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</si>
  <si>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</si>
  <si>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</si>
  <si>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</si>
  <si>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</si>
  <si>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</si>
  <si>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</si>
  <si>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</si>
  <si>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</si>
  <si>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</si>
  <si>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</si>
  <si>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</si>
  <si>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</si>
  <si>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</si>
  <si>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</si>
  <si>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</si>
  <si>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</si>
  <si>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</si>
  <si>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</si>
  <si>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</si>
  <si>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</si>
  <si>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</si>
  <si>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</si>
  <si>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</si>
  <si>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</si>
  <si>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</si>
  <si>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</si>
  <si>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</si>
  <si>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</si>
  <si>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</si>
  <si>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</si>
  <si>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</si>
  <si>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</si>
  <si>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</si>
  <si>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</si>
  <si>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</si>
  <si>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</si>
  <si>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</si>
  <si>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</si>
  <si>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</si>
  <si>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</si>
  <si>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</si>
  <si>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</si>
  <si>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</si>
  <si>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</si>
  <si>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</si>
  <si>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</si>
  <si>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</si>
  <si>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</si>
  <si>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</si>
  <si>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</si>
  <si>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</si>
  <si>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</si>
  <si>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</si>
  <si>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</si>
  <si>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</si>
  <si>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</si>
  <si>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</si>
  <si>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</si>
  <si>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</si>
  <si>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</si>
  <si>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</si>
  <si>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</si>
  <si>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</si>
  <si>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</si>
  <si>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</si>
  <si>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</si>
  <si>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</si>
  <si>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</si>
  <si>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</si>
  <si>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</si>
  <si>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</si>
  <si>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</si>
  <si>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</si>
  <si>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</si>
  <si>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</si>
  <si>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</si>
  <si>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</si>
  <si>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</si>
  <si>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</si>
  <si>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</si>
  <si>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</si>
  <si>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</si>
  <si>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</si>
  <si>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</si>
  <si>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</si>
  <si>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</si>
  <si>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</si>
  <si>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</si>
  <si>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</si>
  <si>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</si>
  <si>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</si>
  <si>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</si>
  <si>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</si>
  <si>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</si>
  <si>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</si>
  <si>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</si>
  <si>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 xml:space="preserve">Correct </t>
  </si>
  <si>
    <t>Etablir un planning d'analyse et visite médicale pour le personnel PFT</t>
  </si>
  <si>
    <t>MHAMDIA</t>
  </si>
  <si>
    <t>Gestionnaire de stock Mr. Najmeddine CHIHAOUI</t>
  </si>
  <si>
    <t>Présence de mouches aux alentours du rayon fruits et légumes</t>
  </si>
  <si>
    <t xml:space="preserve">Vérifier l'éfficacité du tue mouche </t>
  </si>
  <si>
    <t>Les analyses copro pour le 1er semestre n'étaient pas disponibles</t>
  </si>
  <si>
    <t>La porte du quai de réception n'est pas étanche</t>
  </si>
  <si>
    <t>Poser un bas de porte pour protéger le quai des nuisibles</t>
  </si>
  <si>
    <t>Humidité 56%</t>
  </si>
  <si>
    <t>Absence de distributeur de papier des vestiaires femmes et hommes</t>
  </si>
  <si>
    <t>Fixer des distributeurs de papier</t>
  </si>
  <si>
    <t>Les laves mains sont à ouverture manuelle. Pour une hygiène accrue et réduire le risque de contamination croisée fixer un lave mains à ouverture non manuelle</t>
  </si>
  <si>
    <t>Absence d'un local poubelle. Les bennes à ordures sont déposées à l'air libre</t>
  </si>
  <si>
    <t>voir technique ligne 165</t>
  </si>
  <si>
    <t>Température du meuble des yaourts
affichée : +6°C
mesurée : +6,8°C
Température du meuble des produits surgelés
affichée : -19°C
mesurée : -18,8°C</t>
  </si>
  <si>
    <t>Réserve : Le porte appât était vide et non fixé 
Présence d'appât dépourvu de cache</t>
  </si>
  <si>
    <t>Aviser le sous traitant à ces écarts</t>
  </si>
  <si>
    <t xml:space="preserve">Le dispositif de manipulation de sucre n'était pas alimentaire. </t>
  </si>
  <si>
    <t>Absence de mention la DLC des produits réceptionnés le 28/06/2017</t>
  </si>
  <si>
    <t>Les casiers sont rouillés</t>
  </si>
  <si>
    <t>Réparer les zones rouillés des casiers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</si>
</sst>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2630944"/>
        <c:axId val="202631504"/>
      </c:barChart>
      <c:catAx>
        <c:axId val="20263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2631504"/>
        <c:crosses val="autoZero"/>
        <c:auto val="1"/>
        <c:lblAlgn val="ctr"/>
        <c:lblOffset val="100"/>
        <c:noMultiLvlLbl val="0"/>
      </c:catAx>
      <c:valAx>
        <c:axId val="20263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263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360192"/>
        <c:axId val="207360752"/>
      </c:barChart>
      <c:catAx>
        <c:axId val="20736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360752"/>
        <c:crosses val="autoZero"/>
        <c:auto val="1"/>
        <c:lblAlgn val="ctr"/>
        <c:lblOffset val="100"/>
        <c:noMultiLvlLbl val="0"/>
      </c:catAx>
      <c:valAx>
        <c:axId val="20736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36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363552"/>
        <c:axId val="207364112"/>
      </c:barChart>
      <c:catAx>
        <c:axId val="20736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364112"/>
        <c:crosses val="autoZero"/>
        <c:auto val="1"/>
        <c:lblAlgn val="ctr"/>
        <c:lblOffset val="100"/>
        <c:noMultiLvlLbl val="0"/>
      </c:catAx>
      <c:valAx>
        <c:axId val="20736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36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22656"/>
        <c:axId val="208023216"/>
      </c:barChart>
      <c:catAx>
        <c:axId val="20802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23216"/>
        <c:crosses val="autoZero"/>
        <c:auto val="1"/>
        <c:lblAlgn val="ctr"/>
        <c:lblOffset val="100"/>
        <c:noMultiLvlLbl val="0"/>
      </c:catAx>
      <c:valAx>
        <c:axId val="20802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2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0.86363636363636365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26016"/>
        <c:axId val="208026576"/>
      </c:barChart>
      <c:catAx>
        <c:axId val="2080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26576"/>
        <c:crosses val="autoZero"/>
        <c:auto val="1"/>
        <c:lblAlgn val="ctr"/>
        <c:lblOffset val="100"/>
        <c:noMultiLvlLbl val="0"/>
      </c:catAx>
      <c:valAx>
        <c:axId val="20802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29376"/>
        <c:axId val="208029936"/>
      </c:barChart>
      <c:catAx>
        <c:axId val="20802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29936"/>
        <c:crosses val="autoZero"/>
        <c:auto val="1"/>
        <c:lblAlgn val="ctr"/>
        <c:lblOffset val="100"/>
        <c:noMultiLvlLbl val="0"/>
      </c:catAx>
      <c:valAx>
        <c:axId val="20802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2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0.79545454545454541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775024"/>
        <c:axId val="207775584"/>
      </c:barChart>
      <c:catAx>
        <c:axId val="20777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775584"/>
        <c:crosses val="autoZero"/>
        <c:auto val="1"/>
        <c:lblAlgn val="ctr"/>
        <c:lblOffset val="100"/>
        <c:noMultiLvlLbl val="0"/>
      </c:catAx>
      <c:valAx>
        <c:axId val="20777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77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0.96499999999999997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893264"/>
        <c:axId val="207893824"/>
      </c:barChart>
      <c:catAx>
        <c:axId val="2078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893824"/>
        <c:crosses val="autoZero"/>
        <c:auto val="1"/>
        <c:lblAlgn val="ctr"/>
        <c:lblOffset val="100"/>
        <c:noMultiLvlLbl val="0"/>
      </c:catAx>
      <c:valAx>
        <c:axId val="20789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89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0.88022727272727264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9353568"/>
        <c:axId val="269354128"/>
        <c:extLst xmlns:c16r2="http://schemas.microsoft.com/office/drawing/2015/06/chart"/>
      </c:barChart>
      <c:catAx>
        <c:axId val="2693535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354128"/>
        <c:crosses val="autoZero"/>
        <c:auto val="1"/>
        <c:lblAlgn val="ctr"/>
        <c:lblOffset val="100"/>
        <c:noMultiLvlLbl val="0"/>
      </c:catAx>
      <c:valAx>
        <c:axId val="2693541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35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9090848"/>
        <c:axId val="269091408"/>
        <c:extLst xmlns:c16r2="http://schemas.microsoft.com/office/drawing/2015/06/chart"/>
      </c:barChart>
      <c:catAx>
        <c:axId val="26909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091408"/>
        <c:crosses val="autoZero"/>
        <c:auto val="1"/>
        <c:lblAlgn val="ctr"/>
        <c:lblOffset val="100"/>
        <c:noMultiLvlLbl val="0"/>
      </c:catAx>
      <c:valAx>
        <c:axId val="26909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09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857312"/>
        <c:axId val="205857872"/>
      </c:barChart>
      <c:catAx>
        <c:axId val="20585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857872"/>
        <c:crosses val="autoZero"/>
        <c:auto val="1"/>
        <c:lblAlgn val="ctr"/>
        <c:lblOffset val="100"/>
        <c:noMultiLvlLbl val="0"/>
      </c:catAx>
      <c:valAx>
        <c:axId val="20585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85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030000"/>
        <c:axId val="206030560"/>
      </c:barChart>
      <c:catAx>
        <c:axId val="20603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030560"/>
        <c:crosses val="autoZero"/>
        <c:auto val="1"/>
        <c:lblAlgn val="ctr"/>
        <c:lblOffset val="100"/>
        <c:noMultiLvlLbl val="0"/>
      </c:catAx>
      <c:valAx>
        <c:axId val="20603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03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033360"/>
        <c:axId val="206033920"/>
      </c:barChart>
      <c:catAx>
        <c:axId val="20603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033920"/>
        <c:crosses val="autoZero"/>
        <c:auto val="1"/>
        <c:lblAlgn val="ctr"/>
        <c:lblOffset val="100"/>
        <c:noMultiLvlLbl val="0"/>
      </c:catAx>
      <c:valAx>
        <c:axId val="206033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03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533168"/>
        <c:axId val="206533728"/>
      </c:barChart>
      <c:catAx>
        <c:axId val="20653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533728"/>
        <c:crosses val="autoZero"/>
        <c:auto val="1"/>
        <c:lblAlgn val="ctr"/>
        <c:lblOffset val="100"/>
        <c:noMultiLvlLbl val="0"/>
      </c:catAx>
      <c:valAx>
        <c:axId val="206533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53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536528"/>
        <c:axId val="207294640"/>
      </c:barChart>
      <c:catAx>
        <c:axId val="20653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294640"/>
        <c:crosses val="autoZero"/>
        <c:auto val="1"/>
        <c:lblAlgn val="ctr"/>
        <c:lblOffset val="100"/>
        <c:noMultiLvlLbl val="0"/>
      </c:catAx>
      <c:valAx>
        <c:axId val="20729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53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297440"/>
        <c:axId val="207298000"/>
      </c:barChart>
      <c:catAx>
        <c:axId val="20729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298000"/>
        <c:crosses val="autoZero"/>
        <c:auto val="1"/>
        <c:lblAlgn val="ctr"/>
        <c:lblOffset val="100"/>
        <c:noMultiLvlLbl val="0"/>
      </c:catAx>
      <c:valAx>
        <c:axId val="20729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29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038720"/>
        <c:axId val="207039280"/>
      </c:barChart>
      <c:catAx>
        <c:axId val="20703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039280"/>
        <c:crosses val="autoZero"/>
        <c:auto val="1"/>
        <c:lblAlgn val="ctr"/>
        <c:lblOffset val="100"/>
        <c:noMultiLvlLbl val="0"/>
      </c:catAx>
      <c:valAx>
        <c:axId val="207039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03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235712"/>
        <c:axId val="207236272"/>
      </c:barChart>
      <c:catAx>
        <c:axId val="20723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236272"/>
        <c:crosses val="autoZero"/>
        <c:auto val="1"/>
        <c:lblAlgn val="ctr"/>
        <c:lblOffset val="100"/>
        <c:noMultiLvlLbl val="0"/>
      </c:catAx>
      <c:valAx>
        <c:axId val="207236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23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3" zoomScale="90" zoomScaleNormal="100" zoomScaleSheetLayoutView="90" workbookViewId="0">
      <selection activeCell="B27" sqref="B27:C27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7" t="s">
        <v>378</v>
      </c>
      <c r="B18" s="257"/>
      <c r="C18" s="257"/>
      <c r="D18" s="258" t="s">
        <v>384</v>
      </c>
      <c r="E18" s="258"/>
      <c r="F18" s="258"/>
      <c r="G18" s="258"/>
      <c r="H18" s="258"/>
      <c r="I18" s="258"/>
      <c r="J18" s="258"/>
      <c r="K18" s="258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9" t="s">
        <v>350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3" t="s">
        <v>352</v>
      </c>
      <c r="C23" s="253"/>
      <c r="D23" s="149"/>
      <c r="E23" s="149"/>
      <c r="F23" s="149"/>
      <c r="G23" s="149"/>
      <c r="H23" s="149"/>
      <c r="I23" s="149"/>
      <c r="J23" s="148" t="str">
        <f>D18</f>
        <v>MHAMDIA</v>
      </c>
    </row>
    <row r="24" spans="1:11" ht="33" customHeight="1" x14ac:dyDescent="0.25">
      <c r="A24" s="190" t="s">
        <v>353</v>
      </c>
      <c r="B24" s="252">
        <f>AVERAGE('A1 Exploitation'!D463,'A1 Technique'!D183)</f>
        <v>0.88022727272727264</v>
      </c>
      <c r="C24" s="252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2">
        <f>AVERAGE('A2 Exploitation'!D463,'A2 Technique'!D183)</f>
        <v>0</v>
      </c>
      <c r="C25" s="252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2">
        <f>AVERAGE('A3 Exploitation'!D463,'A3 Technique'!D183)</f>
        <v>0</v>
      </c>
      <c r="C26" s="252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2">
        <f>AVERAGE('A4 Exploitation'!D463,'A4 Technique'!D183)</f>
        <v>0</v>
      </c>
      <c r="C27" s="252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3" t="s">
        <v>357</v>
      </c>
      <c r="C31" s="253"/>
      <c r="D31" s="149"/>
      <c r="E31" s="149"/>
      <c r="F31" s="149"/>
      <c r="G31" s="149"/>
      <c r="H31" s="149"/>
      <c r="I31" s="149"/>
      <c r="J31" s="148" t="str">
        <f>D18</f>
        <v>MHAMDIA</v>
      </c>
    </row>
    <row r="32" spans="1:11" ht="33" customHeight="1" x14ac:dyDescent="0.25">
      <c r="A32" s="190" t="s">
        <v>353</v>
      </c>
      <c r="B32" s="252">
        <f>'A1 Exploitation'!D463</f>
        <v>0.96499999999999997</v>
      </c>
      <c r="C32" s="252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2">
        <f>'A2 Exploitation'!D463</f>
        <v>0</v>
      </c>
      <c r="C33" s="252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2">
        <f>'A3 Exploitation'!D463</f>
        <v>0</v>
      </c>
      <c r="C34" s="252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2">
        <f>'A4 Exploitation'!D463</f>
        <v>0</v>
      </c>
      <c r="C35" s="252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6" t="s">
        <v>358</v>
      </c>
      <c r="C38" s="256"/>
      <c r="D38" s="149"/>
      <c r="E38" s="149"/>
      <c r="F38" s="149"/>
      <c r="G38" s="149"/>
      <c r="H38" s="149"/>
      <c r="I38" s="149"/>
      <c r="J38" s="148" t="str">
        <f>D18</f>
        <v>MHAMDIA</v>
      </c>
    </row>
    <row r="39" spans="1:10" ht="33" customHeight="1" x14ac:dyDescent="0.25">
      <c r="A39" s="190" t="s">
        <v>353</v>
      </c>
      <c r="B39" s="252">
        <f>AVERAGE('A1 Exploitation'!D461, 'A1 Technique'!D181)</f>
        <v>0.5</v>
      </c>
      <c r="C39" s="252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2">
        <f>AVERAGE('A2 Exploitation'!D461, 'A2 Technique'!D181)</f>
        <v>0</v>
      </c>
      <c r="C40" s="252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2">
        <f>AVERAGE('A3 Exploitation'!D461, 'A3 Technique'!D181)</f>
        <v>0</v>
      </c>
      <c r="C41" s="252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2">
        <f>AVERAGE('A4 Exploitation'!D461, 'A4 Technique'!D181)</f>
        <v>0</v>
      </c>
      <c r="C42" s="252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3" t="s">
        <v>359</v>
      </c>
      <c r="C45" s="253"/>
      <c r="D45" s="149"/>
      <c r="E45" s="149"/>
      <c r="F45" s="149"/>
      <c r="G45" s="149"/>
      <c r="H45" s="149"/>
      <c r="I45" s="149"/>
      <c r="J45" s="148" t="str">
        <f>D18</f>
        <v>MHAMDIA</v>
      </c>
    </row>
    <row r="46" spans="1:10" ht="33" customHeight="1" x14ac:dyDescent="0.25">
      <c r="A46" s="190" t="s">
        <v>353</v>
      </c>
      <c r="B46" s="255">
        <f>'A1 Exploitation'!D41</f>
        <v>0.95833333333333337</v>
      </c>
      <c r="C46" s="255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5">
        <f>'A2 Exploitation'!D41</f>
        <v>0</v>
      </c>
      <c r="C47" s="255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5">
        <f>'A3 Exploitation'!D41</f>
        <v>0</v>
      </c>
      <c r="C48" s="255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5">
        <f>'A4 Exploitation'!D41</f>
        <v>0</v>
      </c>
      <c r="C49" s="255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3" t="s">
        <v>360</v>
      </c>
      <c r="C52" s="253"/>
      <c r="D52" s="149"/>
      <c r="E52" s="149"/>
      <c r="F52" s="149"/>
      <c r="G52" s="149"/>
      <c r="H52" s="149"/>
      <c r="I52" s="149"/>
      <c r="J52" s="148" t="str">
        <f>D18</f>
        <v>MHAMDIA</v>
      </c>
    </row>
    <row r="53" spans="1:10" ht="33" customHeight="1" x14ac:dyDescent="0.25">
      <c r="A53" s="190" t="s">
        <v>353</v>
      </c>
      <c r="B53" s="252" t="e">
        <f>'A1 Exploitation'!D97</f>
        <v>#DIV/0!</v>
      </c>
      <c r="C53" s="252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2">
        <f>'A2 Exploitation'!D97</f>
        <v>0</v>
      </c>
      <c r="C54" s="252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2">
        <f>'A3 Exploitation'!D97</f>
        <v>0</v>
      </c>
      <c r="C55" s="252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2">
        <f>'A4 Exploitation'!D97</f>
        <v>0</v>
      </c>
      <c r="C56" s="252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3" t="s">
        <v>361</v>
      </c>
      <c r="C59" s="253"/>
      <c r="D59" s="149"/>
      <c r="E59" s="149"/>
      <c r="F59" s="149"/>
      <c r="G59" s="149"/>
      <c r="H59" s="149"/>
      <c r="I59" s="149"/>
      <c r="J59" s="148" t="str">
        <f>D18</f>
        <v>MHAMDIA</v>
      </c>
    </row>
    <row r="60" spans="1:10" ht="33" customHeight="1" x14ac:dyDescent="0.25">
      <c r="A60" s="190" t="s">
        <v>353</v>
      </c>
      <c r="B60" s="252" t="e">
        <f>'A1 Exploitation'!D150</f>
        <v>#DIV/0!</v>
      </c>
      <c r="C60" s="252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2">
        <f>'A2 Exploitation'!D150</f>
        <v>0</v>
      </c>
      <c r="C61" s="252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2">
        <f>'A3 Exploitation'!D150</f>
        <v>0</v>
      </c>
      <c r="C62" s="252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2">
        <f>'A4 Exploitation'!D150</f>
        <v>0</v>
      </c>
      <c r="C63" s="252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3" t="s">
        <v>362</v>
      </c>
      <c r="C66" s="253"/>
      <c r="D66" s="149"/>
      <c r="E66" s="149"/>
      <c r="F66" s="149"/>
      <c r="G66" s="149"/>
      <c r="H66" s="149"/>
      <c r="I66" s="149"/>
      <c r="J66" s="148" t="str">
        <f>D18</f>
        <v>MHAMDIA</v>
      </c>
    </row>
    <row r="67" spans="1:10" ht="33" customHeight="1" x14ac:dyDescent="0.25">
      <c r="A67" s="190" t="s">
        <v>353</v>
      </c>
      <c r="B67" s="252" t="e">
        <f>'A1 Exploitation'!D190</f>
        <v>#DIV/0!</v>
      </c>
      <c r="C67" s="252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2">
        <f>'A2 Exploitation'!D190</f>
        <v>0</v>
      </c>
      <c r="C68" s="252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2">
        <f>'A3 Exploitation'!D190</f>
        <v>0</v>
      </c>
      <c r="C69" s="252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2">
        <f>'A4 Exploitation'!D190</f>
        <v>0</v>
      </c>
      <c r="C70" s="252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3" t="s">
        <v>363</v>
      </c>
      <c r="C73" s="253"/>
      <c r="D73" s="149"/>
      <c r="E73" s="149"/>
      <c r="F73" s="149"/>
      <c r="G73" s="149"/>
      <c r="H73" s="149"/>
      <c r="I73" s="149"/>
      <c r="J73" s="148" t="str">
        <f>D18</f>
        <v>MHAMDIA</v>
      </c>
    </row>
    <row r="74" spans="1:10" ht="33" customHeight="1" x14ac:dyDescent="0.25">
      <c r="A74" s="190" t="s">
        <v>353</v>
      </c>
      <c r="B74" s="252" t="e">
        <f>'A1 Exploitation'!D246</f>
        <v>#DIV/0!</v>
      </c>
      <c r="C74" s="252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2">
        <f>'A2 Exploitation'!D246</f>
        <v>0</v>
      </c>
      <c r="C75" s="252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2">
        <f>'A3 Exploitation'!D246</f>
        <v>0</v>
      </c>
      <c r="C76" s="252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2">
        <f>'A4 Exploitation'!D246</f>
        <v>0</v>
      </c>
      <c r="C77" s="252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3" t="s">
        <v>364</v>
      </c>
      <c r="C80" s="253"/>
      <c r="D80" s="149"/>
      <c r="E80" s="149"/>
      <c r="F80" s="149"/>
      <c r="G80" s="149"/>
      <c r="H80" s="149"/>
      <c r="I80" s="149"/>
      <c r="J80" s="148" t="str">
        <f>D18</f>
        <v>MHAMDIA</v>
      </c>
    </row>
    <row r="81" spans="1:10" ht="33" customHeight="1" x14ac:dyDescent="0.25">
      <c r="A81" s="190" t="s">
        <v>353</v>
      </c>
      <c r="B81" s="252">
        <f>'A1 Exploitation'!D280</f>
        <v>1</v>
      </c>
      <c r="C81" s="252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2">
        <f>'A2 Exploitation'!D280</f>
        <v>0</v>
      </c>
      <c r="C82" s="252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2">
        <f>'A3 Exploitation'!D280</f>
        <v>0</v>
      </c>
      <c r="C83" s="252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2">
        <f>'A4 Exploitation'!D280</f>
        <v>0</v>
      </c>
      <c r="C84" s="252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3" t="s">
        <v>365</v>
      </c>
      <c r="C87" s="253"/>
      <c r="D87" s="149"/>
      <c r="E87" s="149"/>
      <c r="F87" s="149"/>
      <c r="G87" s="149"/>
      <c r="H87" s="149"/>
      <c r="I87" s="149"/>
      <c r="J87" s="148" t="str">
        <f>D18</f>
        <v>MHAMDIA</v>
      </c>
    </row>
    <row r="88" spans="1:10" ht="33" customHeight="1" x14ac:dyDescent="0.25">
      <c r="A88" s="190" t="s">
        <v>353</v>
      </c>
      <c r="B88" s="252">
        <f>'A1 Exploitation'!D308</f>
        <v>0.9642857142857143</v>
      </c>
      <c r="C88" s="252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2">
        <f>'A2 Exploitation'!D308</f>
        <v>0</v>
      </c>
      <c r="C89" s="252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2">
        <f>'A3 Exploitation'!D308</f>
        <v>0</v>
      </c>
      <c r="C90" s="252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2">
        <f>'A4 Exploitation'!D308</f>
        <v>0</v>
      </c>
      <c r="C91" s="252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3" t="s">
        <v>366</v>
      </c>
      <c r="C94" s="253"/>
      <c r="D94" s="149"/>
      <c r="E94" s="149"/>
      <c r="F94" s="149"/>
      <c r="G94" s="149"/>
      <c r="H94" s="149"/>
      <c r="I94" s="149"/>
      <c r="J94" s="148" t="str">
        <f>D18</f>
        <v>MHAMDIA</v>
      </c>
    </row>
    <row r="95" spans="1:10" ht="33" customHeight="1" x14ac:dyDescent="0.25">
      <c r="A95" s="190" t="s">
        <v>353</v>
      </c>
      <c r="B95" s="252">
        <f>'A1 Exploitation'!D361</f>
        <v>1</v>
      </c>
      <c r="C95" s="252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2">
        <f>'A2 Exploitation'!D361</f>
        <v>0</v>
      </c>
      <c r="C96" s="252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2">
        <f>'A3 Exploitation'!D361</f>
        <v>0</v>
      </c>
      <c r="C97" s="252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2">
        <f>'A4 Exploitation'!D361</f>
        <v>0</v>
      </c>
      <c r="C98" s="252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3" t="s">
        <v>367</v>
      </c>
      <c r="C101" s="253"/>
      <c r="D101" s="149"/>
      <c r="E101" s="149"/>
      <c r="F101" s="149"/>
      <c r="G101" s="149"/>
      <c r="H101" s="149"/>
      <c r="I101" s="149"/>
      <c r="J101" s="148" t="str">
        <f>D18</f>
        <v>MHAMDIA</v>
      </c>
    </row>
    <row r="102" spans="1:10" ht="33" customHeight="1" x14ac:dyDescent="0.25">
      <c r="A102" s="190" t="s">
        <v>353</v>
      </c>
      <c r="B102" s="252" t="e">
        <f>'A1 Exploitation'!D391</f>
        <v>#DIV/0!</v>
      </c>
      <c r="C102" s="252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2">
        <f>'A2 Exploitation'!D391</f>
        <v>0</v>
      </c>
      <c r="C103" s="252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2">
        <f>'A3 Exploitation'!D391</f>
        <v>0</v>
      </c>
      <c r="C104" s="252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2">
        <f>'A4 Exploitation'!D391</f>
        <v>0</v>
      </c>
      <c r="C105" s="252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3" t="s">
        <v>368</v>
      </c>
      <c r="C108" s="253"/>
      <c r="D108" s="149"/>
      <c r="E108" s="149"/>
      <c r="F108" s="149"/>
      <c r="G108" s="149"/>
      <c r="H108" s="149"/>
      <c r="I108" s="149"/>
      <c r="J108" s="148" t="str">
        <f>D18</f>
        <v>MHAMDIA</v>
      </c>
    </row>
    <row r="109" spans="1:10" ht="33" customHeight="1" x14ac:dyDescent="0.25">
      <c r="A109" s="190" t="s">
        <v>353</v>
      </c>
      <c r="B109" s="252">
        <f>'A1 Exploitation'!D410</f>
        <v>1</v>
      </c>
      <c r="C109" s="252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2">
        <f>'A2 Exploitation'!D410</f>
        <v>0</v>
      </c>
      <c r="C110" s="252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2">
        <f>'A3 Exploitation'!D410</f>
        <v>0</v>
      </c>
      <c r="C111" s="252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2">
        <f>'A4 Exploitation'!D410</f>
        <v>0</v>
      </c>
      <c r="C112" s="252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3" t="s">
        <v>369</v>
      </c>
      <c r="C115" s="253"/>
      <c r="D115" s="149"/>
      <c r="E115" s="149"/>
      <c r="F115" s="149"/>
      <c r="G115" s="149"/>
      <c r="H115" s="149"/>
      <c r="I115" s="149"/>
      <c r="J115" s="148" t="str">
        <f>D18</f>
        <v>MHAMDIA</v>
      </c>
    </row>
    <row r="116" spans="1:10" ht="33" customHeight="1" x14ac:dyDescent="0.25">
      <c r="A116" s="190" t="s">
        <v>353</v>
      </c>
      <c r="B116" s="252">
        <f>'A1 Exploitation'!D420</f>
        <v>0.75</v>
      </c>
      <c r="C116" s="252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2">
        <f>'A2 Exploitation'!D420</f>
        <v>0</v>
      </c>
      <c r="C117" s="252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2">
        <f>'A3 Exploitation'!D420</f>
        <v>0</v>
      </c>
      <c r="C118" s="252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2">
        <f>'A4 Exploitation'!D420</f>
        <v>0</v>
      </c>
      <c r="C119" s="252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3" t="s">
        <v>370</v>
      </c>
      <c r="C122" s="253"/>
      <c r="D122" s="149"/>
      <c r="E122" s="149"/>
      <c r="F122" s="149"/>
      <c r="G122" s="149"/>
      <c r="H122" s="149"/>
      <c r="I122" s="149"/>
      <c r="J122" s="148" t="str">
        <f>D18</f>
        <v>MHAMDIA</v>
      </c>
    </row>
    <row r="123" spans="1:10" ht="33" customHeight="1" x14ac:dyDescent="0.25">
      <c r="A123" s="190" t="s">
        <v>353</v>
      </c>
      <c r="B123" s="252">
        <f>'A1 Exploitation'!D429</f>
        <v>1</v>
      </c>
      <c r="C123" s="252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2">
        <f>'A2 Exploitation'!D429</f>
        <v>0</v>
      </c>
      <c r="C124" s="252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2">
        <f>'A3 Exploitation'!D429</f>
        <v>0</v>
      </c>
      <c r="C125" s="252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2">
        <f>'A4 Exploitation'!D429</f>
        <v>0</v>
      </c>
      <c r="C126" s="252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4"/>
      <c r="C127" s="254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4"/>
      <c r="C128" s="254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3" t="s">
        <v>371</v>
      </c>
      <c r="C129" s="253"/>
      <c r="D129" s="149"/>
      <c r="E129" s="149"/>
      <c r="F129" s="149"/>
      <c r="G129" s="149"/>
      <c r="H129" s="149"/>
      <c r="I129" s="149"/>
      <c r="J129" s="148" t="str">
        <f>D18</f>
        <v>MHAMDIA</v>
      </c>
    </row>
    <row r="130" spans="1:10" ht="33" customHeight="1" x14ac:dyDescent="0.25">
      <c r="A130" s="190" t="s">
        <v>353</v>
      </c>
      <c r="B130" s="252">
        <f>'A1 Exploitation'!D450</f>
        <v>0.86363636363636365</v>
      </c>
      <c r="C130" s="252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2">
        <f>'A2 Exploitation'!D450</f>
        <v>0</v>
      </c>
      <c r="C131" s="252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2">
        <f>'A3 Exploitation'!D450</f>
        <v>0</v>
      </c>
      <c r="C132" s="252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2">
        <f>'A4 Exploitation'!D450</f>
        <v>0</v>
      </c>
      <c r="C133" s="252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3" t="s">
        <v>372</v>
      </c>
      <c r="C136" s="253"/>
      <c r="J136" s="148" t="str">
        <f>D18</f>
        <v>MHAMDIA</v>
      </c>
    </row>
    <row r="137" spans="1:10" ht="33" customHeight="1" x14ac:dyDescent="0.25">
      <c r="A137" s="190" t="s">
        <v>353</v>
      </c>
      <c r="B137" s="252">
        <f>'A1 Exploitation'!D459</f>
        <v>1</v>
      </c>
      <c r="C137" s="252"/>
    </row>
    <row r="138" spans="1:10" ht="33" customHeight="1" x14ac:dyDescent="0.25">
      <c r="A138" s="189" t="s">
        <v>354</v>
      </c>
      <c r="B138" s="252">
        <f>'A2 Exploitation'!D459</f>
        <v>0</v>
      </c>
      <c r="C138" s="252"/>
    </row>
    <row r="139" spans="1:10" ht="33" customHeight="1" x14ac:dyDescent="0.25">
      <c r="A139" s="190" t="s">
        <v>355</v>
      </c>
      <c r="B139" s="252">
        <f>'A3 Exploitation'!D459</f>
        <v>0</v>
      </c>
      <c r="C139" s="252"/>
    </row>
    <row r="140" spans="1:10" ht="33" customHeight="1" x14ac:dyDescent="0.25">
      <c r="A140" s="190" t="s">
        <v>356</v>
      </c>
      <c r="B140" s="252">
        <f>'A4 Exploitation'!D459</f>
        <v>0</v>
      </c>
      <c r="C140" s="252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3" t="s">
        <v>373</v>
      </c>
      <c r="C143" s="253"/>
      <c r="J143" s="148" t="str">
        <f>D18</f>
        <v>MHAMDIA</v>
      </c>
    </row>
    <row r="144" spans="1:10" ht="33" customHeight="1" x14ac:dyDescent="0.25">
      <c r="A144" s="190" t="s">
        <v>353</v>
      </c>
      <c r="B144" s="252">
        <f>'A1 Technique'!D183</f>
        <v>0.79545454545454541</v>
      </c>
      <c r="C144" s="252"/>
    </row>
    <row r="145" spans="1:3" ht="33" customHeight="1" x14ac:dyDescent="0.25">
      <c r="A145" s="189" t="s">
        <v>354</v>
      </c>
      <c r="B145" s="252">
        <f>'A2 Technique'!D183</f>
        <v>0</v>
      </c>
      <c r="C145" s="252"/>
    </row>
    <row r="146" spans="1:3" ht="33" customHeight="1" x14ac:dyDescent="0.25">
      <c r="A146" s="190" t="s">
        <v>355</v>
      </c>
      <c r="B146" s="252">
        <f>'A3 Technique'!D183</f>
        <v>0</v>
      </c>
      <c r="C146" s="252"/>
    </row>
    <row r="147" spans="1:3" ht="33" customHeight="1" x14ac:dyDescent="0.25">
      <c r="A147" s="190" t="s">
        <v>356</v>
      </c>
      <c r="B147" s="252">
        <f>'A4 Technique'!D183</f>
        <v>0</v>
      </c>
      <c r="C147" s="252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10" zoomScale="71" zoomScaleNormal="71" zoomScaleSheetLayoutView="71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84"/>
      <c r="H7" s="84"/>
      <c r="I7" s="84"/>
    </row>
    <row r="8" spans="1:9" ht="29.25" x14ac:dyDescent="0.5">
      <c r="A8" s="278" t="str">
        <f>'Page de garde'!D18</f>
        <v>MHAMDIA</v>
      </c>
      <c r="B8" s="278"/>
      <c r="C8" s="278"/>
      <c r="D8" s="278"/>
      <c r="E8" s="278"/>
      <c r="F8" s="278"/>
      <c r="G8" s="85"/>
      <c r="H8" s="85"/>
      <c r="I8" s="84"/>
    </row>
    <row r="9" spans="1:9" ht="24" x14ac:dyDescent="0.45">
      <c r="A9" s="191" t="s">
        <v>44</v>
      </c>
      <c r="B9" s="279" t="s">
        <v>379</v>
      </c>
      <c r="C9" s="279"/>
      <c r="D9" s="279"/>
      <c r="E9" s="279"/>
      <c r="F9" s="280"/>
      <c r="G9" s="85"/>
      <c r="H9" s="85"/>
      <c r="I9" s="84"/>
    </row>
    <row r="10" spans="1:9" ht="24.75" x14ac:dyDescent="0.5">
      <c r="A10" s="192" t="s">
        <v>46</v>
      </c>
      <c r="B10" s="281" t="s">
        <v>385</v>
      </c>
      <c r="C10" s="281"/>
      <c r="D10" s="281"/>
      <c r="E10" s="281"/>
      <c r="F10" s="281"/>
      <c r="G10" s="85"/>
      <c r="H10" s="85"/>
      <c r="I10" s="84"/>
    </row>
    <row r="11" spans="1:9" ht="24" x14ac:dyDescent="0.45">
      <c r="A11" s="191" t="s">
        <v>45</v>
      </c>
      <c r="B11" s="275">
        <v>42915</v>
      </c>
      <c r="C11" s="275"/>
      <c r="D11" s="275"/>
      <c r="E11" s="275"/>
      <c r="F11" s="275"/>
      <c r="G11" s="85"/>
      <c r="H11" s="85"/>
      <c r="I11" s="84"/>
    </row>
    <row r="12" spans="1:9" ht="24" x14ac:dyDescent="0.45">
      <c r="A12" s="191" t="s">
        <v>260</v>
      </c>
      <c r="B12" s="267">
        <f>D463</f>
        <v>0.96499999999999997</v>
      </c>
      <c r="C12" s="267"/>
      <c r="D12" s="267"/>
      <c r="E12" s="267"/>
      <c r="F12" s="267"/>
      <c r="G12" s="85"/>
      <c r="H12" s="85"/>
      <c r="I12" s="84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3">
        <f>B11</f>
        <v>42915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0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1</v>
      </c>
      <c r="C32" s="88"/>
      <c r="D32" s="244" t="s">
        <v>401</v>
      </c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4">
        <f>B11</f>
        <v>42915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 t="s">
        <v>382</v>
      </c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4">
        <f>B11</f>
        <v>42915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4">
        <f>B11</f>
        <v>42915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39">
        <f>B11</f>
        <v>42915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2">
        <f>B11</f>
        <v>42915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05"/>
      <c r="D265" s="247"/>
      <c r="E265" s="102"/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46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18</v>
      </c>
    </row>
    <row r="277" spans="1:6" x14ac:dyDescent="0.25">
      <c r="A277" s="198" t="s">
        <v>37</v>
      </c>
      <c r="B277" s="199"/>
      <c r="C277" s="200"/>
      <c r="D277" s="201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34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3">
        <f>B11</f>
        <v>42915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6" t="s">
        <v>103</v>
      </c>
      <c r="B285" s="105">
        <v>2</v>
      </c>
      <c r="C285" s="105"/>
      <c r="D285" s="98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1</v>
      </c>
      <c r="C292" s="100"/>
      <c r="D292" s="240" t="s">
        <v>400</v>
      </c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6" t="s">
        <v>104</v>
      </c>
      <c r="B298" s="105">
        <v>2</v>
      </c>
      <c r="C298" s="105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98"/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4">
        <f>B11</f>
        <v>42915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2">
        <f>B11</f>
        <v>42915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0" t="s">
        <v>346</v>
      </c>
      <c r="B393" s="261"/>
      <c r="C393" s="261"/>
      <c r="D393" s="261"/>
      <c r="E393" s="261"/>
      <c r="F393" s="262"/>
    </row>
    <row r="394" spans="1:7" s="118" customFormat="1" x14ac:dyDescent="0.25">
      <c r="A394" s="145">
        <f>+B11</f>
        <v>42915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87"/>
      <c r="F414" s="102"/>
    </row>
    <row r="415" spans="1:6" ht="30" x14ac:dyDescent="0.25">
      <c r="A415" s="25" t="s">
        <v>230</v>
      </c>
      <c r="B415" s="121">
        <v>0</v>
      </c>
      <c r="C415" s="105"/>
      <c r="D415" s="108" t="s">
        <v>386</v>
      </c>
      <c r="E415" s="119" t="s">
        <v>387</v>
      </c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6</v>
      </c>
    </row>
    <row r="420" spans="1:7" x14ac:dyDescent="0.25">
      <c r="A420" s="198" t="s">
        <v>37</v>
      </c>
      <c r="B420" s="199"/>
      <c r="C420" s="200"/>
      <c r="D420" s="201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0" t="s">
        <v>396</v>
      </c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0</v>
      </c>
      <c r="C438" s="105"/>
      <c r="D438" s="240" t="s">
        <v>388</v>
      </c>
      <c r="E438" s="87" t="s">
        <v>383</v>
      </c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0.86363636363636365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0" t="s">
        <v>144</v>
      </c>
      <c r="B452" s="261"/>
      <c r="C452" s="261"/>
      <c r="D452" s="261"/>
      <c r="E452" s="261"/>
      <c r="F452" s="262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193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0.96499999999999997</v>
      </c>
    </row>
  </sheetData>
  <sheetProtection algorithmName="SHA-512" hashValue="N7lZosrKZNHtGtlRx+hvAtMxqncfpmFckFQGKzpo2boq5Jx43X2IPB53C3J63zmdmxk++e4pwD/2Tk6DUUocBQ==" saltValue="Lg35saFT6c6rNLLVLpW1NA==" spinCount="100000" sheet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73" zoomScale="80" zoomScaleSheetLayoutView="80" workbookViewId="0">
      <selection activeCell="D181" sqref="D181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8" t="s">
        <v>52</v>
      </c>
      <c r="B6" s="278"/>
      <c r="C6" s="278"/>
      <c r="D6" s="278"/>
      <c r="E6" s="278"/>
      <c r="F6" s="278"/>
      <c r="G6" s="85"/>
      <c r="H6" s="85"/>
      <c r="I6" s="85"/>
    </row>
    <row r="7" spans="1:9" s="29" customFormat="1" ht="21.75" customHeight="1" x14ac:dyDescent="0.5">
      <c r="A7" s="278" t="str">
        <f>'A1 Exploitation'!A8:F8</f>
        <v>MHAMDIA</v>
      </c>
      <c r="B7" s="278"/>
      <c r="C7" s="278"/>
      <c r="D7" s="278"/>
      <c r="E7" s="278"/>
      <c r="F7" s="278"/>
      <c r="G7" s="85"/>
      <c r="H7" s="85"/>
      <c r="I7" s="85"/>
    </row>
    <row r="8" spans="1:9" s="29" customFormat="1" ht="24.75" x14ac:dyDescent="0.5">
      <c r="A8" s="191" t="s">
        <v>44</v>
      </c>
      <c r="B8" s="285" t="str">
        <f>'A1 Exploitation'!B9:F9</f>
        <v>Mme Samah SLAIMI</v>
      </c>
      <c r="C8" s="285"/>
      <c r="D8" s="285"/>
      <c r="E8" s="285"/>
      <c r="F8" s="286"/>
      <c r="G8" s="85"/>
      <c r="H8" s="85"/>
      <c r="I8" s="85"/>
    </row>
    <row r="9" spans="1:9" s="29" customFormat="1" ht="24.75" x14ac:dyDescent="0.5">
      <c r="A9" s="192" t="s">
        <v>46</v>
      </c>
      <c r="B9" s="287" t="str">
        <f>'A1 Exploitation'!B10:F10</f>
        <v>Gestionnaire de stock Mr. Najmeddine CHIHAOUI</v>
      </c>
      <c r="C9" s="287"/>
      <c r="D9" s="287"/>
      <c r="E9" s="287"/>
      <c r="F9" s="287"/>
      <c r="G9" s="85"/>
      <c r="H9" s="85"/>
      <c r="I9" s="85"/>
    </row>
    <row r="10" spans="1:9" s="29" customFormat="1" ht="24.75" x14ac:dyDescent="0.5">
      <c r="A10" s="191" t="s">
        <v>45</v>
      </c>
      <c r="B10" s="283">
        <f>'A1 Exploitation'!B11:F11</f>
        <v>42915</v>
      </c>
      <c r="C10" s="283"/>
      <c r="D10" s="283"/>
      <c r="E10" s="283"/>
      <c r="F10" s="283"/>
      <c r="G10" s="85"/>
      <c r="H10" s="85"/>
      <c r="I10" s="85"/>
    </row>
    <row r="11" spans="1:9" s="29" customFormat="1" ht="24.75" x14ac:dyDescent="0.5">
      <c r="A11" s="191" t="s">
        <v>318</v>
      </c>
      <c r="B11" s="288">
        <f>D183</f>
        <v>0.79545454545454541</v>
      </c>
      <c r="C11" s="288"/>
      <c r="D11" s="288"/>
      <c r="E11" s="288"/>
      <c r="F11" s="288"/>
      <c r="G11" s="85"/>
      <c r="H11" s="85"/>
      <c r="I11" s="85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ht="49.5" x14ac:dyDescent="0.3">
      <c r="A17" s="32" t="s">
        <v>296</v>
      </c>
      <c r="B17" s="163">
        <v>0</v>
      </c>
      <c r="C17" s="163"/>
      <c r="D17" s="164" t="s">
        <v>389</v>
      </c>
      <c r="E17" s="243" t="s">
        <v>390</v>
      </c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8</v>
      </c>
    </row>
    <row r="23" spans="1:6" x14ac:dyDescent="0.3">
      <c r="A23" s="193" t="s">
        <v>319</v>
      </c>
      <c r="B23" s="194"/>
      <c r="C23" s="195"/>
      <c r="D23" s="197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8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2</v>
      </c>
      <c r="C45" s="163"/>
      <c r="D45" s="249"/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391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115.5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397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ht="33" x14ac:dyDescent="0.3">
      <c r="A137" s="64" t="s">
        <v>304</v>
      </c>
      <c r="B137" s="163">
        <v>0</v>
      </c>
      <c r="C137" s="163"/>
      <c r="D137" s="243" t="s">
        <v>402</v>
      </c>
      <c r="E137" s="243" t="s">
        <v>403</v>
      </c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49.5" x14ac:dyDescent="0.35">
      <c r="A140" s="54" t="s">
        <v>327</v>
      </c>
      <c r="B140" s="163">
        <v>0</v>
      </c>
      <c r="C140" s="187">
        <f>IF(B140=0, -5, "0")</f>
        <v>-5</v>
      </c>
      <c r="D140" s="243" t="s">
        <v>392</v>
      </c>
      <c r="E140" s="243" t="s">
        <v>393</v>
      </c>
      <c r="F140" s="163"/>
    </row>
    <row r="141" spans="1:6" ht="82.5" x14ac:dyDescent="0.35">
      <c r="A141" s="54" t="s">
        <v>328</v>
      </c>
      <c r="B141" s="163">
        <v>1</v>
      </c>
      <c r="C141" s="187" t="str">
        <f>IF(B141=0, -5, "0")</f>
        <v>0</v>
      </c>
      <c r="D141" s="243" t="s">
        <v>394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6</v>
      </c>
    </row>
    <row r="146" spans="1:6" x14ac:dyDescent="0.3">
      <c r="A146" s="193" t="s">
        <v>319</v>
      </c>
      <c r="B146" s="194"/>
      <c r="C146" s="195"/>
      <c r="D146" s="197">
        <f>D145/(COUNT(B137:C144)*2)</f>
        <v>0.33333333333333331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ht="54" customHeight="1" x14ac:dyDescent="0.3">
      <c r="A157" s="39" t="s">
        <v>191</v>
      </c>
      <c r="B157" s="163">
        <v>0</v>
      </c>
      <c r="C157" s="163"/>
      <c r="D157" s="243" t="s">
        <v>398</v>
      </c>
      <c r="E157" s="243" t="s">
        <v>399</v>
      </c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ht="49.5" x14ac:dyDescent="0.3">
      <c r="A165" s="58" t="s">
        <v>337</v>
      </c>
      <c r="B165" s="163">
        <v>0</v>
      </c>
      <c r="C165" s="163"/>
      <c r="D165" s="243" t="s">
        <v>395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70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0.79545454545454541</v>
      </c>
    </row>
  </sheetData>
  <sheetProtection algorithmName="SHA-512" hashValue="xUiJwS9E6tS8G0Svun9fSF2lpu5o0v/S4LWyCI3/OSBLHwdjtWR9JRoqDApp/1jVCEBp4Mo7s2d4drQEBgtaBg==" saltValue="c1LM+sChrwxD9UDirVxrSg==" spinCount="100000" sheet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29"/>
      <c r="H7" s="229"/>
      <c r="I7" s="229"/>
    </row>
    <row r="8" spans="1:9" ht="29.25" x14ac:dyDescent="0.5">
      <c r="A8" s="278" t="str">
        <f>'Page de garde'!D18</f>
        <v>MHAMDIA</v>
      </c>
      <c r="B8" s="278"/>
      <c r="C8" s="278"/>
      <c r="D8" s="278"/>
      <c r="E8" s="278"/>
      <c r="F8" s="278"/>
      <c r="G8" s="230"/>
      <c r="H8" s="230"/>
      <c r="I8" s="229"/>
    </row>
    <row r="9" spans="1:9" ht="24.75" x14ac:dyDescent="0.5">
      <c r="A9" s="191" t="s">
        <v>44</v>
      </c>
      <c r="B9" s="279"/>
      <c r="C9" s="279"/>
      <c r="D9" s="279"/>
      <c r="E9" s="279"/>
      <c r="F9" s="280"/>
      <c r="G9" s="230"/>
      <c r="H9" s="230"/>
      <c r="I9" s="229"/>
    </row>
    <row r="10" spans="1:9" ht="24.75" x14ac:dyDescent="0.5">
      <c r="A10" s="192" t="s">
        <v>46</v>
      </c>
      <c r="B10" s="281"/>
      <c r="C10" s="281"/>
      <c r="D10" s="281"/>
      <c r="E10" s="281"/>
      <c r="F10" s="281"/>
      <c r="G10" s="230"/>
      <c r="H10" s="230"/>
      <c r="I10" s="229"/>
    </row>
    <row r="11" spans="1:9" ht="24.75" x14ac:dyDescent="0.5">
      <c r="A11" s="191" t="s">
        <v>45</v>
      </c>
      <c r="B11" s="275"/>
      <c r="C11" s="275"/>
      <c r="D11" s="275"/>
      <c r="E11" s="275"/>
      <c r="F11" s="275"/>
      <c r="G11" s="230"/>
      <c r="H11" s="230"/>
      <c r="I11" s="229"/>
    </row>
    <row r="12" spans="1:9" ht="24.75" x14ac:dyDescent="0.5">
      <c r="A12" s="191" t="s">
        <v>260</v>
      </c>
      <c r="B12" s="267">
        <f>D463</f>
        <v>0</v>
      </c>
      <c r="C12" s="267"/>
      <c r="D12" s="267"/>
      <c r="E12" s="267"/>
      <c r="F12" s="267"/>
      <c r="G12" s="230"/>
      <c r="H12" s="230"/>
      <c r="I12" s="229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8" t="s">
        <v>52</v>
      </c>
      <c r="B6" s="278"/>
      <c r="C6" s="278"/>
      <c r="D6" s="278"/>
      <c r="E6" s="278"/>
      <c r="F6" s="278"/>
      <c r="G6" s="230"/>
      <c r="H6" s="230"/>
      <c r="I6" s="230"/>
    </row>
    <row r="7" spans="1:9" s="29" customFormat="1" ht="21.75" customHeight="1" x14ac:dyDescent="0.5">
      <c r="A7" s="278" t="str">
        <f>'A2 Exploitation'!A8:F8</f>
        <v>MHAMDIA</v>
      </c>
      <c r="B7" s="278"/>
      <c r="C7" s="278"/>
      <c r="D7" s="278"/>
      <c r="E7" s="278"/>
      <c r="F7" s="278"/>
      <c r="G7" s="230"/>
      <c r="H7" s="230"/>
      <c r="I7" s="230"/>
    </row>
    <row r="8" spans="1:9" s="29" customFormat="1" ht="24.75" x14ac:dyDescent="0.5">
      <c r="A8" s="191" t="s">
        <v>44</v>
      </c>
      <c r="B8" s="287">
        <f>'A2 Exploitation'!B9:F9</f>
        <v>0</v>
      </c>
      <c r="C8" s="287"/>
      <c r="D8" s="287"/>
      <c r="E8" s="287"/>
      <c r="F8" s="287"/>
      <c r="G8" s="230"/>
      <c r="H8" s="230"/>
      <c r="I8" s="230"/>
    </row>
    <row r="9" spans="1:9" s="29" customFormat="1" ht="24.75" x14ac:dyDescent="0.5">
      <c r="A9" s="192" t="s">
        <v>46</v>
      </c>
      <c r="B9" s="287">
        <f>'A2 Exploitation'!B10:F10</f>
        <v>0</v>
      </c>
      <c r="C9" s="287"/>
      <c r="D9" s="287"/>
      <c r="E9" s="287"/>
      <c r="F9" s="287"/>
      <c r="G9" s="230"/>
      <c r="H9" s="230"/>
      <c r="I9" s="230"/>
    </row>
    <row r="10" spans="1:9" s="29" customFormat="1" ht="24.75" x14ac:dyDescent="0.5">
      <c r="A10" s="191" t="s">
        <v>45</v>
      </c>
      <c r="B10" s="283">
        <f>'A2 Exploitation'!B11:F11</f>
        <v>0</v>
      </c>
      <c r="C10" s="283"/>
      <c r="D10" s="283"/>
      <c r="E10" s="283"/>
      <c r="F10" s="283"/>
      <c r="G10" s="230"/>
      <c r="H10" s="230"/>
      <c r="I10" s="230"/>
    </row>
    <row r="11" spans="1:9" s="29" customFormat="1" ht="24.75" x14ac:dyDescent="0.5">
      <c r="A11" s="191" t="s">
        <v>318</v>
      </c>
      <c r="B11" s="288">
        <f>D183</f>
        <v>0</v>
      </c>
      <c r="C11" s="288"/>
      <c r="D11" s="288"/>
      <c r="E11" s="288"/>
      <c r="F11" s="288"/>
      <c r="G11" s="230"/>
      <c r="H11" s="230"/>
      <c r="I11" s="230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1"/>
      <c r="H7" s="231"/>
      <c r="I7" s="231"/>
    </row>
    <row r="8" spans="1:9" ht="29.25" x14ac:dyDescent="0.5">
      <c r="A8" s="278" t="str">
        <f>'Page de garde'!D18</f>
        <v>MHAMDIA</v>
      </c>
      <c r="B8" s="278"/>
      <c r="C8" s="278"/>
      <c r="D8" s="278"/>
      <c r="E8" s="278"/>
      <c r="F8" s="278"/>
      <c r="G8" s="232"/>
      <c r="H8" s="232"/>
      <c r="I8" s="231"/>
    </row>
    <row r="9" spans="1:9" ht="24.75" x14ac:dyDescent="0.5">
      <c r="A9" s="191" t="s">
        <v>44</v>
      </c>
      <c r="B9" s="279"/>
      <c r="C9" s="279"/>
      <c r="D9" s="279"/>
      <c r="E9" s="279"/>
      <c r="F9" s="280"/>
      <c r="G9" s="232"/>
      <c r="H9" s="232"/>
      <c r="I9" s="231"/>
    </row>
    <row r="10" spans="1:9" ht="24.75" x14ac:dyDescent="0.5">
      <c r="A10" s="192" t="s">
        <v>46</v>
      </c>
      <c r="B10" s="281"/>
      <c r="C10" s="281"/>
      <c r="D10" s="281"/>
      <c r="E10" s="281"/>
      <c r="F10" s="281"/>
      <c r="G10" s="232"/>
      <c r="H10" s="232"/>
      <c r="I10" s="231"/>
    </row>
    <row r="11" spans="1:9" ht="24.75" x14ac:dyDescent="0.5">
      <c r="A11" s="191" t="s">
        <v>45</v>
      </c>
      <c r="B11" s="275"/>
      <c r="C11" s="275"/>
      <c r="D11" s="275"/>
      <c r="E11" s="275"/>
      <c r="F11" s="275"/>
      <c r="G11" s="232"/>
      <c r="H11" s="232"/>
      <c r="I11" s="231"/>
    </row>
    <row r="12" spans="1:9" ht="24.75" x14ac:dyDescent="0.5">
      <c r="A12" s="191" t="s">
        <v>260</v>
      </c>
      <c r="B12" s="267">
        <f>D463</f>
        <v>0</v>
      </c>
      <c r="C12" s="267"/>
      <c r="D12" s="267"/>
      <c r="E12" s="267"/>
      <c r="F12" s="267"/>
      <c r="G12" s="232"/>
      <c r="H12" s="232"/>
      <c r="I12" s="231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8" t="s">
        <v>52</v>
      </c>
      <c r="B6" s="278"/>
      <c r="C6" s="278"/>
      <c r="D6" s="278"/>
      <c r="E6" s="278"/>
      <c r="F6" s="278"/>
      <c r="G6" s="232"/>
      <c r="H6" s="232"/>
      <c r="I6" s="232"/>
    </row>
    <row r="7" spans="1:9" s="29" customFormat="1" ht="21.75" customHeight="1" x14ac:dyDescent="0.5">
      <c r="A7" s="278" t="str">
        <f>'A3 Exploitation'!A8:F8</f>
        <v>MHAMDIA</v>
      </c>
      <c r="B7" s="278"/>
      <c r="C7" s="278"/>
      <c r="D7" s="278"/>
      <c r="E7" s="278"/>
      <c r="F7" s="278"/>
      <c r="G7" s="232"/>
      <c r="H7" s="232"/>
      <c r="I7" s="232"/>
    </row>
    <row r="8" spans="1:9" s="29" customFormat="1" ht="24.75" x14ac:dyDescent="0.5">
      <c r="A8" s="191" t="s">
        <v>44</v>
      </c>
      <c r="B8" s="289">
        <f>'A3 Exploitation'!B9:F9</f>
        <v>0</v>
      </c>
      <c r="C8" s="287"/>
      <c r="D8" s="287"/>
      <c r="E8" s="287"/>
      <c r="F8" s="287"/>
      <c r="G8" s="232"/>
      <c r="H8" s="232"/>
      <c r="I8" s="232"/>
    </row>
    <row r="9" spans="1:9" s="29" customFormat="1" ht="24.75" x14ac:dyDescent="0.5">
      <c r="A9" s="192" t="s">
        <v>46</v>
      </c>
      <c r="B9" s="287">
        <f>'A3 Exploitation'!B10:F10</f>
        <v>0</v>
      </c>
      <c r="C9" s="287"/>
      <c r="D9" s="287"/>
      <c r="E9" s="287"/>
      <c r="F9" s="287"/>
      <c r="G9" s="232"/>
      <c r="H9" s="232"/>
      <c r="I9" s="232"/>
    </row>
    <row r="10" spans="1:9" s="29" customFormat="1" ht="24.75" x14ac:dyDescent="0.5">
      <c r="A10" s="191" t="s">
        <v>45</v>
      </c>
      <c r="B10" s="283">
        <f>'A3 Exploitation'!B11:F11</f>
        <v>0</v>
      </c>
      <c r="C10" s="283"/>
      <c r="D10" s="283"/>
      <c r="E10" s="283"/>
      <c r="F10" s="283"/>
      <c r="G10" s="232"/>
      <c r="H10" s="232"/>
      <c r="I10" s="232"/>
    </row>
    <row r="11" spans="1:9" s="29" customFormat="1" ht="24.75" x14ac:dyDescent="0.5">
      <c r="A11" s="191" t="s">
        <v>318</v>
      </c>
      <c r="B11" s="288">
        <f>D183</f>
        <v>0</v>
      </c>
      <c r="C11" s="288"/>
      <c r="D11" s="288"/>
      <c r="E11" s="288"/>
      <c r="F11" s="288"/>
      <c r="G11" s="232"/>
      <c r="H11" s="232"/>
      <c r="I11" s="232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6"/>
      <c r="E1" s="276"/>
      <c r="F1" s="276"/>
      <c r="G1" s="276"/>
      <c r="H1" s="276"/>
      <c r="I1" s="276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7" t="s">
        <v>190</v>
      </c>
      <c r="B7" s="277"/>
      <c r="C7" s="277"/>
      <c r="D7" s="277"/>
      <c r="E7" s="277"/>
      <c r="F7" s="277"/>
      <c r="G7" s="231"/>
      <c r="H7" s="231"/>
      <c r="I7" s="231"/>
    </row>
    <row r="8" spans="1:9" ht="29.25" x14ac:dyDescent="0.5">
      <c r="A8" s="278" t="str">
        <f>'Page de garde'!D18</f>
        <v>MHAMDIA</v>
      </c>
      <c r="B8" s="278"/>
      <c r="C8" s="278"/>
      <c r="D8" s="278"/>
      <c r="E8" s="278"/>
      <c r="F8" s="278"/>
      <c r="G8" s="232"/>
      <c r="H8" s="232"/>
      <c r="I8" s="231"/>
    </row>
    <row r="9" spans="1:9" ht="24.75" x14ac:dyDescent="0.5">
      <c r="A9" s="191" t="s">
        <v>44</v>
      </c>
      <c r="B9" s="279"/>
      <c r="C9" s="279"/>
      <c r="D9" s="279"/>
      <c r="E9" s="279"/>
      <c r="F9" s="280"/>
      <c r="G9" s="232"/>
      <c r="H9" s="232"/>
      <c r="I9" s="231"/>
    </row>
    <row r="10" spans="1:9" ht="24.75" x14ac:dyDescent="0.5">
      <c r="A10" s="192" t="s">
        <v>46</v>
      </c>
      <c r="B10" s="281"/>
      <c r="C10" s="281"/>
      <c r="D10" s="281"/>
      <c r="E10" s="281"/>
      <c r="F10" s="281"/>
      <c r="G10" s="232"/>
      <c r="H10" s="232"/>
      <c r="I10" s="231"/>
    </row>
    <row r="11" spans="1:9" ht="24.75" x14ac:dyDescent="0.5">
      <c r="A11" s="191" t="s">
        <v>45</v>
      </c>
      <c r="B11" s="275"/>
      <c r="C11" s="275"/>
      <c r="D11" s="275"/>
      <c r="E11" s="275"/>
      <c r="F11" s="275"/>
      <c r="G11" s="232"/>
      <c r="H11" s="232"/>
      <c r="I11" s="231"/>
    </row>
    <row r="12" spans="1:9" ht="24.75" x14ac:dyDescent="0.5">
      <c r="A12" s="191" t="s">
        <v>260</v>
      </c>
      <c r="B12" s="267">
        <f>D463</f>
        <v>0</v>
      </c>
      <c r="C12" s="267"/>
      <c r="D12" s="267"/>
      <c r="E12" s="267"/>
      <c r="F12" s="267"/>
      <c r="G12" s="232"/>
      <c r="H12" s="232"/>
      <c r="I12" s="231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5" t="s">
        <v>63</v>
      </c>
      <c r="B45" s="266"/>
      <c r="C45" s="266"/>
      <c r="D45" s="266"/>
      <c r="E45" s="266"/>
      <c r="F45" s="266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0" t="s">
        <v>123</v>
      </c>
      <c r="B99" s="261"/>
      <c r="C99" s="261"/>
      <c r="D99" s="261"/>
      <c r="E99" s="261"/>
      <c r="F99" s="262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5" t="s">
        <v>63</v>
      </c>
      <c r="B101" s="266"/>
      <c r="C101" s="266"/>
      <c r="D101" s="266"/>
      <c r="E101" s="266"/>
      <c r="F101" s="266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0" t="s">
        <v>124</v>
      </c>
      <c r="B152" s="261"/>
      <c r="C152" s="261"/>
      <c r="D152" s="261"/>
      <c r="E152" s="261"/>
      <c r="F152" s="262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5" t="s">
        <v>63</v>
      </c>
      <c r="B154" s="266"/>
      <c r="C154" s="266"/>
      <c r="D154" s="266"/>
      <c r="E154" s="266"/>
      <c r="F154" s="266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0" t="s">
        <v>157</v>
      </c>
      <c r="B192" s="261"/>
      <c r="C192" s="261"/>
      <c r="D192" s="261"/>
      <c r="E192" s="261"/>
      <c r="F192" s="262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0" t="s">
        <v>4</v>
      </c>
      <c r="B249" s="261"/>
      <c r="C249" s="261"/>
      <c r="D249" s="261"/>
      <c r="E249" s="261"/>
      <c r="F249" s="262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0" t="s">
        <v>21</v>
      </c>
      <c r="B282" s="261"/>
      <c r="C282" s="261"/>
      <c r="D282" s="261"/>
      <c r="E282" s="261"/>
      <c r="F282" s="262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0" t="s">
        <v>8</v>
      </c>
      <c r="B310" s="261"/>
      <c r="C310" s="261"/>
      <c r="D310" s="261"/>
      <c r="E310" s="261"/>
      <c r="F310" s="262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5" t="s">
        <v>107</v>
      </c>
      <c r="B312" s="266"/>
      <c r="C312" s="266"/>
      <c r="D312" s="266"/>
      <c r="E312" s="266"/>
      <c r="F312" s="266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0" t="s">
        <v>119</v>
      </c>
      <c r="B363" s="261"/>
      <c r="C363" s="261"/>
      <c r="D363" s="261"/>
      <c r="E363" s="261"/>
      <c r="F363" s="262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5" t="s">
        <v>19</v>
      </c>
      <c r="B365" s="266"/>
      <c r="C365" s="266"/>
      <c r="D365" s="266"/>
      <c r="E365" s="266"/>
      <c r="F365" s="266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5" t="s">
        <v>116</v>
      </c>
      <c r="B376" s="266"/>
      <c r="C376" s="266"/>
      <c r="D376" s="266"/>
      <c r="E376" s="266"/>
      <c r="F376" s="266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0" t="s">
        <v>346</v>
      </c>
      <c r="B393" s="261"/>
      <c r="C393" s="261"/>
      <c r="D393" s="261"/>
      <c r="E393" s="261"/>
      <c r="F393" s="262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0" t="s">
        <v>170</v>
      </c>
      <c r="B412" s="261"/>
      <c r="C412" s="261"/>
      <c r="D412" s="261"/>
      <c r="E412" s="261"/>
      <c r="F412" s="262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0" t="s">
        <v>82</v>
      </c>
      <c r="B422" s="261"/>
      <c r="C422" s="261"/>
      <c r="D422" s="261"/>
      <c r="E422" s="261"/>
      <c r="F422" s="262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0" t="s">
        <v>143</v>
      </c>
      <c r="B431" s="261"/>
      <c r="C431" s="261"/>
      <c r="D431" s="261"/>
      <c r="E431" s="261"/>
      <c r="F431" s="262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0" t="s">
        <v>144</v>
      </c>
      <c r="B452" s="261"/>
      <c r="C452" s="261"/>
      <c r="D452" s="261"/>
      <c r="E452" s="261"/>
      <c r="F452" s="262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4"/>
      <c r="E1" s="284"/>
      <c r="F1" s="284"/>
      <c r="G1" s="284"/>
      <c r="H1" s="284"/>
      <c r="I1" s="284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8" t="s">
        <v>52</v>
      </c>
      <c r="B6" s="278"/>
      <c r="C6" s="278"/>
      <c r="D6" s="278"/>
      <c r="E6" s="278"/>
      <c r="F6" s="278"/>
      <c r="G6" s="232"/>
      <c r="H6" s="232"/>
      <c r="I6" s="232"/>
    </row>
    <row r="7" spans="1:9" s="29" customFormat="1" ht="21.75" customHeight="1" x14ac:dyDescent="0.5">
      <c r="A7" s="278" t="str">
        <f>'A4 Exploitation'!A8:F8</f>
        <v>MHAMDIA</v>
      </c>
      <c r="B7" s="278"/>
      <c r="C7" s="278"/>
      <c r="D7" s="278"/>
      <c r="E7" s="278"/>
      <c r="F7" s="278"/>
      <c r="G7" s="232"/>
      <c r="H7" s="232"/>
      <c r="I7" s="232"/>
    </row>
    <row r="8" spans="1:9" s="29" customFormat="1" ht="24.75" x14ac:dyDescent="0.5">
      <c r="A8" s="191" t="s">
        <v>44</v>
      </c>
      <c r="B8" s="287">
        <f>'A4 Exploitation'!B9:F9</f>
        <v>0</v>
      </c>
      <c r="C8" s="287"/>
      <c r="D8" s="287"/>
      <c r="E8" s="287"/>
      <c r="F8" s="287"/>
      <c r="G8" s="232"/>
      <c r="H8" s="232"/>
      <c r="I8" s="232"/>
    </row>
    <row r="9" spans="1:9" s="29" customFormat="1" ht="24.75" x14ac:dyDescent="0.5">
      <c r="A9" s="192" t="s">
        <v>46</v>
      </c>
      <c r="B9" s="287">
        <f>'A4 Exploitation'!B10:F10</f>
        <v>0</v>
      </c>
      <c r="C9" s="287"/>
      <c r="D9" s="287"/>
      <c r="E9" s="287"/>
      <c r="F9" s="287"/>
      <c r="G9" s="232"/>
      <c r="H9" s="232"/>
      <c r="I9" s="232"/>
    </row>
    <row r="10" spans="1:9" s="29" customFormat="1" ht="24.75" x14ac:dyDescent="0.5">
      <c r="A10" s="191" t="s">
        <v>45</v>
      </c>
      <c r="B10" s="283">
        <f>'A4 Exploitation'!B11:F11</f>
        <v>0</v>
      </c>
      <c r="C10" s="283"/>
      <c r="D10" s="283"/>
      <c r="E10" s="283"/>
      <c r="F10" s="283"/>
      <c r="G10" s="232"/>
      <c r="H10" s="232"/>
      <c r="I10" s="232"/>
    </row>
    <row r="11" spans="1:9" s="29" customFormat="1" ht="24.75" x14ac:dyDescent="0.5">
      <c r="A11" s="191" t="s">
        <v>318</v>
      </c>
      <c r="B11" s="288">
        <f>D183</f>
        <v>0</v>
      </c>
      <c r="C11" s="288"/>
      <c r="D11" s="288"/>
      <c r="E11" s="288"/>
      <c r="F11" s="288"/>
      <c r="G11" s="232"/>
      <c r="H11" s="232"/>
      <c r="I11" s="232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2" t="s">
        <v>0</v>
      </c>
      <c r="B16" s="282"/>
      <c r="C16" s="282"/>
      <c r="D16" s="282"/>
      <c r="E16" s="282"/>
      <c r="F16" s="282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2" t="s">
        <v>4</v>
      </c>
      <c r="B25" s="282"/>
      <c r="C25" s="282"/>
      <c r="D25" s="282"/>
      <c r="E25" s="282"/>
      <c r="F25" s="282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2" t="s">
        <v>231</v>
      </c>
      <c r="B35" s="282"/>
      <c r="C35" s="282"/>
      <c r="D35" s="282"/>
      <c r="E35" s="282"/>
      <c r="F35" s="282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2" t="s">
        <v>21</v>
      </c>
      <c r="B44" s="282"/>
      <c r="C44" s="282"/>
      <c r="D44" s="282"/>
      <c r="E44" s="282"/>
      <c r="F44" s="282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2" t="s">
        <v>8</v>
      </c>
      <c r="B54" s="282"/>
      <c r="C54" s="282"/>
      <c r="D54" s="282"/>
      <c r="E54" s="282"/>
      <c r="F54" s="282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2" t="s">
        <v>136</v>
      </c>
      <c r="B65" s="282"/>
      <c r="C65" s="282"/>
      <c r="D65" s="282"/>
      <c r="E65" s="282"/>
      <c r="F65" s="282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2" t="s">
        <v>223</v>
      </c>
      <c r="B86" s="282"/>
      <c r="C86" s="282"/>
      <c r="D86" s="282"/>
      <c r="E86" s="282"/>
      <c r="F86" s="282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2" t="s">
        <v>224</v>
      </c>
      <c r="B105" s="282"/>
      <c r="C105" s="282"/>
      <c r="D105" s="282"/>
      <c r="E105" s="282"/>
      <c r="F105" s="282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2" t="s">
        <v>196</v>
      </c>
      <c r="B120" s="282"/>
      <c r="C120" s="282"/>
      <c r="D120" s="282"/>
      <c r="E120" s="282"/>
      <c r="F120" s="282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2" t="s">
        <v>228</v>
      </c>
      <c r="B136" s="282"/>
      <c r="C136" s="282"/>
      <c r="D136" s="282"/>
      <c r="E136" s="282"/>
      <c r="F136" s="282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2" t="s">
        <v>80</v>
      </c>
      <c r="B148" s="282"/>
      <c r="C148" s="282"/>
      <c r="D148" s="282"/>
      <c r="E148" s="282"/>
      <c r="F148" s="282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2" t="s">
        <v>17</v>
      </c>
      <c r="B156" s="282"/>
      <c r="C156" s="282"/>
      <c r="D156" s="282"/>
      <c r="E156" s="282"/>
      <c r="F156" s="282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2" t="s">
        <v>82</v>
      </c>
      <c r="B164" s="282"/>
      <c r="C164" s="282"/>
      <c r="D164" s="282"/>
      <c r="E164" s="282"/>
      <c r="F164" s="282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2" t="s">
        <v>227</v>
      </c>
      <c r="B173" s="282"/>
      <c r="C173" s="282"/>
      <c r="D173" s="282"/>
      <c r="E173" s="282"/>
      <c r="F173" s="282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2017-07-07T07:18:10Z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