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codeName="ThisWorkbook"/>
  <mc:AlternateContent xmlns:mc="http://schemas.openxmlformats.org/markup-compatibility/2006">
    <mc:Choice Requires="x15">
      <x15ac:absPath xmlns:x15ac="http://schemas.microsoft.com/office/spreadsheetml/2010/11/ac" url="D:\Annex\"/>
    </mc:Choice>
  </mc:AlternateContent>
  <xr:revisionPtr revIDLastSave="0" documentId="13_ncr:1_{FEC007C4-4D4E-4016-93AA-37E95BF2CB7C}" xr6:coauthVersionLast="45" xr6:coauthVersionMax="45" xr10:uidLastSave="{00000000-0000-0000-0000-000000000000}"/>
  <bookViews>
    <workbookView xWindow="-120" yWindow="-120" windowWidth="20730" windowHeight="11160" tabRatio="916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3" l="1"/>
  <c r="B9" i="43"/>
  <c r="B8" i="43"/>
  <c r="B10" i="41"/>
  <c r="B9" i="41"/>
  <c r="B8" i="41"/>
  <c r="B10" i="39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D424" i="36"/>
  <c r="B424" i="36" s="1"/>
  <c r="D366" i="36"/>
  <c r="B366" i="36" s="1"/>
  <c r="D299" i="36"/>
  <c r="B299" i="36" s="1"/>
  <c r="D244" i="36"/>
  <c r="B244" i="36" s="1"/>
  <c r="D185" i="36"/>
  <c r="B185" i="36" s="1"/>
  <c r="D129" i="36"/>
  <c r="B129" i="36" s="1"/>
  <c r="D149" i="41" l="1"/>
  <c r="D150" i="41" s="1"/>
  <c r="D133" i="43"/>
  <c r="D134" i="43" s="1"/>
  <c r="D227" i="40"/>
  <c r="D228" i="40" s="1"/>
  <c r="D390" i="40"/>
  <c r="D391" i="40" s="1"/>
  <c r="D299" i="40"/>
  <c r="B299" i="40" s="1"/>
  <c r="D118" i="41"/>
  <c r="D119" i="41" s="1"/>
  <c r="D728" i="36"/>
  <c r="B43" i="29" s="1"/>
  <c r="E244" i="42"/>
  <c r="D149" i="39"/>
  <c r="D150" i="39" s="1"/>
  <c r="D161" i="41"/>
  <c r="D162" i="41" s="1"/>
  <c r="D650" i="42"/>
  <c r="D651" i="42" s="1"/>
  <c r="D118" i="39"/>
  <c r="D119" i="39" s="1"/>
  <c r="D197" i="39"/>
  <c r="D424" i="40"/>
  <c r="B424" i="40" s="1"/>
  <c r="D605" i="40"/>
  <c r="B605" i="40" s="1"/>
  <c r="D609" i="40" s="1"/>
  <c r="D610" i="40" s="1"/>
  <c r="B144" i="29" s="1"/>
  <c r="D203" i="42"/>
  <c r="D204" i="42" s="1"/>
  <c r="D566" i="42"/>
  <c r="D203" i="38"/>
  <c r="D204" i="38" s="1"/>
  <c r="D471" i="40"/>
  <c r="B471" i="40" s="1"/>
  <c r="D390" i="42"/>
  <c r="D391" i="42" s="1"/>
  <c r="D588" i="42"/>
  <c r="D589" i="42" s="1"/>
  <c r="D627" i="42"/>
  <c r="D161" i="39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B721" i="40" s="1"/>
  <c r="D722" i="40" s="1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B181" i="29" s="1"/>
  <c r="D198" i="43"/>
  <c r="D199" i="43" s="1"/>
  <c r="B11" i="43" s="1"/>
  <c r="D606" i="40"/>
  <c r="D607" i="40" s="1"/>
  <c r="B182" i="29"/>
  <c r="B11" i="41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<sst xmlns="http://schemas.openxmlformats.org/spreadsheetml/2006/main" count="5835" uniqueCount="587">
  <si>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</si>
  <si>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</si>
  <si>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</si>
  <si>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</si>
  <si>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</si>
  <si>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</si>
  <si>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</si>
  <si>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</si>
  <si>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</si>
  <si>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</si>
  <si>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</si>
  <si>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</si>
  <si>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</si>
  <si>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</si>
  <si>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</si>
  <si>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</si>
  <si>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</si>
  <si>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</si>
  <si>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</si>
  <si>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</si>
  <si>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</si>
  <si>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</si>
  <si>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</si>
  <si>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</si>
  <si>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</si>
  <si>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</si>
  <si>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</si>
  <si>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</si>
  <si>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</si>
  <si>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</si>
  <si>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</si>
  <si>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</si>
  <si>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</si>
  <si>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</si>
  <si>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</si>
  <si>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</si>
  <si>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</si>
  <si>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</si>
  <si>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</si>
  <si>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</si>
  <si>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</si>
  <si>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</si>
  <si>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</si>
  <si>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</si>
  <si>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</si>
  <si>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</si>
  <si>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</si>
  <si>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</si>
  <si>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</si>
  <si>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</si>
  <si>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</si>
  <si>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</si>
  <si>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</si>
  <si>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</si>
  <si>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</si>
  <si>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</si>
  <si>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</si>
  <si>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</si>
  <si>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</si>
  <si>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</si>
  <si>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</si>
  <si>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</si>
  <si>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</si>
  <si>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</si>
  <si>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</si>
  <si>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</si>
  <si>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</si>
  <si>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</si>
  <si>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</si>
  <si>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</si>
  <si>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</si>
  <si>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</si>
  <si>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</si>
  <si>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</si>
  <si>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</si>
  <si>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</si>
  <si>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</si>
  <si>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</si>
  <si>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</si>
  <si>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</si>
  <si>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</si>
  <si>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</si>
  <si>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</si>
  <si>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</si>
  <si>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</si>
  <si>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</si>
  <si>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</si>
  <si>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</si>
  <si>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</si>
  <si>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</si>
  <si>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</si>
  <si>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</si>
  <si>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</si>
  <si>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</si>
  <si>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</si>
  <si>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</si>
  <si>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</si>
  <si>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</si>
  <si>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</si>
  <si>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</si>
  <si>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</si>
  <si>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</si>
  <si>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</si>
  <si>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</si>
  <si>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</si>
  <si>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</si>
  <si>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</si>
  <si>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</si>
  <si>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</si>
  <si>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</si>
  <si>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</si>
  <si>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</si>
  <si>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</si>
  <si>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</si>
  <si>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</si>
  <si>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</si>
  <si>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</si>
  <si>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</si>
  <si>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</si>
  <si>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</si>
  <si>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</si>
  <si>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</si>
  <si>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</si>
  <si>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</si>
  <si>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</si>
  <si>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</si>
  <si>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</si>
  <si>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</si>
  <si>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</si>
  <si>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</si>
  <si>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</si>
  <si>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</si>
  <si>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</si>
  <si>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</si>
  <si>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</si>
  <si>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</si>
  <si>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</si>
  <si>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</si>
  <si>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</si>
  <si>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</si>
  <si>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</si>
  <si>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</si>
  <si>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</si>
  <si>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</si>
  <si>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</si>
  <si>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</si>
  <si>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</si>
  <si>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</si>
  <si>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</si>
  <si>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</si>
  <si>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</si>
  <si>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</si>
  <si>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</si>
  <si>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</si>
  <si>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</si>
  <si>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</si>
  <si>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</si>
  <si>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</si>
  <si>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</si>
  <si>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</si>
  <si>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</si>
  <si>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</si>
  <si>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</si>
  <si>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</si>
  <si>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</si>
  <si>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</si>
  <si>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</si>
  <si>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</si>
  <si>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</si>
  <si>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</si>
  <si>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</si>
  <si>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</si>
  <si>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</si>
  <si>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</si>
  <si>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</si>
  <si>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</si>
  <si>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</si>
  <si>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</si>
  <si>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</si>
  <si>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</si>
  <si>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</si>
  <si>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</si>
  <si>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</si>
  <si>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</si>
  <si>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</si>
  <si>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</si>
  <si>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</si>
  <si>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</si>
  <si>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</si>
  <si>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</si>
  <si>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</si>
  <si>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</si>
  <si>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</si>
  <si>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</si>
  <si>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</si>
  <si>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</si>
  <si>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</si>
  <si>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</si>
  <si>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</si>
  <si>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</si>
  <si>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</si>
  <si>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</si>
  <si>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</si>
  <si>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</si>
  <si>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</si>
  <si>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</si>
  <si>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</si>
  <si>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</si>
  <si>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</si>
  <si>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</si>
  <si>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</si>
  <si>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</si>
  <si>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</si>
  <si>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</si>
  <si>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</si>
  <si>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</si>
  <si>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</si>
  <si>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</si>
  <si>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</si>
  <si>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</si>
  <si>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</si>
  <si>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</si>
  <si>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</si>
  <si>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</si>
  <si>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</si>
  <si>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</si>
  <si>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</si>
  <si>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</si>
  <si>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</si>
  <si>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</si>
  <si>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</si>
  <si>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</si>
  <si>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</si>
  <si>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</si>
  <si>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</si>
  <si>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</si>
  <si>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</si>
  <si>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</si>
  <si>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</si>
  <si>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</si>
  <si>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</si>
  <si>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</si>
  <si>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</si>
  <si>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</si>
  <si>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</si>
  <si>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</si>
  <si>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</si>
  <si>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</si>
  <si>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</si>
  <si>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</si>
  <si>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</si>
  <si>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</si>
  <si>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</si>
  <si>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</si>
  <si>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</si>
  <si>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</si>
  <si>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</si>
  <si>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</si>
  <si>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</si>
  <si>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</si>
  <si>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</si>
  <si>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</si>
  <si>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</si>
  <si>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</si>
  <si>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</si>
  <si>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</si>
  <si>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</si>
  <si>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</si>
  <si>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</si>
  <si>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</si>
  <si>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</si>
  <si>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</si>
  <si>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</si>
  <si>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</si>
  <si>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</si>
  <si>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</si>
  <si>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</si>
  <si>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</si>
  <si>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</si>
  <si>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</si>
  <si>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</si>
  <si>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</si>
  <si>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</si>
  <si>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</si>
  <si>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</si>
  <si>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</si>
  <si>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</si>
  <si>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</si>
  <si>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</si>
  <si>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</si>
  <si>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</si>
  <si>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</si>
  <si>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</si>
  <si>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</si>
  <si>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</si>
  <si>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</si>
  <si>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</si>
  <si>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</si>
  <si>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</si>
  <si>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</si>
  <si>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</si>
  <si>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</si>
  <si>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</si>
  <si>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</si>
  <si>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</si>
  <si>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</si>
  <si>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</si>
  <si>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</si>
  <si>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</si>
  <si>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</si>
  <si>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</si>
  <si>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</si>
  <si>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</si>
  <si>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</si>
  <si>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</si>
  <si>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</si>
  <si>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</si>
  <si>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</si>
  <si>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</si>
  <si>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</si>
  <si>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</si>
  <si>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</si>
  <si>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</si>
  <si>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</si>
  <si>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</si>
  <si>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</si>
  <si>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</si>
  <si>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</si>
  <si>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</si>
  <si>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</si>
  <si>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</si>
  <si>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</si>
  <si>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</si>
  <si>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</si>
  <si>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</si>
  <si>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</si>
  <si>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</si>
  <si>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</si>
  <si>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</si>
  <si>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</si>
  <si>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</si>
  <si>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</si>
  <si>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</si>
  <si>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</si>
  <si>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</si>
  <si>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</si>
  <si>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</si>
  <si>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</si>
  <si>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</si>
  <si>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</si>
  <si>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</si>
  <si>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</si>
  <si>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</si>
  <si>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</si>
  <si>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</si>
  <si>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</si>
  <si>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</si>
  <si>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</si>
  <si>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</si>
  <si>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</si>
  <si>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</si>
  <si>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</si>
  <si>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</si>
  <si>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</si>
  <si>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</si>
  <si>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</si>
  <si>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</si>
  <si>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</si>
  <si>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</si>
  <si>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</si>
  <si>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</si>
  <si>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</si>
  <si>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</si>
  <si>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</si>
  <si>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</si>
  <si>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</si>
  <si>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</si>
  <si>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</si>
  <si>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</si>
  <si>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</si>
  <si>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</si>
  <si>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</si>
  <si>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</si>
  <si>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</si>
  <si>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</si>
  <si>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</si>
  <si>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</si>
  <si>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</si>
  <si>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</si>
  <si>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</si>
  <si>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</si>
  <si>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</si>
  <si>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</si>
  <si>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</si>
  <si>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</si>
  <si>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</si>
  <si>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</si>
  <si>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</si>
  <si>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</si>
  <si>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</si>
  <si>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</si>
  <si>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</si>
  <si>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</si>
  <si>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</si>
  <si>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</si>
  <si>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</si>
  <si>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</si>
  <si>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</si>
  <si>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</si>
  <si>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</si>
  <si>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</si>
  <si>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</si>
  <si>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</si>
  <si>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</si>
  <si>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</si>
  <si>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</si>
  <si>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</si>
  <si>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</si>
  <si>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</si>
  <si>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</si>
  <si>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</si>
  <si>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</si>
  <si>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</si>
  <si>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</si>
  <si>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</si>
  <si>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</si>
  <si>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</si>
  <si>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</si>
  <si>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</si>
  <si>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</si>
  <si>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</si>
  <si>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</si>
  <si>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</si>
  <si>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</si>
  <si>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</si>
  <si>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</si>
  <si>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</si>
  <si>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</si>
  <si>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</si>
  <si>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</si>
  <si>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</si>
  <si>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</si>
  <si>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</si>
  <si>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</si>
  <si>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</si>
  <si>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</si>
  <si>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</si>
  <si>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</si>
  <si>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</si>
  <si>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</si>
  <si>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</si>
  <si>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</si>
  <si>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</si>
  <si>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</si>
  <si>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</si>
  <si>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</si>
  <si>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</si>
  <si>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</si>
  <si>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</si>
  <si>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</si>
  <si>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</si>
  <si>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</si>
  <si>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</si>
  <si>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</si>
  <si>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</si>
  <si>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</si>
  <si>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</si>
  <si>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</si>
  <si>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</si>
  <si>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</si>
  <si>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</si>
  <si>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</si>
  <si>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</si>
  <si>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</si>
  <si>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</si>
  <si>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Marsa Erriadh</t>
  </si>
  <si>
    <t>Dr Raja Bouhalfaya</t>
  </si>
  <si>
    <t>Gestionnaire du stock et chefs rayons</t>
  </si>
  <si>
    <t>Affichage de l'ancienne version du tableau des températures réglementaires.</t>
  </si>
  <si>
    <t>Dernière vérification effectuée le 01/04/2019.</t>
  </si>
  <si>
    <t>Assurer la conservation des documents relatifs aux paramètres de contrôles à la réception.</t>
  </si>
  <si>
    <t xml:space="preserve">Absence de la procédure de nettoyage et de l'enregistrement des autocontrôles relatifs à la zone de la réception. </t>
  </si>
  <si>
    <t>Afficher le protocole de nettoyage et assurer l'enregistrement des autocontrôles.</t>
  </si>
  <si>
    <t>Une caisse utilisée pour l'exposition des pommes de terre était entreposée à même le sol. Le sol était souillé par de la terre en provenance de cette caisse.</t>
  </si>
  <si>
    <t>Veuillez éviter l'entreposage des caisses directement sur le sol; et respecter les bonnes pratiques d'exposition.</t>
  </si>
  <si>
    <t>Le balisage complet des produits exposés est nécessaire.</t>
  </si>
  <si>
    <t>Absence de la dénomination des produits gingembres et ails au niveau des ardoises.</t>
  </si>
  <si>
    <t>Absence de l'enregistrement des autocontrôles de nettoyages.</t>
  </si>
  <si>
    <t>Prévoir les enregistrements des autocontrôles des opérations de nettoyage du rayon.</t>
  </si>
  <si>
    <t>Absence de l'enregistrement des températures de la chaine du froid.</t>
  </si>
  <si>
    <t>Prévoir les enregistrements des températures des meubles froids.</t>
  </si>
  <si>
    <t>Le rangement de la réserve n'était pas satisfaisant le jour de l'audit.</t>
  </si>
  <si>
    <t>Améliorer les opérations de nettoyage et de rangement de la réserve.</t>
  </si>
  <si>
    <t xml:space="preserve">
</t>
  </si>
  <si>
    <t>1/Certaines étagères étaient souillées par des restes de produits alimentaires déversées.
2/Présence de poussières sur les produits exposés, notamment sur les couvercles de boites de conserve.</t>
  </si>
  <si>
    <t>Les enregistrements des opérations de nettoyage étaient manquantes: ceux du mois de Janvier et du début du mois de février n'étaient pas disponibles.</t>
  </si>
  <si>
    <t>Assurer des enregistrements réguliers des opérations de nettoyage du rayon.</t>
  </si>
  <si>
    <t>Un seul thermomètre disponible au niveau du magasin.</t>
  </si>
  <si>
    <t>Veuillez assurer un nettoyage convenable des étagères des meubles froids.</t>
  </si>
  <si>
    <t>Absence d’impression des mentions DF, DLC et numéro de lot sur une unité de saucisses pré-emballées .</t>
  </si>
  <si>
    <t>Renforcer le contrôle de l'étiquetage des produits.</t>
  </si>
  <si>
    <t>Renforcer le contrôle des produits exposés.</t>
  </si>
  <si>
    <t>Affichage de l'ancienne version des dates de retraits au niveau du rayon.</t>
  </si>
  <si>
    <t>Les enregistrements des autocontrôles des opérations de nettoyage étaient incomplets: exemple les deux premières semaines du mois de Mars.</t>
  </si>
  <si>
    <t>Les relevés mensuels des températures n'étaient pas enregistrés pour le premier trimestre de l'année.</t>
  </si>
  <si>
    <t>Absence de local poubelle au niveau du magasin.</t>
  </si>
  <si>
    <t>Présence de rouille au niveau des casiers du personnel.</t>
  </si>
  <si>
    <t>Absence de la procédure de nettoyage et des enregistrements des autocontrôles.</t>
  </si>
  <si>
    <t>Absence de savon liquide au niveau des sanitaires.</t>
  </si>
  <si>
    <t>Absence de salle de pause au niveau du  magasin.</t>
  </si>
  <si>
    <t>1/Les enregistrements des contrôles à la réception concernant le mois de Janvier 2019, n'étaient pas disponibles le jour de l'audit.
2/Les enregistrements concernant le mois de Février débute à la date du 08/02.</t>
  </si>
  <si>
    <t>L'état du sol au niveau du magasin, notamment au niveau des rayons n'était pas satisfaisant.</t>
  </si>
  <si>
    <t>1/Le cache du moteur de l'armoire froide de stockage était démonté.
2/Absence d'afficheur de température.</t>
  </si>
  <si>
    <t>Assurer les réparations nécessaires de ce meuble froid.</t>
  </si>
  <si>
    <t>Température mesurée: 5,4°C</t>
  </si>
  <si>
    <t>Température affichée: 2,5°C
Température mesurée: 4,6°C</t>
  </si>
  <si>
    <t>Le miroir situé au dessus du présentoir était fissuré.</t>
  </si>
  <si>
    <t>La réparation du miroir est nécessaire.
Risque de bris de verre.</t>
  </si>
  <si>
    <t>Certaines étagères d'exposition étaient rouillées.</t>
  </si>
  <si>
    <t>Un traitement anti-rouille est à mettre en place ou le remplacement de ces éléments.</t>
  </si>
  <si>
    <t>Taux d'hygrométrie mesuré: 61%</t>
  </si>
  <si>
    <t>Il s'agit d'une armoire froide.</t>
  </si>
  <si>
    <t>1/Le revêtement de certaines étagères des meubles froids était écaillé sur plusieurs niveaux.
2/Certaines porte-étiquettes étaient endommagées.
3/Le cache du coin du meuble des produits surgelés était démonté.</t>
  </si>
  <si>
    <t>Prévoir les réparations nécessaires des meubles froids.</t>
  </si>
  <si>
    <t>Présence de givre au niveau du compartiment supérieur du meuble des produis surgelés.</t>
  </si>
  <si>
    <t>Assurer les opérations de dégivrages requises.</t>
  </si>
  <si>
    <t>Meuble des yaourts:
Température affichée: 5°C
Températures mesurées: 3,4°C, 2,8°C
Meuble des produits surgelés:
Température affichée: -44°C
Températures mesurées: -15°C et -20°C</t>
  </si>
  <si>
    <t>Revoir l'afficheur du meuble des produits surgelés.</t>
  </si>
  <si>
    <t>1/Absence de distributeur de savon au niveau des sanitaires des hommes.
2/Le distributeur était défaillant au niveau des vestiaires des femmes.</t>
  </si>
  <si>
    <t>Des distributeurs de savons sont nécessaires au niveau des sanitaires.</t>
  </si>
  <si>
    <t>Absence de salle de pause.</t>
  </si>
  <si>
    <t>Présence de rouille au niveau de certaines étagères d'exposition du rayon PGC.</t>
  </si>
  <si>
    <t>Un traitement anti-rouille est requis.</t>
  </si>
  <si>
    <t>1/Le porte-appât à proximité du meuble des yaourts n'était pas fixé au sol.
2/Le DEIV du rayon FLEG n'était pas fonctionnel.</t>
  </si>
  <si>
    <t>1/Voir avec la société prestataire la fixation du porte-appât.
2/Revoir le fonctionnement du DEIV du rayon FLEG.</t>
  </si>
  <si>
    <t>La poubelle au niveau des locaux du personnel présentait une pédale défaillante.</t>
  </si>
  <si>
    <t>Assurer la réparation de cet élément.</t>
  </si>
  <si>
    <t>Présence de givre au niveau du meuble d'exposition des produits surgelés.</t>
  </si>
  <si>
    <t>Assurer le dégivrage de cet élément.</t>
  </si>
  <si>
    <t>Une armoire froide était utilisée pour l'entreposage des fruits/légumes.</t>
  </si>
  <si>
    <t>Etat de propreté insatisfaisant: présence de piqûres de moisissures au niveau des supports des portes étiquettes et des étagères des meubles froids.</t>
  </si>
  <si>
    <t>Prévoir la nouvelle version disponible au niveau du référentiel 2019.</t>
  </si>
  <si>
    <t>Assurer un enregistrement régulier des opérations de nettoyage.</t>
  </si>
  <si>
    <t>Prévoir l'enregistrement de tous les paramètres requis.</t>
  </si>
  <si>
    <t>L'entretien des casiers au niveau des vestiaires est requis.</t>
  </si>
  <si>
    <t>Des opérations d'entretien du revêtement du sol sont requises.</t>
  </si>
  <si>
    <t>Renforcer les opérations de nettoyage d et de dépoussiérage des éléments d'exposition.</t>
  </si>
  <si>
    <t xml:space="preserve">Le couvercle d’un pot de crème glacée
était endommagé.
</t>
  </si>
  <si>
    <t>Prévoir la procédure et les autocontrôles de nettoyage à ce niveau.</t>
  </si>
  <si>
    <t>Approvisionner les sanitaires en savon liquide.</t>
  </si>
  <si>
    <t>Directeur du magasin et gestionnaire de stock</t>
  </si>
  <si>
    <t>assurer l'enregistrement de tous les produits avec rigueur</t>
  </si>
  <si>
    <t xml:space="preserve">1/manque d'enregistrement du contrôle à la réception des batonets de crabe et steak hachés indiqués sur le certificat de salubrité datée du 03/10/19
sur la fiche de reception du 15/10/19 2/acceptation de steaks hachés surgelés alors que la température à cœur enregistrée est positive (6°C°) et celle du camion est (5°C)
</t>
  </si>
  <si>
    <t>plan d'action établi sous forme d'un mail contenant uniquement les actions techniques demmandées par le magasin au service technique</t>
  </si>
  <si>
    <t>etblir le plan d'action selon le modele pré établi</t>
  </si>
  <si>
    <t>meuble réfrigéré sale</t>
  </si>
  <si>
    <t>renforcer le nettoyage du meuble</t>
  </si>
  <si>
    <t>enregistrement de la température de la chambre froide de fleg alors qu'il n'y a pas d'enceinte refrigérée pour le stockage de fruits et légumes</t>
  </si>
  <si>
    <t>présence d'un yaourt a boire vitalait périmé DLC 26/10/19</t>
  </si>
  <si>
    <t xml:space="preserve">1/les rails du meuble surgelés sont sales
2/présence de deux cartons entreposés dans le meuble d’exposition des produits surgelés
</t>
  </si>
  <si>
    <t>renforcer le nettoyage et éliminer les cartons</t>
  </si>
  <si>
    <t>renforcer le contrôle de DLC</t>
  </si>
  <si>
    <t xml:space="preserve">1/Stagnation d'eau au sol de l'armoire réfrigérée
2/présence de cartons entreposés dans l’armoire réfrigérée des produits laitiers
</t>
  </si>
  <si>
    <t>1/eliminer l'eau stagnante
2/eliminer les cartons au stockage</t>
  </si>
  <si>
    <t xml:space="preserve">présence d’eau glacée au niveau des gâteaux surgelées
</t>
  </si>
  <si>
    <t>revoir l'origine de ce depot de givre</t>
  </si>
  <si>
    <t xml:space="preserve">présence d’eau glacée au niveau du meuble des gâteaux surgelées
</t>
  </si>
  <si>
    <t>manque d'enregistrement de la température à cœur des produits</t>
  </si>
  <si>
    <t>assurer l'enregistrement des températures a cœur des produits</t>
  </si>
  <si>
    <t>enregistrement du contrôle de nettoyage de la chambre froide négative alors qu'il n' y a pas d'enceinte réfrigérée négative</t>
  </si>
  <si>
    <t>dernier certificat date du mois de juin 2019</t>
  </si>
  <si>
    <t>deux poignés de l’armoire réfrigérée sont cassées</t>
  </si>
  <si>
    <t xml:space="preserve">Le miroir situé au dessus du présentoir était fissuré.
</t>
  </si>
  <si>
    <t>afficheur de température caché par le cache moteur</t>
  </si>
  <si>
    <t>réparer l'afficheur de température</t>
  </si>
  <si>
    <t>Taux d'hygrométrie mesuré: 63%</t>
  </si>
  <si>
    <t>ecoulement d'eau dans la réserve à partir du plafond au moment des pluies</t>
  </si>
  <si>
    <t>revoir l'étancheité du plafond</t>
  </si>
  <si>
    <t>Le revêtement de certaines étagères des meubles froids était écaillé sur plusieurs niveaux.</t>
  </si>
  <si>
    <t>changer les poignés</t>
  </si>
  <si>
    <t>reparer le revetement des etageres</t>
  </si>
  <si>
    <t>thermomètre afficheur du meuble surgelés est non fonctionnel
température verifiée est -15,6°C</t>
  </si>
  <si>
    <t>reparer le thermomètre afficheur</t>
  </si>
  <si>
    <t xml:space="preserve">1/Le porte-appât à proximité du meuble des yaourts n'était pas fixé au sol.
</t>
  </si>
  <si>
    <t xml:space="preserve">1/Voir avec la société prestataire la fixation du porte-appât.
</t>
  </si>
  <si>
    <t>Le distributeur était défaillant au niveau des vestiaires des femmes.</t>
  </si>
  <si>
    <t>Dr Hend KAMOUN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</si>
</sst>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9" fontId="33" fillId="0" borderId="3" xfId="0" applyNumberFormat="1" applyFont="1" applyBorder="1" applyAlignment="1" applyProtection="1">
      <alignment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5" fillId="2" borderId="1" xfId="0" applyFont="1" applyFill="1" applyBorder="1" applyAlignment="1" applyProtection="1">
      <alignment vertical="top" wrapText="1"/>
      <protection locked="0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 hidden="1"/>
    </xf>
    <xf numFmtId="0" fontId="14" fillId="0" borderId="1" xfId="0" applyFont="1" applyBorder="1" applyAlignment="1" applyProtection="1">
      <alignment wrapText="1"/>
    </xf>
    <xf numFmtId="0" fontId="39" fillId="0" borderId="1" xfId="0" applyFont="1" applyBorder="1" applyAlignment="1" applyProtection="1">
      <alignment wrapText="1"/>
      <protection locked="0"/>
    </xf>
    <xf numFmtId="0" fontId="39" fillId="0" borderId="4" xfId="0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14" fontId="7" fillId="13" borderId="5" xfId="0" applyNumberFormat="1" applyFont="1" applyFill="1" applyBorder="1" applyAlignment="1">
      <alignment horizontal="center"/>
    </xf>
    <xf numFmtId="0" fontId="34" fillId="0" borderId="1" xfId="1" applyNumberFormat="1" applyFont="1" applyBorder="1" applyAlignment="1" applyProtection="1">
      <alignment wrapText="1"/>
      <protection hidden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0.63888888888888884</c:v>
                </c:pt>
                <c:pt idx="1">
                  <c:v>0.73684210526315785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406352"/>
        <c:axId val="171406912"/>
      </c:barChart>
      <c:catAx>
        <c:axId val="17140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71406912"/>
        <c:crosses val="autoZero"/>
        <c:auto val="1"/>
        <c:lblAlgn val="ctr"/>
        <c:lblOffset val="100"/>
        <c:noMultiLvlLbl val="0"/>
      </c:catAx>
      <c:valAx>
        <c:axId val="17140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40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442864"/>
        <c:axId val="206443424"/>
      </c:barChart>
      <c:catAx>
        <c:axId val="20644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6443424"/>
        <c:crosses val="autoZero"/>
        <c:auto val="1"/>
        <c:lblAlgn val="ctr"/>
        <c:lblOffset val="100"/>
        <c:noMultiLvlLbl val="0"/>
      </c:catAx>
      <c:valAx>
        <c:axId val="20644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44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0.97727272727272729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49968"/>
        <c:axId val="206250528"/>
      </c:barChart>
      <c:catAx>
        <c:axId val="20624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6250528"/>
        <c:crosses val="autoZero"/>
        <c:auto val="1"/>
        <c:lblAlgn val="ctr"/>
        <c:lblOffset val="100"/>
        <c:noMultiLvlLbl val="0"/>
      </c:catAx>
      <c:valAx>
        <c:axId val="20625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4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0.91428571428571426</c:v>
                </c:pt>
                <c:pt idx="1">
                  <c:v>0.61250000000000004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53328"/>
        <c:axId val="206253888"/>
      </c:barChart>
      <c:catAx>
        <c:axId val="20625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6253888"/>
        <c:crosses val="autoZero"/>
        <c:auto val="1"/>
        <c:lblAlgn val="ctr"/>
        <c:lblOffset val="100"/>
        <c:noMultiLvlLbl val="0"/>
      </c:catAx>
      <c:valAx>
        <c:axId val="20625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5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56688"/>
        <c:axId val="206257248"/>
      </c:barChart>
      <c:catAx>
        <c:axId val="20625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6257248"/>
        <c:crosses val="autoZero"/>
        <c:auto val="1"/>
        <c:lblAlgn val="ctr"/>
        <c:lblOffset val="100"/>
        <c:noMultiLvlLbl val="0"/>
      </c:catAx>
      <c:valAx>
        <c:axId val="20625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5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0.6428571428571429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070992"/>
        <c:axId val="207071552"/>
      </c:barChart>
      <c:catAx>
        <c:axId val="20707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7071552"/>
        <c:crosses val="autoZero"/>
        <c:auto val="1"/>
        <c:lblAlgn val="ctr"/>
        <c:lblOffset val="100"/>
        <c:noMultiLvlLbl val="0"/>
      </c:catAx>
      <c:valAx>
        <c:axId val="20707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07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0.76190476190476186</c:v>
                </c:pt>
                <c:pt idx="1">
                  <c:v>0.73809523809523814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074352"/>
        <c:axId val="207074912"/>
      </c:barChart>
      <c:catAx>
        <c:axId val="20707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7074912"/>
        <c:crosses val="autoZero"/>
        <c:auto val="1"/>
        <c:lblAlgn val="ctr"/>
        <c:lblOffset val="100"/>
        <c:noMultiLvlLbl val="0"/>
      </c:catAx>
      <c:valAx>
        <c:axId val="20707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07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0.82456140350877194</c:v>
                </c:pt>
                <c:pt idx="1">
                  <c:v>0.81640625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189680"/>
        <c:axId val="207190240"/>
      </c:barChart>
      <c:catAx>
        <c:axId val="20718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7190240"/>
        <c:crosses val="autoZero"/>
        <c:auto val="1"/>
        <c:lblAlgn val="ctr"/>
        <c:lblOffset val="100"/>
        <c:noMultiLvlLbl val="0"/>
      </c:catAx>
      <c:valAx>
        <c:axId val="207190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18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0.79323308270676685</c:v>
                </c:pt>
                <c:pt idx="1">
                  <c:v>0.77725074404761907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7193040"/>
        <c:axId val="207193600"/>
        <c:extLst/>
      </c:barChart>
      <c:catAx>
        <c:axId val="2071930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7193600"/>
        <c:crosses val="autoZero"/>
        <c:auto val="1"/>
        <c:lblAlgn val="ctr"/>
        <c:lblOffset val="100"/>
        <c:noMultiLvlLbl val="0"/>
      </c:catAx>
      <c:valAx>
        <c:axId val="2071936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719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0.21525000000000002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7261760"/>
        <c:axId val="207262320"/>
        <c:extLst/>
      </c:barChart>
      <c:catAx>
        <c:axId val="20726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7262320"/>
        <c:crosses val="autoZero"/>
        <c:auto val="1"/>
        <c:lblAlgn val="ctr"/>
        <c:lblOffset val="100"/>
        <c:noMultiLvlLbl val="0"/>
      </c:catAx>
      <c:valAx>
        <c:axId val="20726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726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517248"/>
        <c:axId val="205517808"/>
      </c:barChart>
      <c:catAx>
        <c:axId val="20551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5517808"/>
        <c:crosses val="autoZero"/>
        <c:auto val="1"/>
        <c:lblAlgn val="ctr"/>
        <c:lblOffset val="100"/>
        <c:noMultiLvlLbl val="0"/>
      </c:catAx>
      <c:valAx>
        <c:axId val="20551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51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520608"/>
        <c:axId val="205521168"/>
      </c:barChart>
      <c:catAx>
        <c:axId val="2055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5521168"/>
        <c:crosses val="autoZero"/>
        <c:auto val="1"/>
        <c:lblAlgn val="ctr"/>
        <c:lblOffset val="100"/>
        <c:noMultiLvlLbl val="0"/>
      </c:catAx>
      <c:valAx>
        <c:axId val="205521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52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77376"/>
        <c:axId val="205777936"/>
      </c:barChart>
      <c:catAx>
        <c:axId val="2057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5777936"/>
        <c:crosses val="autoZero"/>
        <c:auto val="1"/>
        <c:lblAlgn val="ctr"/>
        <c:lblOffset val="100"/>
        <c:noMultiLvlLbl val="0"/>
      </c:catAx>
      <c:valAx>
        <c:axId val="20577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80736"/>
        <c:axId val="205781296"/>
      </c:barChart>
      <c:catAx>
        <c:axId val="20578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5781296"/>
        <c:crosses val="autoZero"/>
        <c:auto val="1"/>
        <c:lblAlgn val="ctr"/>
        <c:lblOffset val="100"/>
        <c:noMultiLvlLbl val="0"/>
      </c:catAx>
      <c:valAx>
        <c:axId val="20578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8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84096"/>
        <c:axId val="205784656"/>
      </c:barChart>
      <c:catAx>
        <c:axId val="2057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5784656"/>
        <c:crosses val="autoZero"/>
        <c:auto val="1"/>
        <c:lblAlgn val="ctr"/>
        <c:lblOffset val="100"/>
        <c:noMultiLvlLbl val="0"/>
      </c:catAx>
      <c:valAx>
        <c:axId val="205784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962976"/>
        <c:axId val="205963536"/>
      </c:barChart>
      <c:catAx>
        <c:axId val="20596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5963536"/>
        <c:crosses val="autoZero"/>
        <c:auto val="1"/>
        <c:lblAlgn val="ctr"/>
        <c:lblOffset val="100"/>
        <c:noMultiLvlLbl val="0"/>
      </c:catAx>
      <c:valAx>
        <c:axId val="20596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96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0.93103448275862066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966336"/>
        <c:axId val="205966896"/>
      </c:barChart>
      <c:catAx>
        <c:axId val="20596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5966896"/>
        <c:crosses val="autoZero"/>
        <c:auto val="1"/>
        <c:lblAlgn val="ctr"/>
        <c:lblOffset val="100"/>
        <c:noMultiLvlLbl val="0"/>
      </c:catAx>
      <c:valAx>
        <c:axId val="20596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96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439504"/>
        <c:axId val="206440064"/>
      </c:barChart>
      <c:catAx>
        <c:axId val="20643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206440064"/>
        <c:crosses val="autoZero"/>
        <c:auto val="1"/>
        <c:lblAlgn val="ctr"/>
        <c:lblOffset val="100"/>
        <c:noMultiLvlLbl val="0"/>
      </c:catAx>
      <c:valAx>
        <c:axId val="206440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43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zoomScaleSheetLayoutView="100" workbookViewId="0">
      <selection activeCell="K44" sqref="K44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9" t="s">
        <v>474</v>
      </c>
      <c r="B18" s="349"/>
      <c r="C18" s="349"/>
      <c r="D18" s="350" t="s">
        <v>475</v>
      </c>
      <c r="E18" s="350"/>
      <c r="F18" s="350"/>
      <c r="G18" s="350"/>
      <c r="H18" s="350"/>
      <c r="I18" s="350"/>
      <c r="J18" s="350"/>
      <c r="K18" s="35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1" t="s">
        <v>277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52" t="s">
        <v>279</v>
      </c>
      <c r="C23" s="352"/>
      <c r="D23" s="31"/>
      <c r="E23" s="31"/>
      <c r="F23" s="31"/>
      <c r="G23" s="31"/>
      <c r="H23" s="31"/>
      <c r="I23" s="31"/>
      <c r="J23" t="str">
        <f>D18</f>
        <v>Marsa Erriadh</v>
      </c>
    </row>
    <row r="24" spans="1:11" ht="33" customHeight="1" x14ac:dyDescent="0.25">
      <c r="A24" s="277" t="s">
        <v>280</v>
      </c>
      <c r="B24" s="353">
        <f>AVERAGE('A1 Exploitation'!D730,'A1 Technique'!D199)</f>
        <v>0.79323308270676685</v>
      </c>
      <c r="C24" s="35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53">
        <f>AVERAGE('A2 Exploitation'!D730,'A2 Technique'!D199)</f>
        <v>0.77725074404761907</v>
      </c>
      <c r="C25" s="35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53" t="e">
        <f>AVERAGE('A3 Exploitation'!D730,'A3 Technique'!D199)</f>
        <v>#DIV/0!</v>
      </c>
      <c r="C26" s="35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53" t="e">
        <f>AVERAGE('A4 Exploitation'!D730,'A4 Technique'!D199)</f>
        <v>#DIV/0!</v>
      </c>
      <c r="C27" s="35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53"/>
      <c r="C28" s="35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53"/>
      <c r="C29" s="35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52" t="s">
        <v>286</v>
      </c>
      <c r="C33" s="352"/>
      <c r="D33" s="31"/>
      <c r="E33" s="31"/>
      <c r="F33" s="31"/>
      <c r="G33" s="31"/>
      <c r="H33" s="31"/>
      <c r="I33" s="31"/>
      <c r="J33" t="str">
        <f>D18</f>
        <v>Marsa Erriadh</v>
      </c>
    </row>
    <row r="34" spans="1:10" ht="33" customHeight="1" x14ac:dyDescent="0.25">
      <c r="A34" s="277" t="s">
        <v>280</v>
      </c>
      <c r="B34" s="353">
        <f>'A1 Exploitation'!D730</f>
        <v>0.82456140350877194</v>
      </c>
      <c r="C34" s="35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53">
        <f>'A2 Exploitation'!D730</f>
        <v>0.81640625</v>
      </c>
      <c r="C35" s="35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53" t="e">
        <f>'A3 Exploitation'!D730</f>
        <v>#DIV/0!</v>
      </c>
      <c r="C36" s="35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53" t="e">
        <f>'A4 Exploitation'!D730</f>
        <v>#DIV/0!</v>
      </c>
      <c r="C37" s="35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53"/>
      <c r="C38" s="35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53"/>
      <c r="C39" s="35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54" t="s">
        <v>287</v>
      </c>
      <c r="C42" s="354"/>
      <c r="D42" s="31"/>
      <c r="E42" s="31"/>
      <c r="F42" s="31"/>
      <c r="G42" s="31"/>
      <c r="H42" s="31"/>
      <c r="I42" s="31"/>
      <c r="J42" t="str">
        <f>D18</f>
        <v>Marsa Erriadh</v>
      </c>
    </row>
    <row r="43" spans="1:10" ht="33" customHeight="1" x14ac:dyDescent="0.25">
      <c r="A43" s="277" t="s">
        <v>280</v>
      </c>
      <c r="B43" s="353">
        <f>AVERAGE('A1 Exploitation'!D728, 'A1 Technique'!D197)</f>
        <v>0.21525000000000002</v>
      </c>
      <c r="C43" s="35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53" t="e">
        <f>AVERAGE('A2 Exploitation'!D728, 'A2 Technique'!D197)</f>
        <v>#DIV/0!</v>
      </c>
      <c r="C44" s="35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53" t="e">
        <f>AVERAGE('A3 Exploitation'!D728, 'A3 Technique'!D197)</f>
        <v>#DIV/0!</v>
      </c>
      <c r="C45" s="35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53" t="e">
        <f>AVERAGE('A4 Exploitation'!D728, 'A4 Technique'!D197)</f>
        <v>#DIV/0!</v>
      </c>
      <c r="C46" s="35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53"/>
      <c r="C47" s="35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53"/>
      <c r="C48" s="35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52" t="s">
        <v>288</v>
      </c>
      <c r="C51" s="352"/>
      <c r="D51" s="31"/>
      <c r="E51" s="31"/>
      <c r="F51" s="31"/>
      <c r="G51" s="31"/>
      <c r="H51" s="31"/>
      <c r="I51" s="31"/>
      <c r="J51" t="str">
        <f>D18</f>
        <v>Marsa Erriadh</v>
      </c>
    </row>
    <row r="52" spans="1:10" ht="33" customHeight="1" x14ac:dyDescent="0.25">
      <c r="A52" s="277" t="s">
        <v>280</v>
      </c>
      <c r="B52" s="355">
        <f>'A1 Exploitation'!D48</f>
        <v>0.63888888888888884</v>
      </c>
      <c r="C52" s="35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55">
        <f>'A2 Exploitation'!D48</f>
        <v>0.73684210526315785</v>
      </c>
      <c r="C53" s="35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55" t="e">
        <f>'A3 Exploitation'!D48</f>
        <v>#DIV/0!</v>
      </c>
      <c r="C54" s="35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55" t="e">
        <f>'A4 Exploitation'!D48</f>
        <v>#DIV/0!</v>
      </c>
      <c r="C55" s="35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55"/>
      <c r="C56" s="35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55"/>
      <c r="C57" s="35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52" t="s">
        <v>289</v>
      </c>
      <c r="C60" s="352"/>
      <c r="D60" s="31"/>
      <c r="E60" s="31"/>
      <c r="F60" s="31"/>
      <c r="G60" s="31"/>
      <c r="H60" s="31"/>
      <c r="I60" s="31"/>
      <c r="J60" t="str">
        <f>D18</f>
        <v>Marsa Erriadh</v>
      </c>
    </row>
    <row r="61" spans="1:10" ht="33" customHeight="1" x14ac:dyDescent="0.25">
      <c r="A61" s="277" t="s">
        <v>280</v>
      </c>
      <c r="B61" s="353" t="e">
        <f>'A1 Exploitation'!D131</f>
        <v>#DIV/0!</v>
      </c>
      <c r="C61" s="35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53" t="e">
        <f>'A2 Exploitation'!D131</f>
        <v>#DIV/0!</v>
      </c>
      <c r="C62" s="35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53" t="e">
        <f>'A3 Exploitation'!D131</f>
        <v>#DIV/0!</v>
      </c>
      <c r="C63" s="35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53" t="e">
        <f>'A4 Exploitation'!D131</f>
        <v>#DIV/0!</v>
      </c>
      <c r="C64" s="35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53"/>
      <c r="C65" s="35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53"/>
      <c r="C66" s="35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52" t="s">
        <v>464</v>
      </c>
      <c r="C69" s="352"/>
      <c r="D69" s="31"/>
      <c r="E69" s="31"/>
      <c r="F69" s="31"/>
      <c r="G69" s="31"/>
      <c r="H69" s="31"/>
      <c r="I69" s="31"/>
      <c r="J69" t="str">
        <f>D18</f>
        <v>Marsa Erriadh</v>
      </c>
    </row>
    <row r="70" spans="1:10" ht="33" customHeight="1" x14ac:dyDescent="0.25">
      <c r="A70" s="277" t="s">
        <v>280</v>
      </c>
      <c r="B70" s="353" t="e">
        <f>'A1 Exploitation'!D187</f>
        <v>#DIV/0!</v>
      </c>
      <c r="C70" s="35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53" t="e">
        <f>'A2 Exploitation'!D187</f>
        <v>#DIV/0!</v>
      </c>
      <c r="C71" s="35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53" t="e">
        <f>'A3 Exploitation'!D187</f>
        <v>#DIV/0!</v>
      </c>
      <c r="C72" s="35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53" t="e">
        <f>'A4 Exploitation'!D187</f>
        <v>#DIV/0!</v>
      </c>
      <c r="C73" s="35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53"/>
      <c r="C74" s="35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53"/>
      <c r="C75" s="35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52" t="s">
        <v>465</v>
      </c>
      <c r="C78" s="352"/>
      <c r="D78" s="31"/>
      <c r="E78" s="31"/>
      <c r="F78" s="31"/>
      <c r="G78" s="31"/>
      <c r="H78" s="31"/>
      <c r="I78" s="31"/>
      <c r="J78" t="str">
        <f>D18</f>
        <v>Marsa Erriadh</v>
      </c>
    </row>
    <row r="79" spans="1:10" ht="33" customHeight="1" x14ac:dyDescent="0.25">
      <c r="A79" s="277" t="s">
        <v>280</v>
      </c>
      <c r="B79" s="353" t="e">
        <f>'A1 Exploitation'!D249</f>
        <v>#DIV/0!</v>
      </c>
      <c r="C79" s="35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53" t="e">
        <f>'A2 Exploitation'!D249</f>
        <v>#DIV/0!</v>
      </c>
      <c r="C80" s="35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53" t="e">
        <f>'A3 Exploitation'!D249</f>
        <v>#DIV/0!</v>
      </c>
      <c r="C81" s="35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53" t="e">
        <f>'A4 Exploitation'!D249</f>
        <v>#DIV/0!</v>
      </c>
      <c r="C82" s="35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53"/>
      <c r="C83" s="35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53"/>
      <c r="C84" s="35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52" t="s">
        <v>466</v>
      </c>
      <c r="C87" s="352"/>
      <c r="D87" s="31"/>
      <c r="E87" s="31"/>
      <c r="F87" s="31"/>
      <c r="G87" s="31"/>
      <c r="H87" s="31"/>
      <c r="I87" s="31"/>
      <c r="J87" t="str">
        <f>D18</f>
        <v>Marsa Erriadh</v>
      </c>
    </row>
    <row r="88" spans="1:10" ht="33" customHeight="1" x14ac:dyDescent="0.25">
      <c r="A88" s="277" t="s">
        <v>280</v>
      </c>
      <c r="B88" s="353" t="e">
        <f>'A1 Exploitation'!D304</f>
        <v>#DIV/0!</v>
      </c>
      <c r="C88" s="35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53" t="e">
        <f>'A2 Exploitation'!D304</f>
        <v>#DIV/0!</v>
      </c>
      <c r="C89" s="35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53" t="e">
        <f>'A3 Exploitation'!D304</f>
        <v>#DIV/0!</v>
      </c>
      <c r="C90" s="35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53" t="e">
        <f>'A4 Exploitation'!D304</f>
        <v>#DIV/0!</v>
      </c>
      <c r="C91" s="35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53"/>
      <c r="C92" s="35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53"/>
      <c r="C93" s="35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52" t="s">
        <v>467</v>
      </c>
      <c r="C96" s="352"/>
      <c r="D96" s="31"/>
      <c r="E96" s="31"/>
      <c r="F96" s="31"/>
      <c r="G96" s="31"/>
      <c r="H96" s="31"/>
      <c r="I96" s="31"/>
      <c r="J96" t="str">
        <f>D18</f>
        <v>Marsa Erriadh</v>
      </c>
    </row>
    <row r="97" spans="1:10" ht="33" customHeight="1" x14ac:dyDescent="0.25">
      <c r="A97" s="277" t="s">
        <v>280</v>
      </c>
      <c r="B97" s="353" t="e">
        <f>'A1 Exploitation'!D371</f>
        <v>#DIV/0!</v>
      </c>
      <c r="C97" s="35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53" t="e">
        <f>'A2 Exploitation'!D371</f>
        <v>#DIV/0!</v>
      </c>
      <c r="C98" s="35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53" t="e">
        <f>'A3 Exploitation'!D371</f>
        <v>#DIV/0!</v>
      </c>
      <c r="C99" s="35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53" t="e">
        <f>'A4 Exploitation'!D371</f>
        <v>#DIV/0!</v>
      </c>
      <c r="C100" s="35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53"/>
      <c r="C101" s="35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53"/>
      <c r="C102" s="35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52" t="s">
        <v>468</v>
      </c>
      <c r="C105" s="352"/>
      <c r="D105" s="31"/>
      <c r="E105" s="31"/>
      <c r="F105" s="31"/>
      <c r="G105" s="31"/>
      <c r="H105" s="31"/>
      <c r="I105" s="31"/>
      <c r="J105" t="str">
        <f>D18</f>
        <v>Marsa Erriadh</v>
      </c>
    </row>
    <row r="106" spans="1:10" ht="33" customHeight="1" x14ac:dyDescent="0.25">
      <c r="A106" s="277" t="s">
        <v>280</v>
      </c>
      <c r="B106" s="353" t="e">
        <f>'A1 Exploitation'!D429</f>
        <v>#DIV/0!</v>
      </c>
      <c r="C106" s="35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53" t="e">
        <f>'A2 Exploitation'!D429</f>
        <v>#DIV/0!</v>
      </c>
      <c r="C107" s="35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53" t="e">
        <f>'A3 Exploitation'!D429</f>
        <v>#DIV/0!</v>
      </c>
      <c r="C108" s="35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53" t="e">
        <f>'A4 Exploitation'!D429</f>
        <v>#DIV/0!</v>
      </c>
      <c r="C109" s="35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53"/>
      <c r="C110" s="35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53"/>
      <c r="C111" s="35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52" t="s">
        <v>469</v>
      </c>
      <c r="C114" s="352"/>
      <c r="D114" s="31"/>
      <c r="E114" s="31"/>
      <c r="F114" s="31"/>
      <c r="G114" s="31"/>
      <c r="H114" s="31"/>
      <c r="I114" s="31"/>
      <c r="J114" t="str">
        <f>D18</f>
        <v>Marsa Erriadh</v>
      </c>
    </row>
    <row r="115" spans="1:10" ht="33" customHeight="1" x14ac:dyDescent="0.25">
      <c r="A115" s="277" t="s">
        <v>280</v>
      </c>
      <c r="B115" s="353">
        <f>'A1 Exploitation'!D476</f>
        <v>0.83333333333333337</v>
      </c>
      <c r="C115" s="35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53">
        <f>'A2 Exploitation'!D476</f>
        <v>0.93103448275862066</v>
      </c>
      <c r="C116" s="35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53" t="e">
        <f>'A3 Exploitation'!D476</f>
        <v>#DIV/0!</v>
      </c>
      <c r="C117" s="35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53" t="e">
        <f>'A4 Exploitation'!D476</f>
        <v>#DIV/0!</v>
      </c>
      <c r="C118" s="35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53"/>
      <c r="C119" s="35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53"/>
      <c r="C120" s="35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52" t="s">
        <v>470</v>
      </c>
      <c r="C123" s="352"/>
      <c r="D123" s="31"/>
      <c r="E123" s="31"/>
      <c r="F123" s="31"/>
      <c r="G123" s="31"/>
      <c r="H123" s="31"/>
      <c r="I123" s="31"/>
      <c r="J123" t="str">
        <f>D18</f>
        <v>Marsa Erriadh</v>
      </c>
    </row>
    <row r="124" spans="1:10" ht="33" customHeight="1" x14ac:dyDescent="0.25">
      <c r="A124" s="277" t="s">
        <v>280</v>
      </c>
      <c r="B124" s="353" t="e">
        <f>'A1 Exploitation'!D527</f>
        <v>#DIV/0!</v>
      </c>
      <c r="C124" s="35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53" t="e">
        <f>'A2 Exploitation'!D527</f>
        <v>#DIV/0!</v>
      </c>
      <c r="C125" s="35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53" t="e">
        <f>'A3 Exploitation'!D527</f>
        <v>#DIV/0!</v>
      </c>
      <c r="C126" s="35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53" t="e">
        <f>'A4 Exploitation'!D527</f>
        <v>#DIV/0!</v>
      </c>
      <c r="C127" s="35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53"/>
      <c r="C128" s="35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53"/>
      <c r="C129" s="35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52" t="s">
        <v>471</v>
      </c>
      <c r="C132" s="352"/>
      <c r="D132" s="31"/>
      <c r="E132" s="31"/>
      <c r="F132" s="31"/>
      <c r="G132" s="31"/>
      <c r="H132" s="31"/>
      <c r="I132" s="31"/>
      <c r="J132" t="str">
        <f>D18</f>
        <v>Marsa Erriadh</v>
      </c>
    </row>
    <row r="133" spans="1:10" ht="33" customHeight="1" x14ac:dyDescent="0.25">
      <c r="A133" s="277" t="s">
        <v>280</v>
      </c>
      <c r="B133" s="353" t="e">
        <f>'A1 Exploitation'!D570</f>
        <v>#DIV/0!</v>
      </c>
      <c r="C133" s="35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53" t="e">
        <f>'A2 Exploitation'!D570</f>
        <v>#DIV/0!</v>
      </c>
      <c r="C134" s="35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53" t="e">
        <f>'A3 Exploitation'!D570</f>
        <v>#DIV/0!</v>
      </c>
      <c r="C135" s="35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53" t="e">
        <f>'A4 Exploitation'!D570</f>
        <v>#DIV/0!</v>
      </c>
      <c r="C136" s="35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53"/>
      <c r="C137" s="35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53"/>
      <c r="C138" s="35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52" t="s">
        <v>290</v>
      </c>
      <c r="C141" s="352"/>
      <c r="D141" s="31"/>
      <c r="E141" s="31"/>
      <c r="F141" s="31"/>
      <c r="G141" s="31"/>
      <c r="H141" s="31"/>
      <c r="I141" s="31"/>
      <c r="J141" t="str">
        <f>D18</f>
        <v>Marsa Erriadh</v>
      </c>
    </row>
    <row r="142" spans="1:10" ht="33" customHeight="1" x14ac:dyDescent="0.25">
      <c r="A142" s="277" t="s">
        <v>280</v>
      </c>
      <c r="B142" s="353">
        <f>'A1 Exploitation'!D610</f>
        <v>0.875</v>
      </c>
      <c r="C142" s="35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53">
        <f>'A2 Exploitation'!D610</f>
        <v>0.97727272727272729</v>
      </c>
      <c r="C143" s="35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53" t="e">
        <f>'A3 Exploitation'!D610</f>
        <v>#DIV/0!</v>
      </c>
      <c r="C144" s="35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53" t="e">
        <f>'A4 Exploitation'!D610</f>
        <v>#DIV/0!</v>
      </c>
      <c r="C145" s="35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53"/>
      <c r="C146" s="35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53"/>
      <c r="C147" s="35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52" t="s">
        <v>291</v>
      </c>
      <c r="C150" s="352"/>
      <c r="D150" s="31"/>
      <c r="E150" s="31"/>
      <c r="F150" s="31"/>
      <c r="G150" s="31"/>
      <c r="H150" s="31"/>
      <c r="I150" s="31"/>
      <c r="J150" t="str">
        <f>D18</f>
        <v>Marsa Erriadh</v>
      </c>
    </row>
    <row r="151" spans="1:10" ht="33" customHeight="1" x14ac:dyDescent="0.25">
      <c r="A151" s="277" t="s">
        <v>280</v>
      </c>
      <c r="B151" s="353">
        <f>'A1 Exploitation'!D673</f>
        <v>0.91428571428571426</v>
      </c>
      <c r="C151" s="35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53">
        <f>'A2 Exploitation'!D673</f>
        <v>0.61250000000000004</v>
      </c>
      <c r="C152" s="35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53" t="e">
        <f>'A3 Exploitation'!D673</f>
        <v>#DIV/0!</v>
      </c>
      <c r="C153" s="35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53" t="e">
        <f>'A4 Exploitation'!D673</f>
        <v>#DIV/0!</v>
      </c>
      <c r="C154" s="35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53"/>
      <c r="C155" s="35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53"/>
      <c r="C156" s="35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6"/>
      <c r="C159" s="35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52" t="s">
        <v>472</v>
      </c>
      <c r="C160" s="352"/>
      <c r="D160" s="31"/>
      <c r="E160" s="31"/>
      <c r="F160" s="31"/>
      <c r="G160" s="31"/>
      <c r="H160" s="31"/>
      <c r="I160" s="31"/>
      <c r="J160" t="str">
        <f>D18</f>
        <v>Marsa Erriadh</v>
      </c>
    </row>
    <row r="161" spans="1:10" ht="33" customHeight="1" x14ac:dyDescent="0.25">
      <c r="A161" s="277" t="s">
        <v>280</v>
      </c>
      <c r="B161" s="353">
        <f>'A1 Exploitation'!D702</f>
        <v>0.85</v>
      </c>
      <c r="C161" s="35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53">
        <f>'A2 Exploitation'!D702</f>
        <v>0.95454545454545459</v>
      </c>
      <c r="C162" s="35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53" t="e">
        <f>'A3 Exploitation'!D702</f>
        <v>#DIV/0!</v>
      </c>
      <c r="C163" s="35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53" t="e">
        <f>'A4 Exploitation'!D702</f>
        <v>#DIV/0!</v>
      </c>
      <c r="C164" s="353"/>
    </row>
    <row r="165" spans="1:10" ht="33" customHeight="1" x14ac:dyDescent="0.25">
      <c r="A165" s="276" t="s">
        <v>284</v>
      </c>
      <c r="B165" s="353"/>
      <c r="C165" s="353"/>
    </row>
    <row r="166" spans="1:10" ht="18" x14ac:dyDescent="0.25">
      <c r="A166" s="276" t="s">
        <v>285</v>
      </c>
      <c r="B166" s="353"/>
      <c r="C166" s="35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52" t="s">
        <v>473</v>
      </c>
      <c r="C169" s="352"/>
      <c r="J169" t="str">
        <f>D18</f>
        <v>Marsa Erriadh</v>
      </c>
    </row>
    <row r="170" spans="1:10" ht="33" customHeight="1" x14ac:dyDescent="0.25">
      <c r="A170" s="277" t="s">
        <v>280</v>
      </c>
      <c r="B170" s="353">
        <f>'A1 Exploitation'!D726</f>
        <v>0.6428571428571429</v>
      </c>
      <c r="C170" s="353"/>
    </row>
    <row r="171" spans="1:10" ht="33" customHeight="1" x14ac:dyDescent="0.25">
      <c r="A171" s="276" t="s">
        <v>281</v>
      </c>
      <c r="B171" s="353">
        <f>'A2 Exploitation'!D726</f>
        <v>1</v>
      </c>
      <c r="C171" s="353"/>
    </row>
    <row r="172" spans="1:10" ht="33" customHeight="1" x14ac:dyDescent="0.25">
      <c r="A172" s="277" t="s">
        <v>282</v>
      </c>
      <c r="B172" s="353" t="e">
        <f>'A3 Exploitation'!D726</f>
        <v>#DIV/0!</v>
      </c>
      <c r="C172" s="353"/>
    </row>
    <row r="173" spans="1:10" ht="33" customHeight="1" x14ac:dyDescent="0.25">
      <c r="A173" s="277" t="s">
        <v>283</v>
      </c>
      <c r="B173" s="353" t="e">
        <f>'A4 Exploitation'!D726</f>
        <v>#DIV/0!</v>
      </c>
      <c r="C173" s="353"/>
    </row>
    <row r="174" spans="1:10" ht="33" customHeight="1" x14ac:dyDescent="0.25">
      <c r="A174" s="276" t="s">
        <v>284</v>
      </c>
      <c r="B174" s="353"/>
      <c r="C174" s="353"/>
    </row>
    <row r="175" spans="1:10" ht="18" x14ac:dyDescent="0.25">
      <c r="A175" s="276" t="s">
        <v>285</v>
      </c>
      <c r="B175" s="353"/>
      <c r="C175" s="35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52" t="s">
        <v>292</v>
      </c>
      <c r="C178" s="352"/>
      <c r="J178" t="str">
        <f>D18</f>
        <v>Marsa Erriadh</v>
      </c>
    </row>
    <row r="179" spans="1:10" ht="33" customHeight="1" x14ac:dyDescent="0.25">
      <c r="A179" s="277" t="s">
        <v>280</v>
      </c>
      <c r="B179" s="353">
        <f>'A1 Technique'!D199</f>
        <v>0.76190476190476186</v>
      </c>
      <c r="C179" s="353"/>
    </row>
    <row r="180" spans="1:10" ht="33" customHeight="1" x14ac:dyDescent="0.25">
      <c r="A180" s="276" t="s">
        <v>281</v>
      </c>
      <c r="B180" s="353">
        <f>'A2 Technique'!D199</f>
        <v>0.73809523809523814</v>
      </c>
      <c r="C180" s="353"/>
    </row>
    <row r="181" spans="1:10" ht="33" customHeight="1" x14ac:dyDescent="0.25">
      <c r="A181" s="277" t="s">
        <v>282</v>
      </c>
      <c r="B181" s="353" t="e">
        <f>'A3 Technique'!D199</f>
        <v>#DIV/0!</v>
      </c>
      <c r="C181" s="353"/>
    </row>
    <row r="182" spans="1:10" ht="33" customHeight="1" x14ac:dyDescent="0.25">
      <c r="A182" s="277" t="s">
        <v>283</v>
      </c>
      <c r="B182" s="353" t="e">
        <f>'A4 Technique'!D199</f>
        <v>#DIV/0!</v>
      </c>
      <c r="C182" s="353"/>
    </row>
    <row r="183" spans="1:10" ht="33" customHeight="1" x14ac:dyDescent="0.25">
      <c r="A183" s="276" t="s">
        <v>284</v>
      </c>
      <c r="B183" s="353"/>
      <c r="C183" s="353"/>
    </row>
    <row r="184" spans="1:10" ht="18" x14ac:dyDescent="0.25">
      <c r="A184" s="276" t="s">
        <v>285</v>
      </c>
      <c r="B184" s="353"/>
      <c r="C184" s="35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D730"/>
  <sheetViews>
    <sheetView view="pageBreakPreview" topLeftCell="A716" zoomScale="71" zoomScaleNormal="100" zoomScaleSheetLayoutView="71" workbookViewId="0">
      <selection activeCell="F732" sqref="F73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5"/>
      <c r="E1" s="385"/>
      <c r="F1" s="385"/>
      <c r="G1" s="38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6" t="s">
        <v>151</v>
      </c>
      <c r="B7" s="386"/>
      <c r="C7" s="386"/>
      <c r="D7" s="386"/>
      <c r="E7" s="386"/>
      <c r="F7" s="386"/>
      <c r="G7" s="82"/>
    </row>
    <row r="8" spans="1:7" ht="22.5" x14ac:dyDescent="0.45">
      <c r="A8" s="387" t="str">
        <f>'Page de garde'!D18</f>
        <v>Marsa Erriadh</v>
      </c>
      <c r="B8" s="387"/>
      <c r="C8" s="387"/>
      <c r="D8" s="387"/>
      <c r="E8" s="387"/>
      <c r="F8" s="387"/>
      <c r="G8" s="82"/>
    </row>
    <row r="9" spans="1:7" ht="22.5" x14ac:dyDescent="0.45">
      <c r="A9" s="278" t="s">
        <v>39</v>
      </c>
      <c r="B9" s="388" t="s">
        <v>476</v>
      </c>
      <c r="C9" s="388"/>
      <c r="D9" s="388"/>
      <c r="E9" s="388"/>
      <c r="F9" s="388"/>
      <c r="G9" s="82"/>
    </row>
    <row r="10" spans="1:7" ht="22.5" x14ac:dyDescent="0.45">
      <c r="A10" s="279" t="s">
        <v>41</v>
      </c>
      <c r="B10" s="389" t="s">
        <v>477</v>
      </c>
      <c r="C10" s="389"/>
      <c r="D10" s="389"/>
      <c r="E10" s="389"/>
      <c r="F10" s="389"/>
      <c r="G10" s="82"/>
    </row>
    <row r="11" spans="1:7" ht="22.5" x14ac:dyDescent="0.45">
      <c r="A11" s="278" t="s">
        <v>40</v>
      </c>
      <c r="B11" s="384">
        <v>43556</v>
      </c>
      <c r="C11" s="384"/>
      <c r="D11" s="384"/>
      <c r="E11" s="384"/>
      <c r="F11" s="384"/>
      <c r="G11" s="82"/>
    </row>
    <row r="12" spans="1:7" ht="22.5" x14ac:dyDescent="0.45">
      <c r="A12" s="278" t="s">
        <v>200</v>
      </c>
      <c r="B12" s="390">
        <f>D730</f>
        <v>0.82456140350877194</v>
      </c>
      <c r="C12" s="390"/>
      <c r="D12" s="390"/>
      <c r="E12" s="390"/>
      <c r="F12" s="390"/>
      <c r="G12" s="82"/>
    </row>
    <row r="13" spans="1:7" ht="22.5" x14ac:dyDescent="0.45">
      <c r="A13" s="81"/>
      <c r="B13" s="79"/>
      <c r="C13" s="79"/>
      <c r="D13" s="385"/>
      <c r="E13" s="385"/>
      <c r="F13" s="385"/>
      <c r="G13" s="38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43556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5" t="s">
        <v>28</v>
      </c>
      <c r="B17" s="366" t="s">
        <v>29</v>
      </c>
      <c r="C17" s="366"/>
      <c r="D17" s="366" t="s">
        <v>42</v>
      </c>
      <c r="E17" s="367" t="s">
        <v>266</v>
      </c>
      <c r="F17" s="367" t="s">
        <v>299</v>
      </c>
      <c r="G17" s="83"/>
    </row>
    <row r="18" spans="1:8" ht="16.5" customHeight="1" x14ac:dyDescent="0.4">
      <c r="A18" s="365"/>
      <c r="B18" s="283" t="s">
        <v>32</v>
      </c>
      <c r="C18" s="283" t="s">
        <v>31</v>
      </c>
      <c r="D18" s="366"/>
      <c r="E18" s="367"/>
      <c r="F18" s="36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84" x14ac:dyDescent="0.4">
      <c r="A30" s="88" t="s">
        <v>2</v>
      </c>
      <c r="B30" s="89">
        <v>1</v>
      </c>
      <c r="C30" s="89"/>
      <c r="D30" s="117" t="s">
        <v>478</v>
      </c>
      <c r="E30" s="90" t="s">
        <v>541</v>
      </c>
      <c r="F30" s="90" t="s">
        <v>297</v>
      </c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479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47" x14ac:dyDescent="0.4">
      <c r="A35" s="97" t="s">
        <v>400</v>
      </c>
      <c r="B35" s="89">
        <v>0</v>
      </c>
      <c r="C35" s="98">
        <f>IF(B35=0, -5, "0")</f>
        <v>-5</v>
      </c>
      <c r="D35" s="117" t="s">
        <v>510</v>
      </c>
      <c r="E35" s="117" t="s">
        <v>480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07.25" customHeight="1" x14ac:dyDescent="0.4">
      <c r="A41" s="88" t="s">
        <v>312</v>
      </c>
      <c r="B41" s="89">
        <v>0</v>
      </c>
      <c r="C41" s="89"/>
      <c r="D41" s="130" t="s">
        <v>481</v>
      </c>
      <c r="E41" s="90" t="s">
        <v>482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0.5357142857142857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0.63888888888888884</v>
      </c>
      <c r="E48" s="79"/>
      <c r="F48" s="83"/>
      <c r="G48" s="83"/>
    </row>
    <row r="49" spans="1:7" ht="21" x14ac:dyDescent="0.3">
      <c r="A49" s="394"/>
      <c r="B49" s="394"/>
      <c r="C49" s="394"/>
      <c r="D49" s="394"/>
      <c r="E49" s="394"/>
      <c r="F49" s="394"/>
      <c r="G49" s="39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43556</v>
      </c>
      <c r="B51" s="83"/>
      <c r="C51" s="83"/>
      <c r="D51" s="83"/>
      <c r="E51" s="79"/>
      <c r="F51" s="83"/>
      <c r="G51" s="83"/>
    </row>
    <row r="52" spans="1:7" ht="21" x14ac:dyDescent="0.4">
      <c r="A52" s="365" t="s">
        <v>28</v>
      </c>
      <c r="B52" s="366" t="s">
        <v>29</v>
      </c>
      <c r="C52" s="366"/>
      <c r="D52" s="366" t="s">
        <v>42</v>
      </c>
      <c r="E52" s="367" t="s">
        <v>266</v>
      </c>
      <c r="F52" s="367" t="s">
        <v>301</v>
      </c>
      <c r="G52" s="83"/>
    </row>
    <row r="53" spans="1:7" ht="21" x14ac:dyDescent="0.4">
      <c r="A53" s="365"/>
      <c r="B53" s="283" t="s">
        <v>32</v>
      </c>
      <c r="C53" s="283" t="s">
        <v>31</v>
      </c>
      <c r="D53" s="366"/>
      <c r="E53" s="367"/>
      <c r="F53" s="36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379" t="s">
        <v>350</v>
      </c>
      <c r="B65" s="379"/>
      <c r="C65" s="379"/>
      <c r="D65" s="379"/>
      <c r="E65" s="379"/>
      <c r="F65" s="37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2"/>
      <c r="B83" s="392"/>
      <c r="C83" s="392"/>
      <c r="D83" s="392"/>
      <c r="E83" s="392"/>
      <c r="F83" s="392"/>
      <c r="G83" s="392"/>
    </row>
    <row r="84" spans="1:7" ht="45" customHeight="1" x14ac:dyDescent="0.45">
      <c r="A84" s="380" t="s">
        <v>351</v>
      </c>
      <c r="B84" s="380"/>
      <c r="C84" s="380"/>
      <c r="D84" s="380"/>
      <c r="E84" s="380"/>
      <c r="F84" s="38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5"/>
      <c r="B103" s="443"/>
      <c r="C103" s="443"/>
      <c r="D103" s="443"/>
      <c r="E103" s="443"/>
      <c r="F103" s="449"/>
      <c r="G103" s="83"/>
    </row>
    <row r="104" spans="1:7" ht="46.5" customHeight="1" x14ac:dyDescent="0.4">
      <c r="A104" s="379" t="s">
        <v>352</v>
      </c>
      <c r="B104" s="379"/>
      <c r="C104" s="379"/>
      <c r="D104" s="379"/>
      <c r="E104" s="379"/>
      <c r="F104" s="37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5"/>
      <c r="B111" s="443"/>
      <c r="C111" s="443"/>
      <c r="D111" s="443"/>
      <c r="E111" s="443"/>
      <c r="F111" s="449"/>
      <c r="G111" s="83"/>
    </row>
    <row r="112" spans="1:7" ht="39.75" customHeight="1" x14ac:dyDescent="0.4">
      <c r="A112" s="379" t="s">
        <v>390</v>
      </c>
      <c r="B112" s="379"/>
      <c r="C112" s="379"/>
      <c r="D112" s="379"/>
      <c r="E112" s="379"/>
      <c r="F112" s="37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3"/>
      <c r="B120" s="443"/>
      <c r="C120" s="443"/>
      <c r="D120" s="443"/>
      <c r="E120" s="443"/>
      <c r="F120" s="443"/>
      <c r="G120" s="83"/>
    </row>
    <row r="121" spans="1:7" ht="22.5" x14ac:dyDescent="0.4">
      <c r="A121" s="379" t="s">
        <v>310</v>
      </c>
      <c r="B121" s="379"/>
      <c r="C121" s="379"/>
      <c r="D121" s="379"/>
      <c r="E121" s="379"/>
      <c r="F121" s="37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4"/>
      <c r="B132" s="444"/>
      <c r="C132" s="444"/>
      <c r="D132" s="444"/>
      <c r="E132" s="444"/>
      <c r="F132" s="444"/>
      <c r="G132" s="83"/>
    </row>
    <row r="133" spans="1:16384" ht="22.5" customHeight="1" x14ac:dyDescent="0.4">
      <c r="A133" s="381" t="s">
        <v>424</v>
      </c>
      <c r="B133" s="381"/>
      <c r="C133" s="381"/>
      <c r="D133" s="381"/>
      <c r="E133" s="381"/>
      <c r="F133" s="381"/>
      <c r="G133" s="83"/>
    </row>
    <row r="134" spans="1:16384" ht="22.5" customHeight="1" x14ac:dyDescent="0.4">
      <c r="A134" s="382"/>
      <c r="B134" s="382"/>
      <c r="C134" s="382"/>
      <c r="D134" s="382"/>
      <c r="E134" s="382"/>
      <c r="F134" s="382"/>
      <c r="G134" s="83"/>
    </row>
    <row r="135" spans="1:16384" s="216" customFormat="1" ht="22.5" customHeight="1" x14ac:dyDescent="0.25">
      <c r="A135" s="365" t="s">
        <v>28</v>
      </c>
      <c r="B135" s="366" t="s">
        <v>29</v>
      </c>
      <c r="C135" s="366"/>
      <c r="D135" s="366" t="s">
        <v>42</v>
      </c>
      <c r="E135" s="367" t="s">
        <v>266</v>
      </c>
      <c r="F135" s="367" t="s">
        <v>301</v>
      </c>
    </row>
    <row r="136" spans="1:16384" s="216" customFormat="1" ht="22.5" customHeight="1" x14ac:dyDescent="0.25">
      <c r="A136" s="365"/>
      <c r="B136" s="283" t="s">
        <v>32</v>
      </c>
      <c r="C136" s="283" t="s">
        <v>31</v>
      </c>
      <c r="D136" s="366"/>
      <c r="E136" s="367"/>
      <c r="F136" s="36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3" t="s">
        <v>461</v>
      </c>
      <c r="B139" s="383"/>
      <c r="C139" s="383"/>
      <c r="D139" s="383"/>
      <c r="E139" s="383"/>
      <c r="F139" s="38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4" t="s">
        <v>349</v>
      </c>
      <c r="B147" s="414"/>
      <c r="C147" s="414"/>
      <c r="D147" s="414"/>
      <c r="E147" s="414"/>
      <c r="F147" s="41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5"/>
      <c r="B165" s="443"/>
      <c r="C165" s="443"/>
      <c r="D165" s="443"/>
      <c r="E165" s="443"/>
      <c r="F165" s="443"/>
      <c r="G165" s="83"/>
    </row>
    <row r="166" spans="1:7" ht="32.25" customHeight="1" x14ac:dyDescent="0.4">
      <c r="A166" s="383" t="s">
        <v>462</v>
      </c>
      <c r="B166" s="383"/>
      <c r="C166" s="383"/>
      <c r="D166" s="383"/>
      <c r="E166" s="383"/>
      <c r="F166" s="38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6"/>
      <c r="B176" s="447"/>
      <c r="C176" s="447"/>
      <c r="D176" s="447"/>
      <c r="E176" s="447"/>
      <c r="F176" s="447"/>
      <c r="G176" s="83"/>
    </row>
    <row r="177" spans="1:7" ht="32.25" customHeight="1" x14ac:dyDescent="0.4">
      <c r="A177" s="383" t="s">
        <v>310</v>
      </c>
      <c r="B177" s="383"/>
      <c r="C177" s="383"/>
      <c r="D177" s="383"/>
      <c r="E177" s="383"/>
      <c r="F177" s="38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15"/>
      <c r="C186" s="41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8"/>
      <c r="B188" s="448"/>
      <c r="C188" s="448"/>
      <c r="D188" s="448"/>
      <c r="E188" s="448"/>
      <c r="F188" s="44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43556</v>
      </c>
      <c r="B190" s="83"/>
      <c r="C190" s="83"/>
      <c r="D190" s="83"/>
      <c r="E190" s="79"/>
      <c r="F190" s="83"/>
      <c r="G190" s="83"/>
    </row>
    <row r="191" spans="1:7" ht="21" x14ac:dyDescent="0.4">
      <c r="A191" s="365" t="s">
        <v>28</v>
      </c>
      <c r="B191" s="366" t="s">
        <v>29</v>
      </c>
      <c r="C191" s="366"/>
      <c r="D191" s="366" t="s">
        <v>42</v>
      </c>
      <c r="E191" s="367" t="s">
        <v>266</v>
      </c>
      <c r="F191" s="367" t="s">
        <v>301</v>
      </c>
      <c r="G191" s="83"/>
    </row>
    <row r="192" spans="1:7" ht="21" x14ac:dyDescent="0.4">
      <c r="A192" s="365"/>
      <c r="B192" s="283" t="s">
        <v>32</v>
      </c>
      <c r="C192" s="283" t="s">
        <v>31</v>
      </c>
      <c r="D192" s="366"/>
      <c r="E192" s="367"/>
      <c r="F192" s="36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4"/>
      <c r="B205" s="394"/>
      <c r="C205" s="394"/>
      <c r="D205" s="394"/>
      <c r="E205" s="394"/>
      <c r="F205" s="39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4"/>
      <c r="B229" s="394"/>
      <c r="C229" s="394"/>
      <c r="D229" s="394"/>
      <c r="E229" s="394"/>
      <c r="F229" s="39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5" t="s">
        <v>310</v>
      </c>
      <c r="B236" s="376"/>
      <c r="C236" s="376"/>
      <c r="D236" s="37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4"/>
      <c r="B250" s="394"/>
      <c r="C250" s="394"/>
      <c r="D250" s="394"/>
      <c r="E250" s="394"/>
      <c r="F250" s="39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43556</v>
      </c>
      <c r="B252" s="83"/>
      <c r="C252" s="83"/>
      <c r="D252" s="83"/>
      <c r="E252" s="79"/>
      <c r="F252" s="83"/>
      <c r="G252" s="83"/>
    </row>
    <row r="253" spans="1:7" ht="21" x14ac:dyDescent="0.4">
      <c r="A253" s="365" t="s">
        <v>28</v>
      </c>
      <c r="B253" s="366" t="s">
        <v>29</v>
      </c>
      <c r="C253" s="366"/>
      <c r="D253" s="366" t="s">
        <v>42</v>
      </c>
      <c r="E253" s="367" t="s">
        <v>266</v>
      </c>
      <c r="F253" s="367" t="s">
        <v>301</v>
      </c>
      <c r="G253" s="83"/>
    </row>
    <row r="254" spans="1:7" ht="21" x14ac:dyDescent="0.4">
      <c r="A254" s="365"/>
      <c r="B254" s="283" t="s">
        <v>32</v>
      </c>
      <c r="C254" s="283" t="s">
        <v>31</v>
      </c>
      <c r="D254" s="366"/>
      <c r="E254" s="367"/>
      <c r="F254" s="36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9"/>
      <c r="B290" s="419"/>
      <c r="C290" s="419"/>
      <c r="D290" s="419"/>
      <c r="E290" s="419"/>
      <c r="F290" s="419"/>
      <c r="G290" s="83"/>
    </row>
    <row r="291" spans="1:7" ht="31.5" customHeight="1" x14ac:dyDescent="0.4">
      <c r="A291" s="378" t="s">
        <v>310</v>
      </c>
      <c r="B291" s="378"/>
      <c r="C291" s="378"/>
      <c r="D291" s="378"/>
      <c r="E291" s="378"/>
      <c r="F291" s="37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43556</v>
      </c>
      <c r="B307" s="83"/>
      <c r="C307" s="83"/>
      <c r="D307" s="83"/>
      <c r="E307" s="79"/>
      <c r="F307" s="83"/>
      <c r="G307" s="83"/>
    </row>
    <row r="308" spans="1:7" ht="21" x14ac:dyDescent="0.4">
      <c r="A308" s="365" t="s">
        <v>28</v>
      </c>
      <c r="B308" s="366" t="s">
        <v>29</v>
      </c>
      <c r="C308" s="366"/>
      <c r="D308" s="366" t="s">
        <v>42</v>
      </c>
      <c r="E308" s="367" t="s">
        <v>266</v>
      </c>
      <c r="F308" s="367" t="s">
        <v>301</v>
      </c>
      <c r="G308" s="83"/>
    </row>
    <row r="309" spans="1:7" ht="21" x14ac:dyDescent="0.4">
      <c r="A309" s="365"/>
      <c r="B309" s="283" t="s">
        <v>32</v>
      </c>
      <c r="C309" s="283" t="s">
        <v>31</v>
      </c>
      <c r="D309" s="366"/>
      <c r="E309" s="367"/>
      <c r="F309" s="36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6"/>
      <c r="B357" s="396"/>
      <c r="C357" s="396"/>
      <c r="D357" s="396"/>
      <c r="E357" s="396"/>
      <c r="F357" s="396"/>
      <c r="G357" s="396"/>
    </row>
    <row r="358" spans="1:7" ht="32.25" customHeight="1" x14ac:dyDescent="0.4">
      <c r="A358" s="364" t="s">
        <v>310</v>
      </c>
      <c r="B358" s="364"/>
      <c r="C358" s="364"/>
      <c r="D358" s="364"/>
      <c r="E358" s="364"/>
      <c r="F358" s="36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43556</v>
      </c>
      <c r="B374" s="83"/>
      <c r="C374" s="83"/>
      <c r="D374" s="83"/>
      <c r="E374" s="79"/>
      <c r="F374" s="83"/>
      <c r="G374" s="83"/>
    </row>
    <row r="375" spans="1:7" ht="21" x14ac:dyDescent="0.4">
      <c r="A375" s="365" t="s">
        <v>28</v>
      </c>
      <c r="B375" s="366" t="s">
        <v>29</v>
      </c>
      <c r="C375" s="366"/>
      <c r="D375" s="366" t="s">
        <v>42</v>
      </c>
      <c r="E375" s="367" t="s">
        <v>266</v>
      </c>
      <c r="F375" s="367" t="s">
        <v>301</v>
      </c>
      <c r="G375" s="83"/>
    </row>
    <row r="376" spans="1:7" ht="21" x14ac:dyDescent="0.4">
      <c r="A376" s="365"/>
      <c r="B376" s="283" t="s">
        <v>32</v>
      </c>
      <c r="C376" s="283" t="s">
        <v>31</v>
      </c>
      <c r="D376" s="366"/>
      <c r="E376" s="367"/>
      <c r="F376" s="36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1"/>
      <c r="B415" s="392"/>
      <c r="C415" s="392"/>
      <c r="D415" s="392"/>
      <c r="E415" s="392"/>
      <c r="F415" s="392"/>
      <c r="G415" s="392"/>
    </row>
    <row r="416" spans="1:7" ht="24.75" x14ac:dyDescent="0.4">
      <c r="A416" s="360" t="s">
        <v>319</v>
      </c>
      <c r="B416" s="360"/>
      <c r="C416" s="360"/>
      <c r="D416" s="360"/>
      <c r="E416" s="360"/>
      <c r="F416" s="36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43556</v>
      </c>
      <c r="B432" s="83"/>
      <c r="C432" s="83"/>
      <c r="D432" s="83"/>
      <c r="E432" s="79"/>
      <c r="F432" s="83"/>
      <c r="G432" s="83"/>
    </row>
    <row r="433" spans="1:7" ht="21" x14ac:dyDescent="0.4">
      <c r="A433" s="365" t="s">
        <v>28</v>
      </c>
      <c r="B433" s="366" t="s">
        <v>29</v>
      </c>
      <c r="C433" s="366"/>
      <c r="D433" s="366" t="s">
        <v>42</v>
      </c>
      <c r="E433" s="367" t="s">
        <v>266</v>
      </c>
      <c r="F433" s="367" t="s">
        <v>301</v>
      </c>
      <c r="G433" s="83"/>
    </row>
    <row r="434" spans="1:7" ht="21" x14ac:dyDescent="0.4">
      <c r="A434" s="365"/>
      <c r="B434" s="283" t="s">
        <v>32</v>
      </c>
      <c r="C434" s="283" t="s">
        <v>31</v>
      </c>
      <c r="D434" s="366"/>
      <c r="E434" s="367"/>
      <c r="F434" s="36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 t="s">
        <v>30</v>
      </c>
      <c r="C437" s="89"/>
      <c r="D437" s="90" t="s">
        <v>539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147" x14ac:dyDescent="0.4">
      <c r="A450" s="88" t="s">
        <v>274</v>
      </c>
      <c r="B450" s="89">
        <v>0</v>
      </c>
      <c r="C450" s="89"/>
      <c r="D450" s="117" t="s">
        <v>483</v>
      </c>
      <c r="E450" s="90" t="s">
        <v>484</v>
      </c>
      <c r="F450" s="90" t="s">
        <v>297</v>
      </c>
      <c r="G450" s="83"/>
    </row>
    <row r="451" spans="1:7" ht="84" x14ac:dyDescent="0.4">
      <c r="A451" s="88" t="s">
        <v>5</v>
      </c>
      <c r="B451" s="89">
        <v>1</v>
      </c>
      <c r="C451" s="89"/>
      <c r="D451" s="96" t="s">
        <v>486</v>
      </c>
      <c r="E451" s="90" t="s">
        <v>485</v>
      </c>
      <c r="F451" s="90" t="s">
        <v>297</v>
      </c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0" t="s">
        <v>310</v>
      </c>
      <c r="B464" s="360"/>
      <c r="C464" s="360"/>
      <c r="D464" s="360"/>
      <c r="E464" s="360"/>
      <c r="F464" s="360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105" x14ac:dyDescent="0.4">
      <c r="A467" s="128" t="s">
        <v>376</v>
      </c>
      <c r="B467" s="89">
        <v>0</v>
      </c>
      <c r="C467" s="99"/>
      <c r="D467" s="337" t="s">
        <v>487</v>
      </c>
      <c r="E467" s="90" t="s">
        <v>488</v>
      </c>
      <c r="F467" s="90" t="s">
        <v>297</v>
      </c>
      <c r="G467" s="83"/>
    </row>
    <row r="468" spans="1:7" ht="84" x14ac:dyDescent="0.4">
      <c r="A468" s="128" t="s">
        <v>317</v>
      </c>
      <c r="B468" s="89">
        <v>0</v>
      </c>
      <c r="C468" s="89"/>
      <c r="D468" s="117" t="s">
        <v>489</v>
      </c>
      <c r="E468" s="90" t="s">
        <v>490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0.33300000000000002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0.78947368421052633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0.83333333333333337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0" t="s">
        <v>425</v>
      </c>
      <c r="B478" s="370"/>
      <c r="C478" s="370"/>
      <c r="D478" s="370"/>
      <c r="E478" s="370"/>
      <c r="F478" s="370"/>
      <c r="G478" s="83"/>
    </row>
    <row r="479" spans="1:7" ht="21" customHeight="1" x14ac:dyDescent="0.4">
      <c r="A479" s="162">
        <f>B11</f>
        <v>43556</v>
      </c>
      <c r="F479" s="2"/>
      <c r="G479" s="83"/>
    </row>
    <row r="480" spans="1:7" ht="21" x14ac:dyDescent="0.4">
      <c r="A480" s="361" t="s">
        <v>28</v>
      </c>
      <c r="B480" s="362" t="s">
        <v>29</v>
      </c>
      <c r="C480" s="362"/>
      <c r="D480" s="362" t="s">
        <v>42</v>
      </c>
      <c r="E480" s="363" t="s">
        <v>266</v>
      </c>
      <c r="F480" s="363" t="s">
        <v>301</v>
      </c>
      <c r="G480" s="83"/>
    </row>
    <row r="481" spans="1:7" ht="21" x14ac:dyDescent="0.4">
      <c r="A481" s="361"/>
      <c r="B481" s="291" t="s">
        <v>32</v>
      </c>
      <c r="C481" s="291" t="s">
        <v>31</v>
      </c>
      <c r="D481" s="362"/>
      <c r="E481" s="363"/>
      <c r="F481" s="36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5" t="s">
        <v>52</v>
      </c>
      <c r="B483" s="405"/>
      <c r="C483" s="405"/>
      <c r="D483" s="405"/>
      <c r="E483" s="405"/>
      <c r="F483" s="40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6" t="s">
        <v>463</v>
      </c>
      <c r="B491" s="427"/>
      <c r="C491" s="427"/>
      <c r="D491" s="427"/>
      <c r="E491" s="427"/>
      <c r="F491" s="42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8" t="s">
        <v>23</v>
      </c>
      <c r="B505" s="399"/>
      <c r="C505" s="399"/>
      <c r="D505" s="399"/>
      <c r="E505" s="399"/>
      <c r="F505" s="40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397"/>
      <c r="C518" s="397"/>
      <c r="D518" s="397"/>
      <c r="E518" s="397"/>
      <c r="F518" s="39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1" t="s">
        <v>97</v>
      </c>
      <c r="B530" s="371"/>
      <c r="C530" s="371"/>
      <c r="D530" s="371"/>
      <c r="E530" s="371"/>
      <c r="F530" s="371"/>
      <c r="G530" s="83"/>
    </row>
    <row r="531" spans="1:7" ht="22.5" customHeight="1" x14ac:dyDescent="0.4">
      <c r="A531" s="162">
        <f>B11</f>
        <v>43556</v>
      </c>
      <c r="B531" s="83"/>
      <c r="C531" s="83"/>
      <c r="D531" s="95"/>
      <c r="E531" s="95"/>
      <c r="F531" s="95"/>
      <c r="G531" s="83"/>
    </row>
    <row r="532" spans="1:7" ht="21" x14ac:dyDescent="0.4">
      <c r="A532" s="401" t="s">
        <v>28</v>
      </c>
      <c r="B532" s="403" t="s">
        <v>29</v>
      </c>
      <c r="C532" s="404"/>
      <c r="D532" s="366" t="s">
        <v>42</v>
      </c>
      <c r="E532" s="367" t="s">
        <v>266</v>
      </c>
      <c r="F532" s="367" t="s">
        <v>301</v>
      </c>
      <c r="G532" s="83"/>
    </row>
    <row r="533" spans="1:7" ht="21" x14ac:dyDescent="0.4">
      <c r="A533" s="402"/>
      <c r="B533" s="292" t="s">
        <v>32</v>
      </c>
      <c r="C533" s="293" t="s">
        <v>31</v>
      </c>
      <c r="D533" s="366"/>
      <c r="E533" s="367"/>
      <c r="F533" s="36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8"/>
      <c r="D535" s="368"/>
      <c r="E535" s="368"/>
      <c r="F535" s="36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4"/>
      <c r="B544" s="394"/>
      <c r="C544" s="394"/>
      <c r="D544" s="394"/>
      <c r="E544" s="394"/>
      <c r="F544" s="39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5"/>
      <c r="B556" s="396"/>
      <c r="C556" s="396"/>
      <c r="D556" s="396"/>
      <c r="E556" s="396"/>
      <c r="F556" s="396"/>
      <c r="G556" s="396"/>
    </row>
    <row r="557" spans="1:7" ht="35.25" customHeight="1" x14ac:dyDescent="0.4">
      <c r="A557" s="246" t="s">
        <v>310</v>
      </c>
      <c r="B557" s="222"/>
      <c r="C557" s="431"/>
      <c r="D557" s="431"/>
      <c r="E557" s="431"/>
      <c r="F557" s="43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17" t="s">
        <v>34</v>
      </c>
      <c r="B566" s="417"/>
      <c r="C566" s="418"/>
      <c r="D566" s="296">
        <f>SUM(B558:C565,B546:C555)</f>
        <v>0</v>
      </c>
      <c r="E566" s="79"/>
      <c r="F566" s="83"/>
      <c r="G566" s="83"/>
    </row>
    <row r="567" spans="1:7" ht="21" x14ac:dyDescent="0.4">
      <c r="A567" s="417" t="s">
        <v>33</v>
      </c>
      <c r="B567" s="417"/>
      <c r="C567" s="41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4"/>
      <c r="B572" s="394"/>
      <c r="C572" s="394"/>
      <c r="D572" s="394"/>
      <c r="E572" s="394"/>
      <c r="F572" s="394"/>
      <c r="G572" s="83"/>
    </row>
    <row r="573" spans="1:7" ht="22.5" x14ac:dyDescent="0.45">
      <c r="A573" s="357" t="s">
        <v>19</v>
      </c>
      <c r="B573" s="357"/>
      <c r="C573" s="357"/>
      <c r="D573" s="357"/>
      <c r="E573" s="357"/>
      <c r="F573" s="357"/>
      <c r="G573" s="83"/>
    </row>
    <row r="574" spans="1:7" ht="22.5" x14ac:dyDescent="0.4">
      <c r="A574" s="169">
        <f>B11</f>
        <v>43556</v>
      </c>
      <c r="B574" s="83"/>
      <c r="C574" s="83"/>
      <c r="D574" s="238"/>
      <c r="E574" s="238"/>
      <c r="F574" s="238"/>
      <c r="G574" s="83"/>
    </row>
    <row r="575" spans="1:7" ht="21" x14ac:dyDescent="0.4">
      <c r="A575" s="361" t="s">
        <v>28</v>
      </c>
      <c r="B575" s="362" t="s">
        <v>29</v>
      </c>
      <c r="C575" s="362"/>
      <c r="D575" s="362" t="s">
        <v>42</v>
      </c>
      <c r="E575" s="363" t="s">
        <v>266</v>
      </c>
      <c r="F575" s="363" t="s">
        <v>301</v>
      </c>
      <c r="G575" s="83"/>
    </row>
    <row r="576" spans="1:7" ht="21" x14ac:dyDescent="0.4">
      <c r="A576" s="361"/>
      <c r="B576" s="291" t="s">
        <v>32</v>
      </c>
      <c r="C576" s="291" t="s">
        <v>31</v>
      </c>
      <c r="D576" s="362"/>
      <c r="E576" s="363"/>
      <c r="F576" s="36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0" t="s">
        <v>10</v>
      </c>
      <c r="B578" s="421"/>
      <c r="C578" s="421"/>
      <c r="D578" s="421"/>
      <c r="E578" s="421"/>
      <c r="F578" s="42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105" x14ac:dyDescent="0.4">
      <c r="A580" s="88" t="s">
        <v>45</v>
      </c>
      <c r="B580" s="89">
        <v>1</v>
      </c>
      <c r="C580" s="89"/>
      <c r="D580" s="117" t="s">
        <v>491</v>
      </c>
      <c r="E580" s="90" t="s">
        <v>492</v>
      </c>
      <c r="F580" s="90" t="s">
        <v>297</v>
      </c>
      <c r="G580" s="83"/>
    </row>
    <row r="581" spans="1:7" ht="29.25" customHeight="1" x14ac:dyDescent="0.4">
      <c r="A581" s="88" t="s">
        <v>78</v>
      </c>
      <c r="B581" s="89">
        <v>2</v>
      </c>
      <c r="C581" s="89"/>
      <c r="D581" s="117" t="s">
        <v>493</v>
      </c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17" t="s">
        <v>34</v>
      </c>
      <c r="B588" s="417"/>
      <c r="C588" s="418"/>
      <c r="D588" s="296">
        <f>SUM(B579:C587)</f>
        <v>17</v>
      </c>
      <c r="E588" s="79"/>
      <c r="F588" s="83"/>
      <c r="G588" s="83"/>
    </row>
    <row r="589" spans="1:7" ht="21" x14ac:dyDescent="0.4">
      <c r="A589" s="417" t="s">
        <v>33</v>
      </c>
      <c r="B589" s="417"/>
      <c r="C589" s="417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3" t="s">
        <v>23</v>
      </c>
      <c r="B591" s="424"/>
      <c r="C591" s="424"/>
      <c r="D591" s="424"/>
      <c r="E591" s="424"/>
      <c r="F591" s="425"/>
      <c r="G591" s="83"/>
    </row>
    <row r="592" spans="1:7" ht="126" x14ac:dyDescent="0.4">
      <c r="A592" s="88" t="s">
        <v>87</v>
      </c>
      <c r="B592" s="89">
        <v>0</v>
      </c>
      <c r="C592" s="89"/>
      <c r="D592" s="90" t="s">
        <v>494</v>
      </c>
      <c r="E592" s="90" t="s">
        <v>546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8" t="s">
        <v>383</v>
      </c>
      <c r="B598" s="359"/>
      <c r="C598" s="359"/>
      <c r="D598" s="359"/>
      <c r="E598" s="359"/>
      <c r="F598" s="359"/>
      <c r="G598" s="35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8" t="s">
        <v>495</v>
      </c>
      <c r="E602" s="339" t="s">
        <v>496</v>
      </c>
      <c r="F602" s="90" t="s">
        <v>297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0.75</v>
      </c>
      <c r="E605" s="91"/>
      <c r="F605" s="90"/>
      <c r="G605" s="83"/>
    </row>
    <row r="606" spans="1:7" ht="21" x14ac:dyDescent="0.4">
      <c r="A606" s="417" t="s">
        <v>34</v>
      </c>
      <c r="B606" s="417"/>
      <c r="C606" s="418"/>
      <c r="D606" s="296">
        <f>SUM(B592:C605)</f>
        <v>18</v>
      </c>
      <c r="E606" s="79"/>
      <c r="F606" s="83"/>
      <c r="G606" s="83"/>
    </row>
    <row r="607" spans="1:7" ht="21" x14ac:dyDescent="0.4">
      <c r="A607" s="417" t="s">
        <v>33</v>
      </c>
      <c r="B607" s="417"/>
      <c r="C607" s="417"/>
      <c r="D607" s="295">
        <f>D606/(COUNT(B592:C597,B599:C605)*2)</f>
        <v>0.81818181818181823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35</v>
      </c>
      <c r="E609" s="203"/>
      <c r="F609" s="203"/>
      <c r="G609" s="83"/>
    </row>
    <row r="610" spans="1:7" ht="22.5" x14ac:dyDescent="0.45">
      <c r="A610" s="428" t="s">
        <v>170</v>
      </c>
      <c r="B610" s="429"/>
      <c r="C610" s="430"/>
      <c r="D610" s="305">
        <f>D609/(COUNT(B579:C587,B592:C605)*2)</f>
        <v>0.875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7" t="s">
        <v>8</v>
      </c>
      <c r="B612" s="357"/>
      <c r="C612" s="357"/>
      <c r="D612" s="357"/>
      <c r="E612" s="357"/>
      <c r="F612" s="357"/>
      <c r="G612" s="83"/>
    </row>
    <row r="613" spans="1:7" ht="22.5" x14ac:dyDescent="0.4">
      <c r="A613" s="105">
        <f>B11</f>
        <v>43556</v>
      </c>
      <c r="B613" s="83"/>
      <c r="C613" s="83"/>
      <c r="D613" s="95"/>
      <c r="E613" s="95"/>
      <c r="F613" s="95"/>
      <c r="G613" s="83"/>
    </row>
    <row r="614" spans="1:7" ht="21" x14ac:dyDescent="0.4">
      <c r="A614" s="365" t="s">
        <v>28</v>
      </c>
      <c r="B614" s="366" t="s">
        <v>29</v>
      </c>
      <c r="C614" s="366"/>
      <c r="D614" s="366" t="s">
        <v>42</v>
      </c>
      <c r="E614" s="367" t="s">
        <v>266</v>
      </c>
      <c r="F614" s="367" t="s">
        <v>301</v>
      </c>
      <c r="G614" s="83"/>
    </row>
    <row r="615" spans="1:7" ht="18.75" customHeight="1" x14ac:dyDescent="0.4">
      <c r="A615" s="365"/>
      <c r="B615" s="283" t="s">
        <v>32</v>
      </c>
      <c r="C615" s="283" t="s">
        <v>31</v>
      </c>
      <c r="D615" s="366"/>
      <c r="E615" s="367"/>
      <c r="F615" s="36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2"/>
      <c r="D617" s="412"/>
      <c r="E617" s="412"/>
      <c r="F617" s="413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42" x14ac:dyDescent="0.4">
      <c r="A624" s="106" t="s">
        <v>203</v>
      </c>
      <c r="B624" s="89" t="s">
        <v>30</v>
      </c>
      <c r="C624" s="89"/>
      <c r="D624" s="88" t="s">
        <v>497</v>
      </c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7" t="s">
        <v>34</v>
      </c>
      <c r="B627" s="417"/>
      <c r="C627" s="417"/>
      <c r="D627" s="296">
        <f>SUM(B618:C626)</f>
        <v>16</v>
      </c>
      <c r="E627" s="438"/>
      <c r="F627" s="419"/>
      <c r="G627" s="83"/>
    </row>
    <row r="628" spans="1:7" ht="21" x14ac:dyDescent="0.4">
      <c r="A628" s="417" t="s">
        <v>33</v>
      </c>
      <c r="B628" s="417"/>
      <c r="C628" s="417"/>
      <c r="D628" s="295">
        <f>D627/(COUNT(B618:C626)*2)</f>
        <v>1</v>
      </c>
      <c r="E628" s="439"/>
      <c r="F628" s="393"/>
      <c r="G628" s="83"/>
    </row>
    <row r="629" spans="1:7" ht="21" x14ac:dyDescent="0.4">
      <c r="A629" s="104"/>
      <c r="B629" s="83"/>
      <c r="C629" s="437"/>
      <c r="D629" s="437"/>
      <c r="E629" s="437"/>
      <c r="F629" s="43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540</v>
      </c>
      <c r="E631" s="90" t="s">
        <v>498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84.75" customHeight="1" x14ac:dyDescent="0.4">
      <c r="A637" s="138" t="s">
        <v>418</v>
      </c>
      <c r="B637" s="89">
        <v>1</v>
      </c>
      <c r="C637" s="99"/>
      <c r="D637" s="130" t="s">
        <v>499</v>
      </c>
      <c r="E637" s="130" t="s">
        <v>500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2"/>
      <c r="D642" s="412"/>
      <c r="E642" s="412"/>
      <c r="F642" s="41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4"/>
      <c r="B652" s="434"/>
      <c r="C652" s="434"/>
      <c r="D652" s="434"/>
      <c r="E652" s="434"/>
      <c r="F652" s="434"/>
      <c r="G652" s="434"/>
    </row>
    <row r="653" spans="1:16382" ht="24.75" x14ac:dyDescent="0.4">
      <c r="A653" s="241" t="s">
        <v>26</v>
      </c>
      <c r="B653" s="412"/>
      <c r="C653" s="412"/>
      <c r="D653" s="412"/>
      <c r="E653" s="412"/>
      <c r="F653" s="413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63" customHeight="1" x14ac:dyDescent="0.4">
      <c r="A655" s="138" t="s">
        <v>419</v>
      </c>
      <c r="B655" s="89">
        <v>1</v>
      </c>
      <c r="C655" s="99"/>
      <c r="D655" s="341" t="s">
        <v>547</v>
      </c>
      <c r="E655" s="90" t="s">
        <v>501</v>
      </c>
      <c r="F655" s="90" t="s">
        <v>297</v>
      </c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84" x14ac:dyDescent="0.4">
      <c r="A662" s="92" t="s">
        <v>328</v>
      </c>
      <c r="B662" s="89">
        <v>1</v>
      </c>
      <c r="C662" s="205"/>
      <c r="D662" s="96" t="s">
        <v>502</v>
      </c>
      <c r="E662" s="90" t="s">
        <v>541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105.75" customHeight="1" x14ac:dyDescent="0.4">
      <c r="A664" s="106" t="s">
        <v>376</v>
      </c>
      <c r="B664" s="89">
        <v>1</v>
      </c>
      <c r="C664" s="89"/>
      <c r="D664" s="96" t="s">
        <v>503</v>
      </c>
      <c r="E664" s="130" t="s">
        <v>542</v>
      </c>
      <c r="F664" s="90" t="s">
        <v>297</v>
      </c>
      <c r="G664" s="83"/>
    </row>
    <row r="665" spans="1:7" ht="84" x14ac:dyDescent="0.4">
      <c r="A665" s="266" t="s">
        <v>317</v>
      </c>
      <c r="B665" s="89">
        <v>1</v>
      </c>
      <c r="C665" s="99" t="str">
        <f>IF(B665=0, -5, "0")</f>
        <v>0</v>
      </c>
      <c r="D665" s="338" t="s">
        <v>504</v>
      </c>
      <c r="E665" s="339" t="s">
        <v>543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0.83333333333333337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0.91428571428571426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7" t="s">
        <v>355</v>
      </c>
      <c r="B676" s="357"/>
      <c r="C676" s="357"/>
      <c r="D676" s="357"/>
      <c r="E676" s="357"/>
      <c r="F676" s="357"/>
      <c r="G676" s="83"/>
    </row>
    <row r="677" spans="1:7" ht="21" x14ac:dyDescent="0.4">
      <c r="A677" s="169">
        <f>B11</f>
        <v>43556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5" t="s">
        <v>28</v>
      </c>
      <c r="B678" s="366" t="s">
        <v>29</v>
      </c>
      <c r="C678" s="366"/>
      <c r="D678" s="366" t="s">
        <v>42</v>
      </c>
      <c r="E678" s="367" t="s">
        <v>266</v>
      </c>
      <c r="F678" s="367" t="s">
        <v>301</v>
      </c>
      <c r="G678" s="83"/>
    </row>
    <row r="679" spans="1:7" ht="21" x14ac:dyDescent="0.4">
      <c r="A679" s="365"/>
      <c r="B679" s="283" t="s">
        <v>32</v>
      </c>
      <c r="C679" s="283" t="s">
        <v>31</v>
      </c>
      <c r="D679" s="366"/>
      <c r="E679" s="367"/>
      <c r="F679" s="36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8" t="s">
        <v>505</v>
      </c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84" x14ac:dyDescent="0.4">
      <c r="A699" s="177" t="s">
        <v>420</v>
      </c>
      <c r="B699" s="89">
        <v>1</v>
      </c>
      <c r="C699" s="99"/>
      <c r="D699" s="342" t="s">
        <v>506</v>
      </c>
      <c r="E699" s="90" t="s">
        <v>544</v>
      </c>
      <c r="F699" s="90" t="s">
        <v>298</v>
      </c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3" t="s">
        <v>459</v>
      </c>
      <c r="B704" s="433"/>
      <c r="C704" s="433"/>
      <c r="D704" s="433"/>
      <c r="E704" s="433"/>
      <c r="F704" s="433"/>
      <c r="G704" s="184"/>
    </row>
    <row r="705" spans="1:7" ht="21" customHeight="1" x14ac:dyDescent="0.4">
      <c r="A705" s="169">
        <f>B11</f>
        <v>43556</v>
      </c>
      <c r="B705" s="83"/>
      <c r="C705" s="83"/>
      <c r="D705" s="183"/>
      <c r="E705" s="183"/>
      <c r="F705" s="183"/>
      <c r="G705" s="184"/>
    </row>
    <row r="706" spans="1:7" ht="21" x14ac:dyDescent="0.4">
      <c r="A706" s="440" t="s">
        <v>28</v>
      </c>
      <c r="B706" s="403" t="s">
        <v>29</v>
      </c>
      <c r="C706" s="403"/>
      <c r="D706" s="366" t="s">
        <v>42</v>
      </c>
      <c r="E706" s="367" t="s">
        <v>266</v>
      </c>
      <c r="F706" s="367" t="s">
        <v>301</v>
      </c>
      <c r="G706" s="184"/>
    </row>
    <row r="707" spans="1:7" ht="21" x14ac:dyDescent="0.4">
      <c r="A707" s="365"/>
      <c r="B707" s="283" t="s">
        <v>32</v>
      </c>
      <c r="C707" s="283" t="s">
        <v>31</v>
      </c>
      <c r="D707" s="366"/>
      <c r="E707" s="367"/>
      <c r="F707" s="36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6" t="s">
        <v>305</v>
      </c>
      <c r="B709" s="407"/>
      <c r="C709" s="407"/>
      <c r="D709" s="407"/>
      <c r="E709" s="407"/>
      <c r="F709" s="40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05" x14ac:dyDescent="0.4">
      <c r="A711" s="109" t="s">
        <v>316</v>
      </c>
      <c r="B711" s="185">
        <v>0</v>
      </c>
      <c r="C711" s="185"/>
      <c r="D711" s="343" t="s">
        <v>507</v>
      </c>
      <c r="E711" s="343" t="s">
        <v>548</v>
      </c>
      <c r="F711" s="135" t="s">
        <v>297</v>
      </c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1</v>
      </c>
      <c r="C714" s="185"/>
      <c r="D714" s="109" t="s">
        <v>508</v>
      </c>
      <c r="E714" s="109" t="s">
        <v>549</v>
      </c>
      <c r="F714" s="135" t="s">
        <v>297</v>
      </c>
      <c r="G714" s="184"/>
    </row>
    <row r="715" spans="1:7" ht="21" x14ac:dyDescent="0.4">
      <c r="A715" s="284" t="s">
        <v>34</v>
      </c>
      <c r="B715" s="435"/>
      <c r="C715" s="436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35"/>
      <c r="C716" s="436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6" t="s">
        <v>306</v>
      </c>
      <c r="B718" s="407"/>
      <c r="C718" s="407"/>
      <c r="D718" s="407"/>
      <c r="E718" s="407"/>
      <c r="F718" s="40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 t="s">
        <v>30</v>
      </c>
      <c r="C720" s="185"/>
      <c r="D720" s="109" t="s">
        <v>509</v>
      </c>
      <c r="E720" s="91"/>
      <c r="F720" s="135"/>
    </row>
    <row r="721" spans="1:7" ht="72.75" customHeight="1" x14ac:dyDescent="0.4">
      <c r="A721" s="174" t="s">
        <v>422</v>
      </c>
      <c r="B721" s="89">
        <v>0</v>
      </c>
      <c r="C721" s="89"/>
      <c r="D721" s="271">
        <v>0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0.5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9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0.6428571428571429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0.43050000000000005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188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0.82456140350877194</v>
      </c>
      <c r="E730" s="3"/>
      <c r="F730" s="3"/>
    </row>
  </sheetData>
  <sheetProtection algorithmName="SHA-512" hashValue="Zp22s5/XplCAtHLPs4xBKGI8Qdiv+IsBBgYM9ieAZ1/hEMEXGktoF3U8cH/4llIeF/0fa0+7XXwnvXukMQdAlQ==" saltValue="zwSennXiMEpAJa2hsgMkRQ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599:B605 B30:B37 B592:B597 B643:B649" xr:uid="{00000000-0002-0000-0100-000001000000}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 xr:uid="{00000000-0002-0000-0100-000003000000}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G199"/>
  <sheetViews>
    <sheetView view="pageBreakPreview" topLeftCell="A152" zoomScale="89" zoomScaleNormal="90" zoomScaleSheetLayoutView="89" workbookViewId="0">
      <selection activeCell="D155" sqref="D155:E15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1"/>
      <c r="E1" s="451"/>
      <c r="F1" s="451"/>
      <c r="G1" s="45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66"/>
    </row>
    <row r="7" spans="1:7" s="2" customFormat="1" ht="21.75" customHeight="1" x14ac:dyDescent="0.45">
      <c r="A7" s="453" t="str">
        <f>'Page de garde'!D18</f>
        <v>Marsa Erriadh</v>
      </c>
      <c r="B7" s="453"/>
      <c r="C7" s="453"/>
      <c r="D7" s="453"/>
      <c r="E7" s="453"/>
      <c r="F7" s="453"/>
      <c r="G7" s="66"/>
    </row>
    <row r="8" spans="1:7" s="2" customFormat="1" ht="24" x14ac:dyDescent="0.45">
      <c r="A8" s="329" t="s">
        <v>39</v>
      </c>
      <c r="B8" s="454" t="str">
        <f>'A1 Exploitation'!B9:F9</f>
        <v>Dr Raja Bouhalfaya</v>
      </c>
      <c r="C8" s="454"/>
      <c r="D8" s="454"/>
      <c r="E8" s="454"/>
      <c r="F8" s="454"/>
      <c r="G8" s="66"/>
    </row>
    <row r="9" spans="1:7" s="2" customFormat="1" ht="24" x14ac:dyDescent="0.45">
      <c r="A9" s="330" t="s">
        <v>41</v>
      </c>
      <c r="B9" s="455" t="str">
        <f>'A1 Exploitation'!B10:F10</f>
        <v>Gestionnaire du stock et chefs rayons</v>
      </c>
      <c r="C9" s="455"/>
      <c r="D9" s="455"/>
      <c r="E9" s="455"/>
      <c r="F9" s="455"/>
      <c r="G9" s="66"/>
    </row>
    <row r="10" spans="1:7" s="2" customFormat="1" ht="24" x14ac:dyDescent="0.45">
      <c r="A10" s="329" t="s">
        <v>40</v>
      </c>
      <c r="B10" s="450">
        <f>'A1 Exploitation'!B11:F11</f>
        <v>43556</v>
      </c>
      <c r="C10" s="450"/>
      <c r="D10" s="450"/>
      <c r="E10" s="450"/>
      <c r="F10" s="450"/>
      <c r="G10" s="66"/>
    </row>
    <row r="11" spans="1:7" s="2" customFormat="1" ht="24" x14ac:dyDescent="0.45">
      <c r="A11" s="329" t="s">
        <v>250</v>
      </c>
      <c r="B11" s="456">
        <f>D199</f>
        <v>0.76190476190476186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385"/>
      <c r="E12" s="385"/>
      <c r="F12" s="385"/>
      <c r="G12" s="385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66" x14ac:dyDescent="0.3">
      <c r="A19" s="4" t="s">
        <v>68</v>
      </c>
      <c r="B19" s="42">
        <v>1</v>
      </c>
      <c r="C19" s="42"/>
      <c r="D19" s="58" t="s">
        <v>511</v>
      </c>
      <c r="E19" s="43" t="s">
        <v>545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6" t="s">
        <v>34</v>
      </c>
      <c r="B22" s="460"/>
      <c r="C22" s="461"/>
      <c r="D22" s="334">
        <f>SUM(B17:C21)</f>
        <v>7</v>
      </c>
    </row>
    <row r="23" spans="1:7" x14ac:dyDescent="0.3">
      <c r="A23" s="459" t="s">
        <v>251</v>
      </c>
      <c r="B23" s="462"/>
      <c r="C23" s="463"/>
      <c r="D23" s="332">
        <f>D22/(COUNT(B17:C21)*2)</f>
        <v>0.875</v>
      </c>
    </row>
    <row r="24" spans="1:7" x14ac:dyDescent="0.3">
      <c r="A24" s="8"/>
      <c r="B24" s="9"/>
      <c r="C24" s="9"/>
      <c r="D24" s="10"/>
    </row>
    <row r="25" spans="1:7" ht="19.5" x14ac:dyDescent="0.4">
      <c r="A25" s="467" t="s">
        <v>4</v>
      </c>
      <c r="B25" s="468"/>
      <c r="C25" s="468"/>
      <c r="D25" s="468"/>
      <c r="E25" s="468"/>
      <c r="F25" s="468"/>
    </row>
    <row r="26" spans="1:7" ht="70.5" customHeight="1" x14ac:dyDescent="0.35">
      <c r="A26" s="14" t="s">
        <v>84</v>
      </c>
      <c r="B26" s="42">
        <v>1</v>
      </c>
      <c r="C26" s="4" t="str">
        <f>IF(B26=0, -5, "0")</f>
        <v>0</v>
      </c>
      <c r="D26" s="58" t="s">
        <v>512</v>
      </c>
      <c r="E26" s="340" t="s">
        <v>513</v>
      </c>
      <c r="F26" s="42"/>
    </row>
    <row r="27" spans="1:7" x14ac:dyDescent="0.3">
      <c r="A27" s="4" t="s">
        <v>77</v>
      </c>
      <c r="B27" s="42">
        <v>2</v>
      </c>
      <c r="C27" s="42"/>
      <c r="D27" s="43" t="s">
        <v>514</v>
      </c>
      <c r="E27" s="42"/>
      <c r="F27" s="42"/>
    </row>
    <row r="28" spans="1:7" ht="33" x14ac:dyDescent="0.3">
      <c r="A28" s="16" t="s">
        <v>307</v>
      </c>
      <c r="B28" s="42">
        <v>2</v>
      </c>
      <c r="C28" s="42"/>
      <c r="D28" s="43" t="s">
        <v>515</v>
      </c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ht="66" x14ac:dyDescent="0.3">
      <c r="A31" s="4" t="s">
        <v>69</v>
      </c>
      <c r="B31" s="42">
        <v>1</v>
      </c>
      <c r="C31" s="42"/>
      <c r="D31" s="58" t="s">
        <v>516</v>
      </c>
      <c r="E31" s="43" t="s">
        <v>517</v>
      </c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9" t="s">
        <v>34</v>
      </c>
      <c r="B33" s="462"/>
      <c r="C33" s="463"/>
      <c r="D33" s="331">
        <f>SUM(B26:C32)</f>
        <v>10</v>
      </c>
    </row>
    <row r="34" spans="1:6" x14ac:dyDescent="0.3">
      <c r="A34" s="459" t="s">
        <v>251</v>
      </c>
      <c r="B34" s="462"/>
      <c r="C34" s="463"/>
      <c r="D34" s="332">
        <f>D33/(COUNT(B26:C32)*2)</f>
        <v>0.83333333333333337</v>
      </c>
    </row>
    <row r="35" spans="1:6" x14ac:dyDescent="0.3">
      <c r="A35" s="8"/>
      <c r="B35" s="9"/>
      <c r="C35" s="9"/>
      <c r="D35" s="10"/>
    </row>
    <row r="36" spans="1:6" ht="19.5" x14ac:dyDescent="0.4">
      <c r="A36" s="467" t="s">
        <v>180</v>
      </c>
      <c r="B36" s="468"/>
      <c r="C36" s="468"/>
      <c r="D36" s="468"/>
      <c r="E36" s="468"/>
      <c r="F36" s="46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9" t="s">
        <v>34</v>
      </c>
      <c r="B42" s="462"/>
      <c r="C42" s="463"/>
      <c r="D42" s="331">
        <f>SUM(B37:C41)</f>
        <v>0</v>
      </c>
    </row>
    <row r="43" spans="1:6" x14ac:dyDescent="0.3">
      <c r="A43" s="459" t="s">
        <v>251</v>
      </c>
      <c r="B43" s="462"/>
      <c r="C43" s="46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9" t="s">
        <v>19</v>
      </c>
      <c r="B45" s="470"/>
      <c r="C45" s="470"/>
      <c r="D45" s="470"/>
      <c r="E45" s="470"/>
      <c r="F45" s="47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82.5" x14ac:dyDescent="0.3">
      <c r="A48" s="4" t="s">
        <v>192</v>
      </c>
      <c r="B48" s="42">
        <v>1</v>
      </c>
      <c r="C48" s="42"/>
      <c r="D48" s="58" t="s">
        <v>518</v>
      </c>
      <c r="E48" s="43" t="s">
        <v>519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520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9" t="s">
        <v>34</v>
      </c>
      <c r="B52" s="462"/>
      <c r="C52" s="463"/>
      <c r="D52" s="331">
        <f>SUM(B46:C51)</f>
        <v>11</v>
      </c>
    </row>
    <row r="53" spans="1:6" x14ac:dyDescent="0.3">
      <c r="A53" s="459" t="s">
        <v>251</v>
      </c>
      <c r="B53" s="462"/>
      <c r="C53" s="463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67" t="s">
        <v>8</v>
      </c>
      <c r="B55" s="468"/>
      <c r="C55" s="468"/>
      <c r="D55" s="468"/>
      <c r="E55" s="468"/>
      <c r="F55" s="46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76" t="s">
        <v>521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115.5" x14ac:dyDescent="0.3">
      <c r="A58" s="5" t="s">
        <v>205</v>
      </c>
      <c r="B58" s="42">
        <v>1</v>
      </c>
      <c r="C58" s="42"/>
      <c r="D58" s="43" t="s">
        <v>522</v>
      </c>
      <c r="E58" s="58" t="s">
        <v>523</v>
      </c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524</v>
      </c>
      <c r="E59" s="43" t="s">
        <v>525</v>
      </c>
      <c r="F59" s="42"/>
    </row>
    <row r="60" spans="1:6" ht="99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526</v>
      </c>
      <c r="E60" s="58" t="s">
        <v>527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9" t="s">
        <v>34</v>
      </c>
      <c r="B63" s="462"/>
      <c r="C63" s="463"/>
      <c r="D63" s="331">
        <f>SUM(B56:C62)</f>
        <v>11</v>
      </c>
    </row>
    <row r="64" spans="1:6" x14ac:dyDescent="0.3">
      <c r="A64" s="459" t="s">
        <v>251</v>
      </c>
      <c r="B64" s="462"/>
      <c r="C64" s="463"/>
      <c r="D64" s="332">
        <f>D63/(COUNT(B56:C62)*2)</f>
        <v>0.7857142857142857</v>
      </c>
    </row>
    <row r="65" spans="1:6" x14ac:dyDescent="0.3">
      <c r="A65" s="8"/>
      <c r="B65" s="9"/>
      <c r="C65" s="9"/>
      <c r="D65" s="10"/>
    </row>
    <row r="66" spans="1:6" ht="19.5" x14ac:dyDescent="0.4">
      <c r="A66" s="467" t="s">
        <v>111</v>
      </c>
      <c r="B66" s="468"/>
      <c r="C66" s="468"/>
      <c r="D66" s="468"/>
      <c r="E66" s="468"/>
      <c r="F66" s="46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9" t="s">
        <v>34</v>
      </c>
      <c r="B84" s="462"/>
      <c r="C84" s="463"/>
      <c r="D84" s="331">
        <f>SUM(B67:C83)</f>
        <v>0</v>
      </c>
    </row>
    <row r="85" spans="1:6" x14ac:dyDescent="0.3">
      <c r="A85" s="459" t="s">
        <v>251</v>
      </c>
      <c r="B85" s="462"/>
      <c r="C85" s="46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7" t="s">
        <v>172</v>
      </c>
      <c r="B87" s="468"/>
      <c r="C87" s="468"/>
      <c r="D87" s="468"/>
      <c r="E87" s="468"/>
      <c r="F87" s="46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9" t="s">
        <v>34</v>
      </c>
      <c r="B102" s="462"/>
      <c r="C102" s="463"/>
      <c r="D102" s="331">
        <f>SUM(B88:C101)</f>
        <v>0</v>
      </c>
    </row>
    <row r="103" spans="1:6" x14ac:dyDescent="0.3">
      <c r="A103" s="459" t="s">
        <v>251</v>
      </c>
      <c r="B103" s="462"/>
      <c r="C103" s="46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7" t="s">
        <v>173</v>
      </c>
      <c r="B106" s="468"/>
      <c r="C106" s="468"/>
      <c r="D106" s="468"/>
      <c r="E106" s="468"/>
      <c r="F106" s="46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9" t="s">
        <v>34</v>
      </c>
      <c r="B118" s="462"/>
      <c r="C118" s="463"/>
      <c r="D118" s="331">
        <f>SUM(B107:C117)</f>
        <v>0</v>
      </c>
    </row>
    <row r="119" spans="1:6" x14ac:dyDescent="0.3">
      <c r="A119" s="459" t="s">
        <v>251</v>
      </c>
      <c r="B119" s="462"/>
      <c r="C119" s="46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7" t="s">
        <v>156</v>
      </c>
      <c r="B121" s="468"/>
      <c r="C121" s="468"/>
      <c r="D121" s="468"/>
      <c r="E121" s="468"/>
      <c r="F121" s="46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9" t="s">
        <v>34</v>
      </c>
      <c r="B133" s="462"/>
      <c r="C133" s="463"/>
      <c r="D133" s="331">
        <f>SUM(B122:C132)</f>
        <v>0</v>
      </c>
    </row>
    <row r="134" spans="1:6" x14ac:dyDescent="0.3">
      <c r="A134" s="459" t="s">
        <v>251</v>
      </c>
      <c r="B134" s="462"/>
      <c r="C134" s="46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7" t="s">
        <v>61</v>
      </c>
      <c r="B136" s="468"/>
      <c r="C136" s="468"/>
      <c r="D136" s="468"/>
      <c r="E136" s="468"/>
      <c r="F136" s="46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9" t="s">
        <v>34</v>
      </c>
      <c r="B149" s="462"/>
      <c r="C149" s="463"/>
      <c r="D149" s="331">
        <f>SUM(B137:C148)</f>
        <v>0</v>
      </c>
    </row>
    <row r="150" spans="1:6" x14ac:dyDescent="0.3">
      <c r="A150" s="459" t="s">
        <v>251</v>
      </c>
      <c r="B150" s="462"/>
      <c r="C150" s="46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7" t="s">
        <v>178</v>
      </c>
      <c r="B152" s="468"/>
      <c r="C152" s="468"/>
      <c r="D152" s="468"/>
      <c r="E152" s="468"/>
      <c r="F152" s="46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66.75" x14ac:dyDescent="0.35">
      <c r="A155" s="14" t="s">
        <v>262</v>
      </c>
      <c r="B155" s="42">
        <v>0</v>
      </c>
      <c r="C155" s="4">
        <f>IF(B155=0, -5, "0")</f>
        <v>-5</v>
      </c>
      <c r="D155" s="43" t="s">
        <v>528</v>
      </c>
      <c r="E155" s="43" t="s">
        <v>529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43" t="s">
        <v>530</v>
      </c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9" t="s">
        <v>34</v>
      </c>
      <c r="B161" s="460"/>
      <c r="C161" s="461"/>
      <c r="D161" s="334">
        <f>SUM(B153:C160)</f>
        <v>7</v>
      </c>
    </row>
    <row r="162" spans="1:6" x14ac:dyDescent="0.3">
      <c r="A162" s="459" t="s">
        <v>251</v>
      </c>
      <c r="B162" s="462"/>
      <c r="C162" s="463"/>
      <c r="D162" s="332">
        <f>D161/(COUNT(B153:C160)*2)</f>
        <v>0.4375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7" t="s">
        <v>64</v>
      </c>
      <c r="B164" s="468"/>
      <c r="C164" s="468"/>
      <c r="D164" s="468"/>
      <c r="E164" s="468"/>
      <c r="F164" s="46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531</v>
      </c>
      <c r="E167" s="58" t="s">
        <v>532</v>
      </c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9" t="s">
        <v>34</v>
      </c>
      <c r="B169" s="462"/>
      <c r="C169" s="463"/>
      <c r="D169" s="331">
        <f>SUM(B165:C168)</f>
        <v>1</v>
      </c>
    </row>
    <row r="170" spans="1:6" x14ac:dyDescent="0.3">
      <c r="A170" s="459" t="s">
        <v>251</v>
      </c>
      <c r="B170" s="462"/>
      <c r="C170" s="463"/>
      <c r="D170" s="332">
        <f>D169/(COUNT(B165:C168)*2)</f>
        <v>0.5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3" t="s">
        <v>15</v>
      </c>
      <c r="B172" s="474"/>
      <c r="C172" s="474"/>
      <c r="D172" s="474"/>
      <c r="E172" s="474"/>
      <c r="F172" s="474"/>
    </row>
    <row r="173" spans="1:6" ht="115.5" x14ac:dyDescent="0.3">
      <c r="A173" s="4" t="s">
        <v>152</v>
      </c>
      <c r="B173" s="42">
        <v>1</v>
      </c>
      <c r="C173" s="42"/>
      <c r="D173" s="58" t="s">
        <v>533</v>
      </c>
      <c r="E173" s="58" t="s">
        <v>534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9" t="s">
        <v>34</v>
      </c>
      <c r="B177" s="462"/>
      <c r="C177" s="463"/>
      <c r="D177" s="331">
        <f>SUM(B173:C176)</f>
        <v>7</v>
      </c>
    </row>
    <row r="178" spans="1:7" x14ac:dyDescent="0.3">
      <c r="A178" s="459" t="s">
        <v>251</v>
      </c>
      <c r="B178" s="462"/>
      <c r="C178" s="46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7" t="s">
        <v>65</v>
      </c>
      <c r="B180" s="468"/>
      <c r="C180" s="468"/>
      <c r="D180" s="468"/>
      <c r="E180" s="468"/>
      <c r="F180" s="468"/>
    </row>
    <row r="181" spans="1:7" ht="33" x14ac:dyDescent="0.3">
      <c r="A181" s="16" t="s">
        <v>270</v>
      </c>
      <c r="B181" s="42" t="s">
        <v>30</v>
      </c>
      <c r="C181" s="42"/>
      <c r="D181" s="43" t="s">
        <v>505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535</v>
      </c>
      <c r="E182" s="58" t="s">
        <v>536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9" t="s">
        <v>34</v>
      </c>
      <c r="B186" s="462"/>
      <c r="C186" s="463"/>
      <c r="D186" s="331">
        <f>SUM(B181:C185)</f>
        <v>7</v>
      </c>
    </row>
    <row r="187" spans="1:7" x14ac:dyDescent="0.3">
      <c r="A187" s="459" t="s">
        <v>251</v>
      </c>
      <c r="B187" s="462"/>
      <c r="C187" s="463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7" t="s">
        <v>177</v>
      </c>
      <c r="B189" s="468"/>
      <c r="C189" s="468"/>
      <c r="D189" s="468"/>
      <c r="E189" s="468"/>
      <c r="F189" s="468"/>
    </row>
    <row r="190" spans="1:7" x14ac:dyDescent="0.3">
      <c r="A190" s="16" t="s">
        <v>308</v>
      </c>
      <c r="B190" s="42">
        <v>2</v>
      </c>
      <c r="C190" s="42"/>
      <c r="D190" s="43"/>
      <c r="E190" s="43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537</v>
      </c>
      <c r="E192" s="43" t="s">
        <v>538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9" t="s">
        <v>34</v>
      </c>
      <c r="B194" s="462"/>
      <c r="C194" s="463"/>
      <c r="D194" s="335">
        <f>SUM(B190:C193)</f>
        <v>3</v>
      </c>
    </row>
    <row r="195" spans="1:6" x14ac:dyDescent="0.3">
      <c r="A195" s="459" t="s">
        <v>251</v>
      </c>
      <c r="B195" s="462"/>
      <c r="C195" s="463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64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0.76190476190476186</v>
      </c>
    </row>
  </sheetData>
  <sheetProtection algorithmName="SHA-512" hashValue="a1/NR6/qu4+xqTbuZh5m9phAQFZiynufY/1vpqoM1rsSMqkwEbivlpbb81QxzGQKtHLdVLjDizuJEqYYAUsWzw==" saltValue="um201JTLaE1BTpaXwbqUsQ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6" orientation="portrait" r:id="rId1"/>
  <rowBreaks count="1" manualBreakCount="1">
    <brk id="6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D730"/>
  <sheetViews>
    <sheetView view="pageBreakPreview" zoomScale="62" zoomScaleNormal="100" zoomScaleSheetLayoutView="62" workbookViewId="0">
      <selection activeCell="D2" sqref="D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5"/>
      <c r="E1" s="385"/>
      <c r="F1" s="385"/>
      <c r="G1" s="38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6" t="s">
        <v>151</v>
      </c>
      <c r="B7" s="386"/>
      <c r="C7" s="386"/>
      <c r="D7" s="386"/>
      <c r="E7" s="386"/>
      <c r="F7" s="386"/>
      <c r="G7" s="82"/>
    </row>
    <row r="8" spans="1:7" ht="22.5" x14ac:dyDescent="0.45">
      <c r="A8" s="387" t="str">
        <f>'Page de garde'!D18</f>
        <v>Marsa Erriadh</v>
      </c>
      <c r="B8" s="387"/>
      <c r="C8" s="387"/>
      <c r="D8" s="387"/>
      <c r="E8" s="387"/>
      <c r="F8" s="387"/>
      <c r="G8" s="82"/>
    </row>
    <row r="9" spans="1:7" ht="22.5" x14ac:dyDescent="0.45">
      <c r="A9" s="278" t="s">
        <v>39</v>
      </c>
      <c r="B9" s="384" t="s">
        <v>586</v>
      </c>
      <c r="C9" s="388"/>
      <c r="D9" s="388"/>
      <c r="E9" s="388"/>
      <c r="F9" s="388"/>
      <c r="G9" s="82"/>
    </row>
    <row r="10" spans="1:7" ht="22.5" x14ac:dyDescent="0.45">
      <c r="A10" s="279" t="s">
        <v>41</v>
      </c>
      <c r="B10" s="389" t="s">
        <v>550</v>
      </c>
      <c r="C10" s="389"/>
      <c r="D10" s="389"/>
      <c r="E10" s="389"/>
      <c r="F10" s="389"/>
      <c r="G10" s="82"/>
    </row>
    <row r="11" spans="1:7" ht="22.5" x14ac:dyDescent="0.45">
      <c r="A11" s="278" t="s">
        <v>40</v>
      </c>
      <c r="B11" s="384">
        <v>43766</v>
      </c>
      <c r="C11" s="384"/>
      <c r="D11" s="384"/>
      <c r="E11" s="384"/>
      <c r="F11" s="384"/>
      <c r="G11" s="82"/>
    </row>
    <row r="12" spans="1:7" ht="22.5" x14ac:dyDescent="0.45">
      <c r="A12" s="278" t="s">
        <v>200</v>
      </c>
      <c r="B12" s="390">
        <f>D730</f>
        <v>0.81640625</v>
      </c>
      <c r="C12" s="390"/>
      <c r="D12" s="390"/>
      <c r="E12" s="390"/>
      <c r="F12" s="390"/>
      <c r="G12" s="82"/>
    </row>
    <row r="13" spans="1:7" ht="22.5" x14ac:dyDescent="0.45">
      <c r="A13" s="81"/>
      <c r="B13" s="79"/>
      <c r="C13" s="79"/>
      <c r="D13" s="385"/>
      <c r="E13" s="385"/>
      <c r="F13" s="385"/>
      <c r="G13" s="38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43766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5" t="s">
        <v>28</v>
      </c>
      <c r="B17" s="366" t="s">
        <v>29</v>
      </c>
      <c r="C17" s="366"/>
      <c r="D17" s="366" t="s">
        <v>42</v>
      </c>
      <c r="E17" s="367" t="s">
        <v>266</v>
      </c>
      <c r="F17" s="367" t="s">
        <v>299</v>
      </c>
      <c r="G17" s="83"/>
    </row>
    <row r="18" spans="1:8" ht="16.5" customHeight="1" x14ac:dyDescent="0.4">
      <c r="A18" s="365"/>
      <c r="B18" s="283" t="s">
        <v>32</v>
      </c>
      <c r="C18" s="283" t="s">
        <v>31</v>
      </c>
      <c r="D18" s="366"/>
      <c r="E18" s="367"/>
      <c r="F18" s="36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231" x14ac:dyDescent="0.4">
      <c r="A35" s="97" t="s">
        <v>400</v>
      </c>
      <c r="B35" s="89">
        <v>0</v>
      </c>
      <c r="C35" s="98">
        <f>IF(B35=0, -5, "0")</f>
        <v>-5</v>
      </c>
      <c r="D35" s="96" t="s">
        <v>552</v>
      </c>
      <c r="E35" s="96" t="s">
        <v>551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84" x14ac:dyDescent="0.4">
      <c r="A40" s="88" t="s">
        <v>302</v>
      </c>
      <c r="B40" s="89">
        <v>1</v>
      </c>
      <c r="C40" s="89"/>
      <c r="D40" s="90" t="s">
        <v>553</v>
      </c>
      <c r="E40" s="90" t="s">
        <v>554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3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0.6428571428571429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28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0.73684210526315785</v>
      </c>
      <c r="E48" s="79"/>
      <c r="F48" s="83"/>
      <c r="G48" s="83"/>
    </row>
    <row r="49" spans="1:7" ht="21" x14ac:dyDescent="0.3">
      <c r="A49" s="394"/>
      <c r="B49" s="394"/>
      <c r="C49" s="394"/>
      <c r="D49" s="394"/>
      <c r="E49" s="394"/>
      <c r="F49" s="394"/>
      <c r="G49" s="39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43766</v>
      </c>
      <c r="B51" s="83"/>
      <c r="C51" s="83"/>
      <c r="D51" s="83"/>
      <c r="E51" s="79"/>
      <c r="F51" s="83"/>
      <c r="G51" s="83"/>
    </row>
    <row r="52" spans="1:7" ht="21" x14ac:dyDescent="0.4">
      <c r="A52" s="365" t="s">
        <v>28</v>
      </c>
      <c r="B52" s="366" t="s">
        <v>29</v>
      </c>
      <c r="C52" s="366"/>
      <c r="D52" s="366" t="s">
        <v>42</v>
      </c>
      <c r="E52" s="367" t="s">
        <v>266</v>
      </c>
      <c r="F52" s="367" t="s">
        <v>301</v>
      </c>
      <c r="G52" s="83"/>
    </row>
    <row r="53" spans="1:7" ht="21" x14ac:dyDescent="0.4">
      <c r="A53" s="365"/>
      <c r="B53" s="283" t="s">
        <v>32</v>
      </c>
      <c r="C53" s="283" t="s">
        <v>31</v>
      </c>
      <c r="D53" s="366"/>
      <c r="E53" s="367"/>
      <c r="F53" s="36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379" t="s">
        <v>350</v>
      </c>
      <c r="B65" s="379"/>
      <c r="C65" s="379"/>
      <c r="D65" s="379"/>
      <c r="E65" s="379"/>
      <c r="F65" s="37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2"/>
      <c r="B83" s="392"/>
      <c r="C83" s="392"/>
      <c r="D83" s="392"/>
      <c r="E83" s="392"/>
      <c r="F83" s="392"/>
      <c r="G83" s="392"/>
    </row>
    <row r="84" spans="1:7" ht="45" customHeight="1" x14ac:dyDescent="0.45">
      <c r="A84" s="380" t="s">
        <v>351</v>
      </c>
      <c r="B84" s="380"/>
      <c r="C84" s="380"/>
      <c r="D84" s="380"/>
      <c r="E84" s="380"/>
      <c r="F84" s="38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5"/>
      <c r="B103" s="443"/>
      <c r="C103" s="443"/>
      <c r="D103" s="443"/>
      <c r="E103" s="443"/>
      <c r="F103" s="449"/>
      <c r="G103" s="83"/>
    </row>
    <row r="104" spans="1:7" ht="46.5" customHeight="1" x14ac:dyDescent="0.4">
      <c r="A104" s="379" t="s">
        <v>352</v>
      </c>
      <c r="B104" s="379"/>
      <c r="C104" s="379"/>
      <c r="D104" s="379"/>
      <c r="E104" s="379"/>
      <c r="F104" s="37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5"/>
      <c r="B111" s="443"/>
      <c r="C111" s="443"/>
      <c r="D111" s="443"/>
      <c r="E111" s="443"/>
      <c r="F111" s="449"/>
      <c r="G111" s="83"/>
    </row>
    <row r="112" spans="1:7" ht="39.75" customHeight="1" x14ac:dyDescent="0.4">
      <c r="A112" s="379" t="s">
        <v>390</v>
      </c>
      <c r="B112" s="379"/>
      <c r="C112" s="379"/>
      <c r="D112" s="379"/>
      <c r="E112" s="379"/>
      <c r="F112" s="37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3"/>
      <c r="B120" s="443"/>
      <c r="C120" s="443"/>
      <c r="D120" s="443"/>
      <c r="E120" s="443"/>
      <c r="F120" s="443"/>
      <c r="G120" s="83"/>
    </row>
    <row r="121" spans="1:7" ht="22.5" x14ac:dyDescent="0.4">
      <c r="A121" s="379" t="s">
        <v>310</v>
      </c>
      <c r="B121" s="379"/>
      <c r="C121" s="379"/>
      <c r="D121" s="379"/>
      <c r="E121" s="379"/>
      <c r="F121" s="37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4"/>
      <c r="B132" s="444"/>
      <c r="C132" s="444"/>
      <c r="D132" s="444"/>
      <c r="E132" s="444"/>
      <c r="F132" s="444"/>
      <c r="G132" s="83"/>
    </row>
    <row r="133" spans="1:16384" ht="22.5" customHeight="1" x14ac:dyDescent="0.4">
      <c r="A133" s="381" t="s">
        <v>424</v>
      </c>
      <c r="B133" s="381"/>
      <c r="C133" s="381"/>
      <c r="D133" s="381"/>
      <c r="E133" s="381"/>
      <c r="F133" s="381"/>
      <c r="G133" s="83"/>
    </row>
    <row r="134" spans="1:16384" ht="22.5" customHeight="1" x14ac:dyDescent="0.4">
      <c r="A134" s="382"/>
      <c r="B134" s="382"/>
      <c r="C134" s="382"/>
      <c r="D134" s="382"/>
      <c r="E134" s="382"/>
      <c r="F134" s="382"/>
      <c r="G134" s="83"/>
    </row>
    <row r="135" spans="1:16384" s="216" customFormat="1" ht="22.5" customHeight="1" x14ac:dyDescent="0.25">
      <c r="A135" s="365" t="s">
        <v>28</v>
      </c>
      <c r="B135" s="366" t="s">
        <v>29</v>
      </c>
      <c r="C135" s="366"/>
      <c r="D135" s="366" t="s">
        <v>42</v>
      </c>
      <c r="E135" s="367" t="s">
        <v>266</v>
      </c>
      <c r="F135" s="367" t="s">
        <v>301</v>
      </c>
    </row>
    <row r="136" spans="1:16384" s="216" customFormat="1" ht="22.5" customHeight="1" x14ac:dyDescent="0.25">
      <c r="A136" s="365"/>
      <c r="B136" s="283" t="s">
        <v>32</v>
      </c>
      <c r="C136" s="283" t="s">
        <v>31</v>
      </c>
      <c r="D136" s="366"/>
      <c r="E136" s="367"/>
      <c r="F136" s="36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3" t="s">
        <v>461</v>
      </c>
      <c r="B139" s="383"/>
      <c r="C139" s="383"/>
      <c r="D139" s="383"/>
      <c r="E139" s="383"/>
      <c r="F139" s="38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4" t="s">
        <v>349</v>
      </c>
      <c r="B147" s="414"/>
      <c r="C147" s="414"/>
      <c r="D147" s="414"/>
      <c r="E147" s="414"/>
      <c r="F147" s="41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5"/>
      <c r="B165" s="443"/>
      <c r="C165" s="443"/>
      <c r="D165" s="443"/>
      <c r="E165" s="443"/>
      <c r="F165" s="443"/>
      <c r="G165" s="83"/>
    </row>
    <row r="166" spans="1:7" ht="32.25" customHeight="1" x14ac:dyDescent="0.4">
      <c r="A166" s="383" t="s">
        <v>462</v>
      </c>
      <c r="B166" s="383"/>
      <c r="C166" s="383"/>
      <c r="D166" s="383"/>
      <c r="E166" s="383"/>
      <c r="F166" s="38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6"/>
      <c r="B176" s="447"/>
      <c r="C176" s="447"/>
      <c r="D176" s="447"/>
      <c r="E176" s="447"/>
      <c r="F176" s="447"/>
      <c r="G176" s="83"/>
    </row>
    <row r="177" spans="1:7" ht="32.25" customHeight="1" x14ac:dyDescent="0.4">
      <c r="A177" s="383" t="s">
        <v>310</v>
      </c>
      <c r="B177" s="383"/>
      <c r="C177" s="383"/>
      <c r="D177" s="383"/>
      <c r="E177" s="383"/>
      <c r="F177" s="38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15"/>
      <c r="C186" s="41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8"/>
      <c r="B188" s="448"/>
      <c r="C188" s="448"/>
      <c r="D188" s="448"/>
      <c r="E188" s="448"/>
      <c r="F188" s="44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43766</v>
      </c>
      <c r="B190" s="83"/>
      <c r="C190" s="83"/>
      <c r="D190" s="83"/>
      <c r="E190" s="79"/>
      <c r="F190" s="83"/>
      <c r="G190" s="83"/>
    </row>
    <row r="191" spans="1:7" ht="21" x14ac:dyDescent="0.4">
      <c r="A191" s="365" t="s">
        <v>28</v>
      </c>
      <c r="B191" s="366" t="s">
        <v>29</v>
      </c>
      <c r="C191" s="366"/>
      <c r="D191" s="366" t="s">
        <v>42</v>
      </c>
      <c r="E191" s="367" t="s">
        <v>266</v>
      </c>
      <c r="F191" s="367" t="s">
        <v>301</v>
      </c>
      <c r="G191" s="83"/>
    </row>
    <row r="192" spans="1:7" ht="21" x14ac:dyDescent="0.4">
      <c r="A192" s="365"/>
      <c r="B192" s="283" t="s">
        <v>32</v>
      </c>
      <c r="C192" s="283" t="s">
        <v>31</v>
      </c>
      <c r="D192" s="366"/>
      <c r="E192" s="367"/>
      <c r="F192" s="36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4"/>
      <c r="B205" s="394"/>
      <c r="C205" s="394"/>
      <c r="D205" s="394"/>
      <c r="E205" s="394"/>
      <c r="F205" s="39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4"/>
      <c r="B229" s="394"/>
      <c r="C229" s="394"/>
      <c r="D229" s="394"/>
      <c r="E229" s="394"/>
      <c r="F229" s="39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5" t="s">
        <v>310</v>
      </c>
      <c r="B236" s="376"/>
      <c r="C236" s="376"/>
      <c r="D236" s="37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4"/>
      <c r="B250" s="394"/>
      <c r="C250" s="394"/>
      <c r="D250" s="394"/>
      <c r="E250" s="394"/>
      <c r="F250" s="39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43766</v>
      </c>
      <c r="B252" s="83"/>
      <c r="C252" s="83"/>
      <c r="D252" s="83"/>
      <c r="E252" s="79"/>
      <c r="F252" s="83"/>
      <c r="G252" s="83"/>
    </row>
    <row r="253" spans="1:7" ht="21" x14ac:dyDescent="0.4">
      <c r="A253" s="365" t="s">
        <v>28</v>
      </c>
      <c r="B253" s="366" t="s">
        <v>29</v>
      </c>
      <c r="C253" s="366"/>
      <c r="D253" s="366" t="s">
        <v>42</v>
      </c>
      <c r="E253" s="367" t="s">
        <v>266</v>
      </c>
      <c r="F253" s="367" t="s">
        <v>301</v>
      </c>
      <c r="G253" s="83"/>
    </row>
    <row r="254" spans="1:7" ht="21" x14ac:dyDescent="0.4">
      <c r="A254" s="365"/>
      <c r="B254" s="283" t="s">
        <v>32</v>
      </c>
      <c r="C254" s="283" t="s">
        <v>31</v>
      </c>
      <c r="D254" s="366"/>
      <c r="E254" s="367"/>
      <c r="F254" s="36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9"/>
      <c r="B290" s="419"/>
      <c r="C290" s="419"/>
      <c r="D290" s="419"/>
      <c r="E290" s="419"/>
      <c r="F290" s="419"/>
      <c r="G290" s="83"/>
    </row>
    <row r="291" spans="1:7" ht="31.5" customHeight="1" x14ac:dyDescent="0.4">
      <c r="A291" s="378" t="s">
        <v>310</v>
      </c>
      <c r="B291" s="378"/>
      <c r="C291" s="378"/>
      <c r="D291" s="378"/>
      <c r="E291" s="378"/>
      <c r="F291" s="37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43766</v>
      </c>
      <c r="B307" s="83"/>
      <c r="C307" s="83"/>
      <c r="D307" s="83"/>
      <c r="E307" s="79"/>
      <c r="F307" s="83"/>
      <c r="G307" s="83"/>
    </row>
    <row r="308" spans="1:7" ht="21" x14ac:dyDescent="0.4">
      <c r="A308" s="365" t="s">
        <v>28</v>
      </c>
      <c r="B308" s="366" t="s">
        <v>29</v>
      </c>
      <c r="C308" s="366"/>
      <c r="D308" s="366" t="s">
        <v>42</v>
      </c>
      <c r="E308" s="367" t="s">
        <v>266</v>
      </c>
      <c r="F308" s="367" t="s">
        <v>301</v>
      </c>
      <c r="G308" s="83"/>
    </row>
    <row r="309" spans="1:7" ht="21" x14ac:dyDescent="0.4">
      <c r="A309" s="365"/>
      <c r="B309" s="283" t="s">
        <v>32</v>
      </c>
      <c r="C309" s="283" t="s">
        <v>31</v>
      </c>
      <c r="D309" s="366"/>
      <c r="E309" s="367"/>
      <c r="F309" s="36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6"/>
      <c r="B357" s="396"/>
      <c r="C357" s="396"/>
      <c r="D357" s="396"/>
      <c r="E357" s="396"/>
      <c r="F357" s="396"/>
      <c r="G357" s="396"/>
    </row>
    <row r="358" spans="1:7" ht="32.25" customHeight="1" x14ac:dyDescent="0.4">
      <c r="A358" s="364" t="s">
        <v>310</v>
      </c>
      <c r="B358" s="364"/>
      <c r="C358" s="364"/>
      <c r="D358" s="364"/>
      <c r="E358" s="364"/>
      <c r="F358" s="36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43766</v>
      </c>
      <c r="B374" s="83"/>
      <c r="C374" s="83"/>
      <c r="D374" s="83"/>
      <c r="E374" s="79"/>
      <c r="F374" s="83"/>
      <c r="G374" s="83"/>
    </row>
    <row r="375" spans="1:7" ht="21" x14ac:dyDescent="0.4">
      <c r="A375" s="365" t="s">
        <v>28</v>
      </c>
      <c r="B375" s="366" t="s">
        <v>29</v>
      </c>
      <c r="C375" s="366"/>
      <c r="D375" s="366" t="s">
        <v>42</v>
      </c>
      <c r="E375" s="367" t="s">
        <v>266</v>
      </c>
      <c r="F375" s="367" t="s">
        <v>301</v>
      </c>
      <c r="G375" s="83"/>
    </row>
    <row r="376" spans="1:7" ht="21" x14ac:dyDescent="0.4">
      <c r="A376" s="365"/>
      <c r="B376" s="283" t="s">
        <v>32</v>
      </c>
      <c r="C376" s="283" t="s">
        <v>31</v>
      </c>
      <c r="D376" s="366"/>
      <c r="E376" s="367"/>
      <c r="F376" s="36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1"/>
      <c r="B415" s="392"/>
      <c r="C415" s="392"/>
      <c r="D415" s="392"/>
      <c r="E415" s="392"/>
      <c r="F415" s="392"/>
      <c r="G415" s="392"/>
    </row>
    <row r="416" spans="1:7" ht="24.75" x14ac:dyDescent="0.4">
      <c r="A416" s="360" t="s">
        <v>319</v>
      </c>
      <c r="B416" s="360"/>
      <c r="C416" s="360"/>
      <c r="D416" s="360"/>
      <c r="E416" s="360"/>
      <c r="F416" s="36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43766</v>
      </c>
      <c r="B432" s="83"/>
      <c r="C432" s="83"/>
      <c r="D432" s="83"/>
      <c r="E432" s="79"/>
      <c r="F432" s="83"/>
      <c r="G432" s="83"/>
    </row>
    <row r="433" spans="1:7" ht="21" x14ac:dyDescent="0.4">
      <c r="A433" s="365" t="s">
        <v>28</v>
      </c>
      <c r="B433" s="366" t="s">
        <v>29</v>
      </c>
      <c r="C433" s="366"/>
      <c r="D433" s="366" t="s">
        <v>42</v>
      </c>
      <c r="E433" s="367" t="s">
        <v>266</v>
      </c>
      <c r="F433" s="367" t="s">
        <v>301</v>
      </c>
      <c r="G433" s="83"/>
    </row>
    <row r="434" spans="1:7" ht="21" x14ac:dyDescent="0.4">
      <c r="A434" s="365"/>
      <c r="B434" s="283" t="s">
        <v>32</v>
      </c>
      <c r="C434" s="283" t="s">
        <v>31</v>
      </c>
      <c r="D434" s="366"/>
      <c r="E434" s="367"/>
      <c r="F434" s="36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1</v>
      </c>
      <c r="C450" s="89"/>
      <c r="D450" s="90" t="s">
        <v>555</v>
      </c>
      <c r="E450" s="91" t="s">
        <v>556</v>
      </c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0" t="s">
        <v>310</v>
      </c>
      <c r="B464" s="360"/>
      <c r="C464" s="360"/>
      <c r="D464" s="360"/>
      <c r="E464" s="360"/>
      <c r="F464" s="360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84" x14ac:dyDescent="0.4">
      <c r="A466" s="92" t="s">
        <v>302</v>
      </c>
      <c r="B466" s="89">
        <v>1</v>
      </c>
      <c r="C466" s="151"/>
      <c r="D466" s="90" t="s">
        <v>553</v>
      </c>
      <c r="E466" s="90" t="s">
        <v>554</v>
      </c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84" x14ac:dyDescent="0.4">
      <c r="A468" s="128" t="s">
        <v>317</v>
      </c>
      <c r="B468" s="89">
        <v>0</v>
      </c>
      <c r="C468" s="89"/>
      <c r="D468" s="90" t="s">
        <v>557</v>
      </c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4</v>
      </c>
      <c r="F471" s="90">
        <f>COUNTA('A1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0.90476190476190477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54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0.93103448275862066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0" t="s">
        <v>425</v>
      </c>
      <c r="B478" s="370"/>
      <c r="C478" s="370"/>
      <c r="D478" s="370"/>
      <c r="E478" s="370"/>
      <c r="F478" s="370"/>
      <c r="G478" s="83"/>
    </row>
    <row r="479" spans="1:7" ht="21" customHeight="1" x14ac:dyDescent="0.4">
      <c r="A479" s="162">
        <f>B11</f>
        <v>43766</v>
      </c>
      <c r="F479" s="2"/>
      <c r="G479" s="83"/>
    </row>
    <row r="480" spans="1:7" ht="21" x14ac:dyDescent="0.4">
      <c r="A480" s="361" t="s">
        <v>28</v>
      </c>
      <c r="B480" s="362" t="s">
        <v>29</v>
      </c>
      <c r="C480" s="362"/>
      <c r="D480" s="362" t="s">
        <v>42</v>
      </c>
      <c r="E480" s="363" t="s">
        <v>266</v>
      </c>
      <c r="F480" s="363" t="s">
        <v>301</v>
      </c>
      <c r="G480" s="83"/>
    </row>
    <row r="481" spans="1:7" ht="21" x14ac:dyDescent="0.4">
      <c r="A481" s="361"/>
      <c r="B481" s="291" t="s">
        <v>32</v>
      </c>
      <c r="C481" s="291" t="s">
        <v>31</v>
      </c>
      <c r="D481" s="362"/>
      <c r="E481" s="363"/>
      <c r="F481" s="36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5" t="s">
        <v>52</v>
      </c>
      <c r="B483" s="405"/>
      <c r="C483" s="405"/>
      <c r="D483" s="405"/>
      <c r="E483" s="405"/>
      <c r="F483" s="40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6" t="s">
        <v>463</v>
      </c>
      <c r="B491" s="427"/>
      <c r="C491" s="427"/>
      <c r="D491" s="427"/>
      <c r="E491" s="427"/>
      <c r="F491" s="42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8" t="s">
        <v>23</v>
      </c>
      <c r="B505" s="399"/>
      <c r="C505" s="399"/>
      <c r="D505" s="399"/>
      <c r="E505" s="399"/>
      <c r="F505" s="40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397"/>
      <c r="C518" s="397"/>
      <c r="D518" s="397"/>
      <c r="E518" s="397"/>
      <c r="F518" s="39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1" t="s">
        <v>97</v>
      </c>
      <c r="B530" s="371"/>
      <c r="C530" s="371"/>
      <c r="D530" s="371"/>
      <c r="E530" s="371"/>
      <c r="F530" s="371"/>
      <c r="G530" s="83"/>
    </row>
    <row r="531" spans="1:7" ht="22.5" customHeight="1" x14ac:dyDescent="0.4">
      <c r="A531" s="162">
        <f>B11</f>
        <v>43766</v>
      </c>
      <c r="B531" s="83"/>
      <c r="C531" s="83"/>
      <c r="D531" s="95"/>
      <c r="E531" s="95"/>
      <c r="F531" s="95"/>
      <c r="G531" s="83"/>
    </row>
    <row r="532" spans="1:7" ht="21" x14ac:dyDescent="0.4">
      <c r="A532" s="401" t="s">
        <v>28</v>
      </c>
      <c r="B532" s="403" t="s">
        <v>29</v>
      </c>
      <c r="C532" s="404"/>
      <c r="D532" s="366" t="s">
        <v>42</v>
      </c>
      <c r="E532" s="367" t="s">
        <v>266</v>
      </c>
      <c r="F532" s="367" t="s">
        <v>301</v>
      </c>
      <c r="G532" s="83"/>
    </row>
    <row r="533" spans="1:7" ht="21" x14ac:dyDescent="0.4">
      <c r="A533" s="402"/>
      <c r="B533" s="292" t="s">
        <v>32</v>
      </c>
      <c r="C533" s="293" t="s">
        <v>31</v>
      </c>
      <c r="D533" s="366"/>
      <c r="E533" s="367"/>
      <c r="F533" s="36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8"/>
      <c r="D535" s="368"/>
      <c r="E535" s="368"/>
      <c r="F535" s="36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4"/>
      <c r="B544" s="394"/>
      <c r="C544" s="394"/>
      <c r="D544" s="394"/>
      <c r="E544" s="394"/>
      <c r="F544" s="39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5"/>
      <c r="B556" s="396"/>
      <c r="C556" s="396"/>
      <c r="D556" s="396"/>
      <c r="E556" s="396"/>
      <c r="F556" s="396"/>
      <c r="G556" s="396"/>
    </row>
    <row r="557" spans="1:7" ht="35.25" customHeight="1" x14ac:dyDescent="0.4">
      <c r="A557" s="246" t="s">
        <v>310</v>
      </c>
      <c r="B557" s="222"/>
      <c r="C557" s="431"/>
      <c r="D557" s="431"/>
      <c r="E557" s="431"/>
      <c r="F557" s="43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17" t="s">
        <v>34</v>
      </c>
      <c r="B566" s="417"/>
      <c r="C566" s="418"/>
      <c r="D566" s="296">
        <f>SUM(B558:C565,B546:C555)</f>
        <v>0</v>
      </c>
      <c r="E566" s="79"/>
      <c r="F566" s="83"/>
      <c r="G566" s="83"/>
    </row>
    <row r="567" spans="1:7" ht="21" x14ac:dyDescent="0.4">
      <c r="A567" s="417" t="s">
        <v>33</v>
      </c>
      <c r="B567" s="417"/>
      <c r="C567" s="41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4"/>
      <c r="B572" s="394"/>
      <c r="C572" s="394"/>
      <c r="D572" s="394"/>
      <c r="E572" s="394"/>
      <c r="F572" s="394"/>
      <c r="G572" s="83"/>
    </row>
    <row r="573" spans="1:7" ht="22.5" x14ac:dyDescent="0.45">
      <c r="A573" s="357" t="s">
        <v>19</v>
      </c>
      <c r="B573" s="357"/>
      <c r="C573" s="357"/>
      <c r="D573" s="357"/>
      <c r="E573" s="357"/>
      <c r="F573" s="357"/>
      <c r="G573" s="83"/>
    </row>
    <row r="574" spans="1:7" ht="22.5" x14ac:dyDescent="0.4">
      <c r="A574" s="169">
        <f>B11</f>
        <v>43766</v>
      </c>
      <c r="B574" s="83"/>
      <c r="C574" s="83"/>
      <c r="D574" s="238"/>
      <c r="E574" s="238"/>
      <c r="F574" s="238"/>
      <c r="G574" s="83"/>
    </row>
    <row r="575" spans="1:7" ht="21" x14ac:dyDescent="0.4">
      <c r="A575" s="361" t="s">
        <v>28</v>
      </c>
      <c r="B575" s="362" t="s">
        <v>29</v>
      </c>
      <c r="C575" s="362"/>
      <c r="D575" s="362" t="s">
        <v>42</v>
      </c>
      <c r="E575" s="363" t="s">
        <v>266</v>
      </c>
      <c r="F575" s="363" t="s">
        <v>301</v>
      </c>
      <c r="G575" s="83"/>
    </row>
    <row r="576" spans="1:7" ht="21" x14ac:dyDescent="0.4">
      <c r="A576" s="361"/>
      <c r="B576" s="291" t="s">
        <v>32</v>
      </c>
      <c r="C576" s="291" t="s">
        <v>31</v>
      </c>
      <c r="D576" s="362"/>
      <c r="E576" s="363"/>
      <c r="F576" s="36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0" t="s">
        <v>10</v>
      </c>
      <c r="B578" s="421"/>
      <c r="C578" s="421"/>
      <c r="D578" s="421"/>
      <c r="E578" s="421"/>
      <c r="F578" s="42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17" t="s">
        <v>34</v>
      </c>
      <c r="B588" s="417"/>
      <c r="C588" s="418"/>
      <c r="D588" s="296">
        <f>SUM(B579:C587)</f>
        <v>18</v>
      </c>
      <c r="E588" s="79"/>
      <c r="F588" s="83"/>
      <c r="G588" s="83"/>
    </row>
    <row r="589" spans="1:7" ht="21" x14ac:dyDescent="0.4">
      <c r="A589" s="417" t="s">
        <v>33</v>
      </c>
      <c r="B589" s="417"/>
      <c r="C589" s="417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3" t="s">
        <v>23</v>
      </c>
      <c r="B591" s="424"/>
      <c r="C591" s="424"/>
      <c r="D591" s="424"/>
      <c r="E591" s="424"/>
      <c r="F591" s="425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8" t="s">
        <v>383</v>
      </c>
      <c r="B598" s="359"/>
      <c r="C598" s="359"/>
      <c r="D598" s="359"/>
      <c r="E598" s="359"/>
      <c r="F598" s="359"/>
      <c r="G598" s="35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1</v>
      </c>
      <c r="C601" s="89"/>
      <c r="D601" s="347" t="s">
        <v>553</v>
      </c>
      <c r="E601" s="348" t="s">
        <v>554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3</v>
      </c>
      <c r="F605" s="90">
        <f>COUNTA('A1 Exploitation'!F579:F604)</f>
        <v>3</v>
      </c>
      <c r="G605" s="83"/>
    </row>
    <row r="606" spans="1:7" ht="21" x14ac:dyDescent="0.4">
      <c r="A606" s="417" t="s">
        <v>34</v>
      </c>
      <c r="B606" s="417"/>
      <c r="C606" s="418"/>
      <c r="D606" s="296">
        <f>SUM(B592:C605)</f>
        <v>25</v>
      </c>
      <c r="E606" s="79"/>
      <c r="F606" s="83"/>
      <c r="G606" s="83"/>
    </row>
    <row r="607" spans="1:7" ht="21" x14ac:dyDescent="0.4">
      <c r="A607" s="417" t="s">
        <v>33</v>
      </c>
      <c r="B607" s="417"/>
      <c r="C607" s="417"/>
      <c r="D607" s="295">
        <f>D606/(COUNT(B592:C605)*2)</f>
        <v>0.96153846153846156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43</v>
      </c>
      <c r="E609" s="203"/>
      <c r="F609" s="203"/>
      <c r="G609" s="83"/>
    </row>
    <row r="610" spans="1:7" ht="22.5" x14ac:dyDescent="0.45">
      <c r="A610" s="428" t="s">
        <v>170</v>
      </c>
      <c r="B610" s="429"/>
      <c r="C610" s="430"/>
      <c r="D610" s="305">
        <f>D609/(COUNT(B579:C587,B592:C597,B599:C605)*2)</f>
        <v>0.97727272727272729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7" t="s">
        <v>8</v>
      </c>
      <c r="B612" s="357"/>
      <c r="C612" s="357"/>
      <c r="D612" s="357"/>
      <c r="E612" s="357"/>
      <c r="F612" s="357"/>
      <c r="G612" s="83"/>
    </row>
    <row r="613" spans="1:7" ht="22.5" x14ac:dyDescent="0.4">
      <c r="A613" s="105">
        <f>B11</f>
        <v>43766</v>
      </c>
      <c r="B613" s="83"/>
      <c r="C613" s="83"/>
      <c r="D613" s="95"/>
      <c r="E613" s="95"/>
      <c r="F613" s="95"/>
      <c r="G613" s="83"/>
    </row>
    <row r="614" spans="1:7" ht="21" x14ac:dyDescent="0.4">
      <c r="A614" s="365" t="s">
        <v>28</v>
      </c>
      <c r="B614" s="366" t="s">
        <v>29</v>
      </c>
      <c r="C614" s="366"/>
      <c r="D614" s="366" t="s">
        <v>42</v>
      </c>
      <c r="E614" s="367" t="s">
        <v>266</v>
      </c>
      <c r="F614" s="367" t="s">
        <v>301</v>
      </c>
      <c r="G614" s="83"/>
    </row>
    <row r="615" spans="1:7" ht="18.75" customHeight="1" x14ac:dyDescent="0.4">
      <c r="A615" s="365"/>
      <c r="B615" s="283" t="s">
        <v>32</v>
      </c>
      <c r="C615" s="283" t="s">
        <v>31</v>
      </c>
      <c r="D615" s="366"/>
      <c r="E615" s="367"/>
      <c r="F615" s="36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2"/>
      <c r="D617" s="412"/>
      <c r="E617" s="412"/>
      <c r="F617" s="413"/>
      <c r="G617" s="83"/>
    </row>
    <row r="618" spans="1:7" ht="126" x14ac:dyDescent="0.4">
      <c r="A618" s="108" t="s">
        <v>89</v>
      </c>
      <c r="B618" s="89">
        <v>0</v>
      </c>
      <c r="C618" s="89"/>
      <c r="D618" s="90" t="s">
        <v>562</v>
      </c>
      <c r="E618" s="90" t="s">
        <v>563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7" t="s">
        <v>34</v>
      </c>
      <c r="B627" s="417"/>
      <c r="C627" s="417"/>
      <c r="D627" s="296">
        <f>SUM(B618:C626)</f>
        <v>16</v>
      </c>
      <c r="E627" s="438"/>
      <c r="F627" s="419"/>
      <c r="G627" s="83"/>
    </row>
    <row r="628" spans="1:7" ht="21" x14ac:dyDescent="0.4">
      <c r="A628" s="417" t="s">
        <v>33</v>
      </c>
      <c r="B628" s="417"/>
      <c r="C628" s="417"/>
      <c r="D628" s="295">
        <f>D627/(COUNT(B618:C626)*2)</f>
        <v>0.88888888888888884</v>
      </c>
      <c r="E628" s="439"/>
      <c r="F628" s="393"/>
      <c r="G628" s="83"/>
    </row>
    <row r="629" spans="1:7" ht="21" x14ac:dyDescent="0.4">
      <c r="A629" s="104"/>
      <c r="B629" s="83"/>
      <c r="C629" s="437"/>
      <c r="D629" s="437"/>
      <c r="E629" s="437"/>
      <c r="F629" s="43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42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558</v>
      </c>
      <c r="E632" s="91" t="s">
        <v>561</v>
      </c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0.22222222222222221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2"/>
      <c r="D642" s="412"/>
      <c r="E642" s="412"/>
      <c r="F642" s="41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4"/>
      <c r="B652" s="434"/>
      <c r="C652" s="434"/>
      <c r="D652" s="434"/>
      <c r="E652" s="434"/>
      <c r="F652" s="434"/>
      <c r="G652" s="434"/>
    </row>
    <row r="653" spans="1:16382" ht="24.75" x14ac:dyDescent="0.4">
      <c r="A653" s="241" t="s">
        <v>26</v>
      </c>
      <c r="B653" s="412"/>
      <c r="C653" s="412"/>
      <c r="D653" s="412"/>
      <c r="E653" s="412"/>
      <c r="F653" s="413"/>
      <c r="G653" s="79"/>
    </row>
    <row r="654" spans="1:16382" ht="126" x14ac:dyDescent="0.4">
      <c r="A654" s="109" t="s">
        <v>223</v>
      </c>
      <c r="B654" s="89">
        <v>0</v>
      </c>
      <c r="C654" s="89"/>
      <c r="D654" s="111" t="s">
        <v>559</v>
      </c>
      <c r="E654" s="111" t="s">
        <v>560</v>
      </c>
      <c r="F654" s="90"/>
      <c r="G654" s="79"/>
    </row>
    <row r="655" spans="1:16382" ht="63" x14ac:dyDescent="0.4">
      <c r="A655" s="138" t="s">
        <v>419</v>
      </c>
      <c r="B655" s="89">
        <v>1</v>
      </c>
      <c r="C655" s="99"/>
      <c r="D655" s="111" t="s">
        <v>564</v>
      </c>
      <c r="E655" s="91" t="s">
        <v>565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84" x14ac:dyDescent="0.4">
      <c r="A663" s="88" t="s">
        <v>302</v>
      </c>
      <c r="B663" s="89">
        <v>1</v>
      </c>
      <c r="C663" s="89"/>
      <c r="D663" s="347" t="s">
        <v>553</v>
      </c>
      <c r="E663" s="348" t="s">
        <v>554</v>
      </c>
      <c r="F663" s="90"/>
      <c r="G663" s="79"/>
    </row>
    <row r="664" spans="1:7" ht="84" x14ac:dyDescent="0.4">
      <c r="A664" s="106" t="s">
        <v>376</v>
      </c>
      <c r="B664" s="89">
        <v>0</v>
      </c>
      <c r="C664" s="89"/>
      <c r="D664" s="111" t="s">
        <v>569</v>
      </c>
      <c r="E664" s="91"/>
      <c r="F664" s="90"/>
      <c r="G664" s="83"/>
    </row>
    <row r="665" spans="1:7" ht="84" x14ac:dyDescent="0.4">
      <c r="A665" s="266" t="s">
        <v>317</v>
      </c>
      <c r="B665" s="89">
        <v>0</v>
      </c>
      <c r="C665" s="99">
        <f>IF(B665=0, -5, "0")</f>
        <v>-5</v>
      </c>
      <c r="D665" s="344" t="s">
        <v>567</v>
      </c>
      <c r="E665" s="344" t="s">
        <v>568</v>
      </c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6</v>
      </c>
      <c r="F668" s="90">
        <f>COUNTA('A1 Exploitation'!F618:F667)</f>
        <v>6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0.61250000000000004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7" t="s">
        <v>355</v>
      </c>
      <c r="B676" s="357"/>
      <c r="C676" s="357"/>
      <c r="D676" s="357"/>
      <c r="E676" s="357"/>
      <c r="F676" s="357"/>
      <c r="G676" s="83"/>
    </row>
    <row r="677" spans="1:7" ht="21" x14ac:dyDescent="0.4">
      <c r="A677" s="169">
        <f>B11</f>
        <v>43766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5" t="s">
        <v>28</v>
      </c>
      <c r="B678" s="366" t="s">
        <v>29</v>
      </c>
      <c r="C678" s="366"/>
      <c r="D678" s="366" t="s">
        <v>42</v>
      </c>
      <c r="E678" s="367" t="s">
        <v>266</v>
      </c>
      <c r="F678" s="367" t="s">
        <v>301</v>
      </c>
      <c r="G678" s="83"/>
    </row>
    <row r="679" spans="1:7" ht="21" x14ac:dyDescent="0.4">
      <c r="A679" s="365"/>
      <c r="B679" s="283" t="s">
        <v>32</v>
      </c>
      <c r="C679" s="283" t="s">
        <v>31</v>
      </c>
      <c r="D679" s="366"/>
      <c r="E679" s="367"/>
      <c r="F679" s="36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 t="s">
        <v>570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8" t="s">
        <v>505</v>
      </c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84" x14ac:dyDescent="0.4">
      <c r="A699" s="177" t="s">
        <v>420</v>
      </c>
      <c r="B699" s="89">
        <v>1</v>
      </c>
      <c r="C699" s="99"/>
      <c r="D699" s="342" t="s">
        <v>506</v>
      </c>
      <c r="E699" s="90" t="s">
        <v>544</v>
      </c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476">
        <f>COUNTIF('A1 Exploitation'!F681:F699,"ok")</f>
        <v>0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0.95454545454545459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3" t="s">
        <v>459</v>
      </c>
      <c r="B704" s="433"/>
      <c r="C704" s="433"/>
      <c r="D704" s="433"/>
      <c r="E704" s="433"/>
      <c r="F704" s="433"/>
      <c r="G704" s="184"/>
    </row>
    <row r="705" spans="1:7" ht="21" customHeight="1" x14ac:dyDescent="0.4">
      <c r="A705" s="169">
        <f>B11</f>
        <v>43766</v>
      </c>
      <c r="B705" s="83"/>
      <c r="C705" s="83"/>
      <c r="D705" s="183"/>
      <c r="E705" s="183"/>
      <c r="F705" s="183"/>
      <c r="G705" s="184"/>
    </row>
    <row r="706" spans="1:7" ht="21" x14ac:dyDescent="0.4">
      <c r="A706" s="440" t="s">
        <v>28</v>
      </c>
      <c r="B706" s="403" t="s">
        <v>29</v>
      </c>
      <c r="C706" s="403"/>
      <c r="D706" s="366" t="s">
        <v>42</v>
      </c>
      <c r="E706" s="367" t="s">
        <v>266</v>
      </c>
      <c r="F706" s="367" t="s">
        <v>301</v>
      </c>
      <c r="G706" s="184"/>
    </row>
    <row r="707" spans="1:7" ht="21" x14ac:dyDescent="0.4">
      <c r="A707" s="365"/>
      <c r="B707" s="283" t="s">
        <v>32</v>
      </c>
      <c r="C707" s="283" t="s">
        <v>31</v>
      </c>
      <c r="D707" s="366"/>
      <c r="E707" s="367"/>
      <c r="F707" s="36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6" t="s">
        <v>305</v>
      </c>
      <c r="B709" s="407"/>
      <c r="C709" s="407"/>
      <c r="D709" s="407"/>
      <c r="E709" s="407"/>
      <c r="F709" s="40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5"/>
      <c r="C715" s="436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35"/>
      <c r="C716" s="436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6" t="s">
        <v>306</v>
      </c>
      <c r="B718" s="407"/>
      <c r="C718" s="407"/>
      <c r="D718" s="407"/>
      <c r="E718" s="407"/>
      <c r="F718" s="40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 t="s">
        <v>30</v>
      </c>
      <c r="C720" s="185"/>
      <c r="D720" s="345" t="s">
        <v>509</v>
      </c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2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0.83333333333333337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0.81640625</v>
      </c>
      <c r="E730" s="3"/>
      <c r="F730" s="3"/>
    </row>
  </sheetData>
  <sheetProtection algorithmName="SHA-512" hashValue="0SwikHi9WUFhfu1Npcd656xM71au9bJkwBaxMThpIake+6uoYhvD3SymmE25dyUKiAoE9nXxkMbV4R2u9sF9mA==" saltValue="09HHIgVsAwbfJ4NXMj5N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719:B721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681:B700" xr:uid="{00000000-0002-0000-0300-000001000000}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 xr:uid="{00000000-0002-0000-0300-000003000000}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G199"/>
  <sheetViews>
    <sheetView view="pageBreakPreview" topLeftCell="A2" zoomScale="90" zoomScaleNormal="90" zoomScaleSheetLayoutView="90" workbookViewId="0">
      <selection activeCell="A6" sqref="A6:F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1"/>
      <c r="E1" s="451"/>
      <c r="F1" s="451"/>
      <c r="G1" s="45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66"/>
    </row>
    <row r="7" spans="1:7" s="2" customFormat="1" ht="21.75" customHeight="1" x14ac:dyDescent="0.45">
      <c r="A7" s="453" t="str">
        <f>'Page de garde'!D18</f>
        <v>Marsa Erriadh</v>
      </c>
      <c r="B7" s="453"/>
      <c r="C7" s="453"/>
      <c r="D7" s="453"/>
      <c r="E7" s="453"/>
      <c r="F7" s="453"/>
      <c r="G7" s="66"/>
    </row>
    <row r="8" spans="1:7" s="2" customFormat="1" ht="24" x14ac:dyDescent="0.45">
      <c r="A8" s="329" t="s">
        <v>39</v>
      </c>
      <c r="B8" s="475" t="str">
        <f>'A2 Exploitation'!B9:F9</f>
        <v>Dr Hend KAMOUN</v>
      </c>
      <c r="C8" s="454"/>
      <c r="D8" s="454"/>
      <c r="E8" s="454"/>
      <c r="F8" s="454"/>
      <c r="G8" s="66"/>
    </row>
    <row r="9" spans="1:7" s="2" customFormat="1" ht="24" x14ac:dyDescent="0.45">
      <c r="A9" s="330" t="s">
        <v>41</v>
      </c>
      <c r="B9" s="455" t="str">
        <f>'A2 Exploitation'!B10:F10</f>
        <v>Directeur du magasin et gestionnaire de stock</v>
      </c>
      <c r="C9" s="455"/>
      <c r="D9" s="455"/>
      <c r="E9" s="455"/>
      <c r="F9" s="455"/>
      <c r="G9" s="66"/>
    </row>
    <row r="10" spans="1:7" s="2" customFormat="1" ht="24" x14ac:dyDescent="0.45">
      <c r="A10" s="329" t="s">
        <v>40</v>
      </c>
      <c r="B10" s="450">
        <f>'A2 Exploitation'!B11:F11</f>
        <v>43766</v>
      </c>
      <c r="C10" s="450"/>
      <c r="D10" s="450"/>
      <c r="E10" s="450"/>
      <c r="F10" s="450"/>
      <c r="G10" s="66"/>
    </row>
    <row r="11" spans="1:7" s="2" customFormat="1" ht="24" x14ac:dyDescent="0.45">
      <c r="A11" s="329" t="s">
        <v>250</v>
      </c>
      <c r="B11" s="456">
        <f>D199</f>
        <v>0.73809523809523814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385"/>
      <c r="E12" s="385"/>
      <c r="F12" s="385"/>
      <c r="G12" s="385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66" x14ac:dyDescent="0.3">
      <c r="A19" s="4" t="s">
        <v>68</v>
      </c>
      <c r="B19" s="42">
        <v>1</v>
      </c>
      <c r="C19" s="42"/>
      <c r="D19" s="58" t="s">
        <v>511</v>
      </c>
      <c r="E19" s="43" t="s">
        <v>545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6" t="s">
        <v>34</v>
      </c>
      <c r="B22" s="460"/>
      <c r="C22" s="461"/>
      <c r="D22" s="334">
        <f>SUM(B17:C21)</f>
        <v>7</v>
      </c>
    </row>
    <row r="23" spans="1:7" x14ac:dyDescent="0.3">
      <c r="A23" s="459" t="s">
        <v>251</v>
      </c>
      <c r="B23" s="462"/>
      <c r="C23" s="463"/>
      <c r="D23" s="332">
        <f>D22/(COUNT(B17:C21)*2)</f>
        <v>0.875</v>
      </c>
    </row>
    <row r="24" spans="1:7" x14ac:dyDescent="0.3">
      <c r="A24" s="8"/>
      <c r="B24" s="9"/>
      <c r="C24" s="9"/>
      <c r="D24" s="10"/>
    </row>
    <row r="25" spans="1:7" ht="19.5" x14ac:dyDescent="0.4">
      <c r="A25" s="467" t="s">
        <v>4</v>
      </c>
      <c r="B25" s="468"/>
      <c r="C25" s="468"/>
      <c r="D25" s="468"/>
      <c r="E25" s="468"/>
      <c r="F25" s="468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58"/>
      <c r="E26" s="340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33" x14ac:dyDescent="0.3">
      <c r="A29" s="4" t="s">
        <v>236</v>
      </c>
      <c r="B29" s="42">
        <v>1</v>
      </c>
      <c r="C29" s="42"/>
      <c r="D29" s="43" t="s">
        <v>573</v>
      </c>
      <c r="E29" s="43" t="s">
        <v>574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ht="66" x14ac:dyDescent="0.3">
      <c r="A31" s="4" t="s">
        <v>69</v>
      </c>
      <c r="B31" s="42">
        <v>1</v>
      </c>
      <c r="C31" s="42"/>
      <c r="D31" s="58" t="s">
        <v>572</v>
      </c>
      <c r="E31" s="43" t="s">
        <v>517</v>
      </c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9" t="s">
        <v>34</v>
      </c>
      <c r="B33" s="462"/>
      <c r="C33" s="463"/>
      <c r="D33" s="331">
        <f>SUM(B26:C32)</f>
        <v>10</v>
      </c>
    </row>
    <row r="34" spans="1:6" x14ac:dyDescent="0.3">
      <c r="A34" s="459" t="s">
        <v>251</v>
      </c>
      <c r="B34" s="462"/>
      <c r="C34" s="463"/>
      <c r="D34" s="332">
        <f>D33/(COUNT(B26:C32)*2)</f>
        <v>0.83333333333333337</v>
      </c>
    </row>
    <row r="35" spans="1:6" x14ac:dyDescent="0.3">
      <c r="A35" s="8"/>
      <c r="B35" s="9"/>
      <c r="C35" s="9"/>
      <c r="D35" s="10"/>
    </row>
    <row r="36" spans="1:6" ht="19.5" x14ac:dyDescent="0.4">
      <c r="A36" s="467" t="s">
        <v>180</v>
      </c>
      <c r="B36" s="468"/>
      <c r="C36" s="468"/>
      <c r="D36" s="468"/>
      <c r="E36" s="468"/>
      <c r="F36" s="46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9" t="s">
        <v>34</v>
      </c>
      <c r="B42" s="462"/>
      <c r="C42" s="463"/>
      <c r="D42" s="331">
        <f>SUM(B37:C41)</f>
        <v>0</v>
      </c>
    </row>
    <row r="43" spans="1:6" x14ac:dyDescent="0.3">
      <c r="A43" s="459" t="s">
        <v>251</v>
      </c>
      <c r="B43" s="462"/>
      <c r="C43" s="46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9" t="s">
        <v>19</v>
      </c>
      <c r="B45" s="470"/>
      <c r="C45" s="470"/>
      <c r="D45" s="470"/>
      <c r="E45" s="470"/>
      <c r="F45" s="470"/>
    </row>
    <row r="46" spans="1:6" ht="33" x14ac:dyDescent="0.3">
      <c r="A46" s="4" t="s">
        <v>226</v>
      </c>
      <c r="B46" s="42">
        <v>1</v>
      </c>
      <c r="C46" s="42"/>
      <c r="D46" s="43" t="s">
        <v>576</v>
      </c>
      <c r="E46" s="43" t="s">
        <v>577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82.5" x14ac:dyDescent="0.3">
      <c r="A48" s="4" t="s">
        <v>192</v>
      </c>
      <c r="B48" s="42">
        <v>2</v>
      </c>
      <c r="C48" s="42"/>
      <c r="D48" s="58" t="s">
        <v>518</v>
      </c>
      <c r="E48" s="43" t="s">
        <v>519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575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9" t="s">
        <v>34</v>
      </c>
      <c r="B52" s="462"/>
      <c r="C52" s="463"/>
      <c r="D52" s="331">
        <f>SUM(B46:C51)</f>
        <v>11</v>
      </c>
    </row>
    <row r="53" spans="1:6" x14ac:dyDescent="0.3">
      <c r="A53" s="459" t="s">
        <v>251</v>
      </c>
      <c r="B53" s="462"/>
      <c r="C53" s="463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67" t="s">
        <v>8</v>
      </c>
      <c r="B55" s="468"/>
      <c r="C55" s="468"/>
      <c r="D55" s="468"/>
      <c r="E55" s="468"/>
      <c r="F55" s="468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46" t="s">
        <v>571</v>
      </c>
      <c r="E56" s="42" t="s">
        <v>579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346" t="s">
        <v>578</v>
      </c>
      <c r="E58" s="43" t="s">
        <v>580</v>
      </c>
      <c r="F58" s="42"/>
    </row>
    <row r="59" spans="1:6" ht="45.75" x14ac:dyDescent="0.3">
      <c r="A59" s="5" t="s">
        <v>79</v>
      </c>
      <c r="B59" s="42">
        <v>0</v>
      </c>
      <c r="C59" s="42"/>
      <c r="D59" s="46" t="s">
        <v>566</v>
      </c>
      <c r="E59" s="46" t="s">
        <v>565</v>
      </c>
      <c r="F59" s="42"/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581</v>
      </c>
      <c r="E60" s="43" t="s">
        <v>582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9" t="s">
        <v>34</v>
      </c>
      <c r="B63" s="462"/>
      <c r="C63" s="463"/>
      <c r="D63" s="331">
        <f>SUM(B56:C62)</f>
        <v>9</v>
      </c>
    </row>
    <row r="64" spans="1:6" x14ac:dyDescent="0.3">
      <c r="A64" s="459" t="s">
        <v>251</v>
      </c>
      <c r="B64" s="462"/>
      <c r="C64" s="463"/>
      <c r="D64" s="332">
        <f>D63/(COUNT(B56:C62)*2)</f>
        <v>0.6428571428571429</v>
      </c>
    </row>
    <row r="65" spans="1:6" x14ac:dyDescent="0.3">
      <c r="A65" s="8"/>
      <c r="B65" s="9"/>
      <c r="C65" s="9"/>
      <c r="D65" s="10"/>
    </row>
    <row r="66" spans="1:6" ht="19.5" x14ac:dyDescent="0.4">
      <c r="A66" s="467" t="s">
        <v>111</v>
      </c>
      <c r="B66" s="468"/>
      <c r="C66" s="468"/>
      <c r="D66" s="468"/>
      <c r="E66" s="468"/>
      <c r="F66" s="46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9" t="s">
        <v>34</v>
      </c>
      <c r="B84" s="462"/>
      <c r="C84" s="463"/>
      <c r="D84" s="331">
        <f>SUM(B67:C83)</f>
        <v>0</v>
      </c>
    </row>
    <row r="85" spans="1:6" x14ac:dyDescent="0.3">
      <c r="A85" s="459" t="s">
        <v>251</v>
      </c>
      <c r="B85" s="462"/>
      <c r="C85" s="46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7" t="s">
        <v>172</v>
      </c>
      <c r="B87" s="468"/>
      <c r="C87" s="468"/>
      <c r="D87" s="468"/>
      <c r="E87" s="468"/>
      <c r="F87" s="46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9" t="s">
        <v>34</v>
      </c>
      <c r="B102" s="462"/>
      <c r="C102" s="463"/>
      <c r="D102" s="331">
        <f>SUM(B88:C101)</f>
        <v>0</v>
      </c>
    </row>
    <row r="103" spans="1:6" x14ac:dyDescent="0.3">
      <c r="A103" s="459" t="s">
        <v>251</v>
      </c>
      <c r="B103" s="462"/>
      <c r="C103" s="46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7" t="s">
        <v>173</v>
      </c>
      <c r="B106" s="468"/>
      <c r="C106" s="468"/>
      <c r="D106" s="468"/>
      <c r="E106" s="468"/>
      <c r="F106" s="46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9" t="s">
        <v>34</v>
      </c>
      <c r="B118" s="462"/>
      <c r="C118" s="463"/>
      <c r="D118" s="331">
        <f>SUM(B107:C117)</f>
        <v>0</v>
      </c>
    </row>
    <row r="119" spans="1:6" x14ac:dyDescent="0.3">
      <c r="A119" s="459" t="s">
        <v>251</v>
      </c>
      <c r="B119" s="462"/>
      <c r="C119" s="46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7" t="s">
        <v>156</v>
      </c>
      <c r="B121" s="468"/>
      <c r="C121" s="468"/>
      <c r="D121" s="468"/>
      <c r="E121" s="468"/>
      <c r="F121" s="46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9" t="s">
        <v>34</v>
      </c>
      <c r="B133" s="462"/>
      <c r="C133" s="463"/>
      <c r="D133" s="331">
        <f>SUM(B122:C132)</f>
        <v>0</v>
      </c>
    </row>
    <row r="134" spans="1:6" x14ac:dyDescent="0.3">
      <c r="A134" s="459" t="s">
        <v>251</v>
      </c>
      <c r="B134" s="462"/>
      <c r="C134" s="46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7" t="s">
        <v>61</v>
      </c>
      <c r="B136" s="468"/>
      <c r="C136" s="468"/>
      <c r="D136" s="468"/>
      <c r="E136" s="468"/>
      <c r="F136" s="46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9" t="s">
        <v>34</v>
      </c>
      <c r="B149" s="462"/>
      <c r="C149" s="463"/>
      <c r="D149" s="331">
        <f>SUM(B137:C148)</f>
        <v>0</v>
      </c>
    </row>
    <row r="150" spans="1:6" x14ac:dyDescent="0.3">
      <c r="A150" s="459" t="s">
        <v>251</v>
      </c>
      <c r="B150" s="462"/>
      <c r="C150" s="46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7" t="s">
        <v>178</v>
      </c>
      <c r="B152" s="468"/>
      <c r="C152" s="468"/>
      <c r="D152" s="468"/>
      <c r="E152" s="468"/>
      <c r="F152" s="46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66.75" x14ac:dyDescent="0.35">
      <c r="A155" s="14" t="s">
        <v>262</v>
      </c>
      <c r="B155" s="42">
        <v>0</v>
      </c>
      <c r="C155" s="4">
        <f>IF(B155=0, -5, "0")</f>
        <v>-5</v>
      </c>
      <c r="D155" s="43" t="s">
        <v>585</v>
      </c>
      <c r="E155" s="43" t="s">
        <v>529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43" t="s">
        <v>530</v>
      </c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9" t="s">
        <v>34</v>
      </c>
      <c r="B161" s="460"/>
      <c r="C161" s="461"/>
      <c r="D161" s="334">
        <f>SUM(B153:C160)</f>
        <v>7</v>
      </c>
    </row>
    <row r="162" spans="1:6" x14ac:dyDescent="0.3">
      <c r="A162" s="459" t="s">
        <v>251</v>
      </c>
      <c r="B162" s="462"/>
      <c r="C162" s="463"/>
      <c r="D162" s="332">
        <f>D161/(COUNT(B153:C160)*2)</f>
        <v>0.4375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7" t="s">
        <v>64</v>
      </c>
      <c r="B164" s="468"/>
      <c r="C164" s="468"/>
      <c r="D164" s="468"/>
      <c r="E164" s="468"/>
      <c r="F164" s="46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531</v>
      </c>
      <c r="E167" s="58" t="s">
        <v>532</v>
      </c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9" t="s">
        <v>34</v>
      </c>
      <c r="B169" s="462"/>
      <c r="C169" s="463"/>
      <c r="D169" s="331">
        <f>SUM(B165:C168)</f>
        <v>1</v>
      </c>
    </row>
    <row r="170" spans="1:6" x14ac:dyDescent="0.3">
      <c r="A170" s="459" t="s">
        <v>251</v>
      </c>
      <c r="B170" s="462"/>
      <c r="C170" s="463"/>
      <c r="D170" s="332">
        <f>D169/(COUNT(B165:C168)*2)</f>
        <v>0.5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3" t="s">
        <v>15</v>
      </c>
      <c r="B172" s="474"/>
      <c r="C172" s="474"/>
      <c r="D172" s="474"/>
      <c r="E172" s="474"/>
      <c r="F172" s="474"/>
    </row>
    <row r="173" spans="1:6" ht="82.5" x14ac:dyDescent="0.3">
      <c r="A173" s="4" t="s">
        <v>152</v>
      </c>
      <c r="B173" s="42">
        <v>1</v>
      </c>
      <c r="C173" s="42"/>
      <c r="D173" s="58" t="s">
        <v>583</v>
      </c>
      <c r="E173" s="58" t="s">
        <v>584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9" t="s">
        <v>34</v>
      </c>
      <c r="B177" s="462"/>
      <c r="C177" s="463"/>
      <c r="D177" s="331">
        <f>SUM(B173:C176)</f>
        <v>7</v>
      </c>
    </row>
    <row r="178" spans="1:7" x14ac:dyDescent="0.3">
      <c r="A178" s="459" t="s">
        <v>251</v>
      </c>
      <c r="B178" s="462"/>
      <c r="C178" s="46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7" t="s">
        <v>65</v>
      </c>
      <c r="B180" s="468"/>
      <c r="C180" s="468"/>
      <c r="D180" s="468"/>
      <c r="E180" s="468"/>
      <c r="F180" s="468"/>
    </row>
    <row r="181" spans="1:7" ht="33" x14ac:dyDescent="0.3">
      <c r="A181" s="16" t="s">
        <v>270</v>
      </c>
      <c r="B181" s="42" t="s">
        <v>30</v>
      </c>
      <c r="C181" s="42"/>
      <c r="D181" s="43" t="s">
        <v>505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535</v>
      </c>
      <c r="E182" s="58" t="s">
        <v>536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9" t="s">
        <v>34</v>
      </c>
      <c r="B186" s="462"/>
      <c r="C186" s="463"/>
      <c r="D186" s="331">
        <f>SUM(B181:C185)</f>
        <v>7</v>
      </c>
    </row>
    <row r="187" spans="1:7" x14ac:dyDescent="0.3">
      <c r="A187" s="459" t="s">
        <v>251</v>
      </c>
      <c r="B187" s="462"/>
      <c r="C187" s="463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7" t="s">
        <v>177</v>
      </c>
      <c r="B189" s="468"/>
      <c r="C189" s="468"/>
      <c r="D189" s="468"/>
      <c r="E189" s="468"/>
      <c r="F189" s="46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537</v>
      </c>
      <c r="E192" s="43" t="s">
        <v>538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9" t="s">
        <v>34</v>
      </c>
      <c r="B194" s="462"/>
      <c r="C194" s="463"/>
      <c r="D194" s="335">
        <f>SUM(B190:C193)</f>
        <v>3</v>
      </c>
    </row>
    <row r="195" spans="1:6" x14ac:dyDescent="0.3">
      <c r="A195" s="459" t="s">
        <v>251</v>
      </c>
      <c r="B195" s="462"/>
      <c r="C195" s="463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0.73809523809523814</v>
      </c>
    </row>
  </sheetData>
  <sheetProtection algorithmName="SHA-512" hashValue="4ywit+Qi1kXLnYaEr3esEN/Y7UjMy3IE0KXGX6PYLYNlOuY38I26zmx6kS2PO6Yy/cqqy2QsIMt5FMhkJKnStQ==" saltValue="aXxyqAKMMEPeSJ9Fmvsrs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37:B148 B17:B21 B26:B32 B37:B41 B46:B51 B181:B185 B67:B83 B88:B101 B107:B117 B56:B62 B122:B132 B153:B160 B190:B193 B173:B176 B165:B168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5"/>
      <c r="E1" s="385"/>
      <c r="F1" s="385"/>
      <c r="G1" s="38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6" t="s">
        <v>151</v>
      </c>
      <c r="B7" s="386"/>
      <c r="C7" s="386"/>
      <c r="D7" s="386"/>
      <c r="E7" s="386"/>
      <c r="F7" s="386"/>
      <c r="G7" s="82"/>
    </row>
    <row r="8" spans="1:7" ht="22.5" x14ac:dyDescent="0.45">
      <c r="A8" s="387" t="str">
        <f>'Page de garde'!D18</f>
        <v>Marsa Erriadh</v>
      </c>
      <c r="B8" s="387"/>
      <c r="C8" s="387"/>
      <c r="D8" s="387"/>
      <c r="E8" s="387"/>
      <c r="F8" s="387"/>
      <c r="G8" s="82"/>
    </row>
    <row r="9" spans="1:7" ht="22.5" x14ac:dyDescent="0.45">
      <c r="A9" s="278" t="s">
        <v>39</v>
      </c>
      <c r="B9" s="388"/>
      <c r="C9" s="388"/>
      <c r="D9" s="388"/>
      <c r="E9" s="388"/>
      <c r="F9" s="388"/>
      <c r="G9" s="82"/>
    </row>
    <row r="10" spans="1:7" ht="22.5" x14ac:dyDescent="0.45">
      <c r="A10" s="279" t="s">
        <v>41</v>
      </c>
      <c r="B10" s="389"/>
      <c r="C10" s="389"/>
      <c r="D10" s="389"/>
      <c r="E10" s="389"/>
      <c r="F10" s="389"/>
      <c r="G10" s="82"/>
    </row>
    <row r="11" spans="1:7" ht="22.5" x14ac:dyDescent="0.45">
      <c r="A11" s="278" t="s">
        <v>40</v>
      </c>
      <c r="B11" s="384"/>
      <c r="C11" s="384"/>
      <c r="D11" s="384"/>
      <c r="E11" s="384"/>
      <c r="F11" s="384"/>
      <c r="G11" s="82"/>
    </row>
    <row r="12" spans="1:7" ht="22.5" x14ac:dyDescent="0.45">
      <c r="A12" s="278" t="s">
        <v>200</v>
      </c>
      <c r="B12" s="390" t="e">
        <f>D730</f>
        <v>#DIV/0!</v>
      </c>
      <c r="C12" s="390"/>
      <c r="D12" s="390"/>
      <c r="E12" s="390"/>
      <c r="F12" s="390"/>
      <c r="G12" s="82"/>
    </row>
    <row r="13" spans="1:7" ht="22.5" x14ac:dyDescent="0.45">
      <c r="A13" s="81"/>
      <c r="B13" s="79"/>
      <c r="C13" s="79"/>
      <c r="D13" s="385"/>
      <c r="E13" s="385"/>
      <c r="F13" s="385"/>
      <c r="G13" s="38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5" t="s">
        <v>28</v>
      </c>
      <c r="B17" s="366" t="s">
        <v>29</v>
      </c>
      <c r="C17" s="366"/>
      <c r="D17" s="366" t="s">
        <v>42</v>
      </c>
      <c r="E17" s="367" t="s">
        <v>266</v>
      </c>
      <c r="F17" s="367" t="s">
        <v>299</v>
      </c>
      <c r="G17" s="83"/>
    </row>
    <row r="18" spans="1:8" ht="16.5" customHeight="1" x14ac:dyDescent="0.4">
      <c r="A18" s="365"/>
      <c r="B18" s="283" t="s">
        <v>32</v>
      </c>
      <c r="C18" s="283" t="s">
        <v>31</v>
      </c>
      <c r="D18" s="366"/>
      <c r="E18" s="367"/>
      <c r="F18" s="36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94"/>
      <c r="B49" s="394"/>
      <c r="C49" s="394"/>
      <c r="D49" s="394"/>
      <c r="E49" s="394"/>
      <c r="F49" s="394"/>
      <c r="G49" s="39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5" t="s">
        <v>28</v>
      </c>
      <c r="B52" s="366" t="s">
        <v>29</v>
      </c>
      <c r="C52" s="366"/>
      <c r="D52" s="366" t="s">
        <v>42</v>
      </c>
      <c r="E52" s="367" t="s">
        <v>266</v>
      </c>
      <c r="F52" s="367" t="s">
        <v>301</v>
      </c>
      <c r="G52" s="83"/>
    </row>
    <row r="53" spans="1:7" ht="21" x14ac:dyDescent="0.4">
      <c r="A53" s="365"/>
      <c r="B53" s="283" t="s">
        <v>32</v>
      </c>
      <c r="C53" s="283" t="s">
        <v>31</v>
      </c>
      <c r="D53" s="366"/>
      <c r="E53" s="367"/>
      <c r="F53" s="36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379" t="s">
        <v>350</v>
      </c>
      <c r="B65" s="379"/>
      <c r="C65" s="379"/>
      <c r="D65" s="379"/>
      <c r="E65" s="379"/>
      <c r="F65" s="37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2"/>
      <c r="B83" s="392"/>
      <c r="C83" s="392"/>
      <c r="D83" s="392"/>
      <c r="E83" s="392"/>
      <c r="F83" s="392"/>
      <c r="G83" s="392"/>
    </row>
    <row r="84" spans="1:7" ht="45" customHeight="1" x14ac:dyDescent="0.45">
      <c r="A84" s="380" t="s">
        <v>351</v>
      </c>
      <c r="B84" s="380"/>
      <c r="C84" s="380"/>
      <c r="D84" s="380"/>
      <c r="E84" s="380"/>
      <c r="F84" s="38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5"/>
      <c r="B103" s="443"/>
      <c r="C103" s="443"/>
      <c r="D103" s="443"/>
      <c r="E103" s="443"/>
      <c r="F103" s="449"/>
      <c r="G103" s="83"/>
    </row>
    <row r="104" spans="1:7" ht="46.5" customHeight="1" x14ac:dyDescent="0.4">
      <c r="A104" s="379" t="s">
        <v>352</v>
      </c>
      <c r="B104" s="379"/>
      <c r="C104" s="379"/>
      <c r="D104" s="379"/>
      <c r="E104" s="379"/>
      <c r="F104" s="37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5"/>
      <c r="B111" s="443"/>
      <c r="C111" s="443"/>
      <c r="D111" s="443"/>
      <c r="E111" s="443"/>
      <c r="F111" s="449"/>
      <c r="G111" s="83"/>
    </row>
    <row r="112" spans="1:7" ht="39.75" customHeight="1" x14ac:dyDescent="0.4">
      <c r="A112" s="379" t="s">
        <v>390</v>
      </c>
      <c r="B112" s="379"/>
      <c r="C112" s="379"/>
      <c r="D112" s="379"/>
      <c r="E112" s="379"/>
      <c r="F112" s="37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3"/>
      <c r="B120" s="443"/>
      <c r="C120" s="443"/>
      <c r="D120" s="443"/>
      <c r="E120" s="443"/>
      <c r="F120" s="443"/>
      <c r="G120" s="83"/>
    </row>
    <row r="121" spans="1:7" ht="22.5" x14ac:dyDescent="0.4">
      <c r="A121" s="379" t="s">
        <v>310</v>
      </c>
      <c r="B121" s="379"/>
      <c r="C121" s="379"/>
      <c r="D121" s="379"/>
      <c r="E121" s="379"/>
      <c r="F121" s="37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4"/>
      <c r="B132" s="444"/>
      <c r="C132" s="444"/>
      <c r="D132" s="444"/>
      <c r="E132" s="444"/>
      <c r="F132" s="444"/>
      <c r="G132" s="83"/>
    </row>
    <row r="133" spans="1:16384" ht="22.5" customHeight="1" x14ac:dyDescent="0.4">
      <c r="A133" s="381" t="s">
        <v>424</v>
      </c>
      <c r="B133" s="381"/>
      <c r="C133" s="381"/>
      <c r="D133" s="381"/>
      <c r="E133" s="381"/>
      <c r="F133" s="381"/>
      <c r="G133" s="83"/>
    </row>
    <row r="134" spans="1:16384" ht="22.5" customHeight="1" x14ac:dyDescent="0.4">
      <c r="A134" s="382"/>
      <c r="B134" s="382"/>
      <c r="C134" s="382"/>
      <c r="D134" s="382"/>
      <c r="E134" s="382"/>
      <c r="F134" s="382"/>
      <c r="G134" s="83"/>
    </row>
    <row r="135" spans="1:16384" s="216" customFormat="1" ht="22.5" customHeight="1" x14ac:dyDescent="0.25">
      <c r="A135" s="365" t="s">
        <v>28</v>
      </c>
      <c r="B135" s="366" t="s">
        <v>29</v>
      </c>
      <c r="C135" s="366"/>
      <c r="D135" s="366" t="s">
        <v>42</v>
      </c>
      <c r="E135" s="367" t="s">
        <v>266</v>
      </c>
      <c r="F135" s="367" t="s">
        <v>301</v>
      </c>
    </row>
    <row r="136" spans="1:16384" s="216" customFormat="1" ht="22.5" customHeight="1" x14ac:dyDescent="0.25">
      <c r="A136" s="365"/>
      <c r="B136" s="283" t="s">
        <v>32</v>
      </c>
      <c r="C136" s="283" t="s">
        <v>31</v>
      </c>
      <c r="D136" s="366"/>
      <c r="E136" s="367"/>
      <c r="F136" s="36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3" t="s">
        <v>461</v>
      </c>
      <c r="B139" s="383"/>
      <c r="C139" s="383"/>
      <c r="D139" s="383"/>
      <c r="E139" s="383"/>
      <c r="F139" s="38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4" t="s">
        <v>349</v>
      </c>
      <c r="B147" s="414"/>
      <c r="C147" s="414"/>
      <c r="D147" s="414"/>
      <c r="E147" s="414"/>
      <c r="F147" s="41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5"/>
      <c r="B165" s="443"/>
      <c r="C165" s="443"/>
      <c r="D165" s="443"/>
      <c r="E165" s="443"/>
      <c r="F165" s="443"/>
      <c r="G165" s="83"/>
    </row>
    <row r="166" spans="1:7" ht="32.25" customHeight="1" x14ac:dyDescent="0.4">
      <c r="A166" s="383" t="s">
        <v>462</v>
      </c>
      <c r="B166" s="383"/>
      <c r="C166" s="383"/>
      <c r="D166" s="383"/>
      <c r="E166" s="383"/>
      <c r="F166" s="38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6"/>
      <c r="B176" s="447"/>
      <c r="C176" s="447"/>
      <c r="D176" s="447"/>
      <c r="E176" s="447"/>
      <c r="F176" s="447"/>
      <c r="G176" s="83"/>
    </row>
    <row r="177" spans="1:7" ht="32.25" customHeight="1" x14ac:dyDescent="0.4">
      <c r="A177" s="383" t="s">
        <v>310</v>
      </c>
      <c r="B177" s="383"/>
      <c r="C177" s="383"/>
      <c r="D177" s="383"/>
      <c r="E177" s="383"/>
      <c r="F177" s="38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15"/>
      <c r="C186" s="41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8"/>
      <c r="B188" s="448"/>
      <c r="C188" s="448"/>
      <c r="D188" s="448"/>
      <c r="E188" s="448"/>
      <c r="F188" s="44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5" t="s">
        <v>28</v>
      </c>
      <c r="B191" s="366" t="s">
        <v>29</v>
      </c>
      <c r="C191" s="366"/>
      <c r="D191" s="366" t="s">
        <v>42</v>
      </c>
      <c r="E191" s="367" t="s">
        <v>266</v>
      </c>
      <c r="F191" s="367" t="s">
        <v>301</v>
      </c>
      <c r="G191" s="83"/>
    </row>
    <row r="192" spans="1:7" ht="21" x14ac:dyDescent="0.4">
      <c r="A192" s="365"/>
      <c r="B192" s="283" t="s">
        <v>32</v>
      </c>
      <c r="C192" s="283" t="s">
        <v>31</v>
      </c>
      <c r="D192" s="366"/>
      <c r="E192" s="367"/>
      <c r="F192" s="36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4"/>
      <c r="B205" s="394"/>
      <c r="C205" s="394"/>
      <c r="D205" s="394"/>
      <c r="E205" s="394"/>
      <c r="F205" s="39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4"/>
      <c r="B229" s="394"/>
      <c r="C229" s="394"/>
      <c r="D229" s="394"/>
      <c r="E229" s="394"/>
      <c r="F229" s="39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5" t="s">
        <v>310</v>
      </c>
      <c r="B236" s="376"/>
      <c r="C236" s="376"/>
      <c r="D236" s="37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4"/>
      <c r="B250" s="394"/>
      <c r="C250" s="394"/>
      <c r="D250" s="394"/>
      <c r="E250" s="394"/>
      <c r="F250" s="39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5" t="s">
        <v>28</v>
      </c>
      <c r="B253" s="366" t="s">
        <v>29</v>
      </c>
      <c r="C253" s="366"/>
      <c r="D253" s="366" t="s">
        <v>42</v>
      </c>
      <c r="E253" s="367" t="s">
        <v>266</v>
      </c>
      <c r="F253" s="367" t="s">
        <v>301</v>
      </c>
      <c r="G253" s="83"/>
    </row>
    <row r="254" spans="1:7" ht="21" x14ac:dyDescent="0.4">
      <c r="A254" s="365"/>
      <c r="B254" s="283" t="s">
        <v>32</v>
      </c>
      <c r="C254" s="283" t="s">
        <v>31</v>
      </c>
      <c r="D254" s="366"/>
      <c r="E254" s="367"/>
      <c r="F254" s="36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9"/>
      <c r="B290" s="419"/>
      <c r="C290" s="419"/>
      <c r="D290" s="419"/>
      <c r="E290" s="419"/>
      <c r="F290" s="419"/>
      <c r="G290" s="83"/>
    </row>
    <row r="291" spans="1:7" ht="31.5" customHeight="1" x14ac:dyDescent="0.4">
      <c r="A291" s="378" t="s">
        <v>310</v>
      </c>
      <c r="B291" s="378"/>
      <c r="C291" s="378"/>
      <c r="D291" s="378"/>
      <c r="E291" s="378"/>
      <c r="F291" s="37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5" t="s">
        <v>28</v>
      </c>
      <c r="B308" s="366" t="s">
        <v>29</v>
      </c>
      <c r="C308" s="366"/>
      <c r="D308" s="366" t="s">
        <v>42</v>
      </c>
      <c r="E308" s="367" t="s">
        <v>266</v>
      </c>
      <c r="F308" s="367" t="s">
        <v>301</v>
      </c>
      <c r="G308" s="83"/>
    </row>
    <row r="309" spans="1:7" ht="21" x14ac:dyDescent="0.4">
      <c r="A309" s="365"/>
      <c r="B309" s="283" t="s">
        <v>32</v>
      </c>
      <c r="C309" s="283" t="s">
        <v>31</v>
      </c>
      <c r="D309" s="366"/>
      <c r="E309" s="367"/>
      <c r="F309" s="36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6"/>
      <c r="B357" s="396"/>
      <c r="C357" s="396"/>
      <c r="D357" s="396"/>
      <c r="E357" s="396"/>
      <c r="F357" s="396"/>
      <c r="G357" s="396"/>
    </row>
    <row r="358" spans="1:7" ht="32.25" customHeight="1" x14ac:dyDescent="0.4">
      <c r="A358" s="364" t="s">
        <v>310</v>
      </c>
      <c r="B358" s="364"/>
      <c r="C358" s="364"/>
      <c r="D358" s="364"/>
      <c r="E358" s="364"/>
      <c r="F358" s="36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5" t="s">
        <v>28</v>
      </c>
      <c r="B375" s="366" t="s">
        <v>29</v>
      </c>
      <c r="C375" s="366"/>
      <c r="D375" s="366" t="s">
        <v>42</v>
      </c>
      <c r="E375" s="367" t="s">
        <v>266</v>
      </c>
      <c r="F375" s="367" t="s">
        <v>301</v>
      </c>
      <c r="G375" s="83"/>
    </row>
    <row r="376" spans="1:7" ht="21" x14ac:dyDescent="0.4">
      <c r="A376" s="365"/>
      <c r="B376" s="283" t="s">
        <v>32</v>
      </c>
      <c r="C376" s="283" t="s">
        <v>31</v>
      </c>
      <c r="D376" s="366"/>
      <c r="E376" s="367"/>
      <c r="F376" s="36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1"/>
      <c r="B415" s="392"/>
      <c r="C415" s="392"/>
      <c r="D415" s="392"/>
      <c r="E415" s="392"/>
      <c r="F415" s="392"/>
      <c r="G415" s="392"/>
    </row>
    <row r="416" spans="1:7" ht="24.75" x14ac:dyDescent="0.4">
      <c r="A416" s="360" t="s">
        <v>319</v>
      </c>
      <c r="B416" s="360"/>
      <c r="C416" s="360"/>
      <c r="D416" s="360"/>
      <c r="E416" s="360"/>
      <c r="F416" s="36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5" t="s">
        <v>28</v>
      </c>
      <c r="B433" s="366" t="s">
        <v>29</v>
      </c>
      <c r="C433" s="366"/>
      <c r="D433" s="366" t="s">
        <v>42</v>
      </c>
      <c r="E433" s="367" t="s">
        <v>266</v>
      </c>
      <c r="F433" s="367" t="s">
        <v>301</v>
      </c>
      <c r="G433" s="83"/>
    </row>
    <row r="434" spans="1:7" ht="21" x14ac:dyDescent="0.4">
      <c r="A434" s="365"/>
      <c r="B434" s="283" t="s">
        <v>32</v>
      </c>
      <c r="C434" s="283" t="s">
        <v>31</v>
      </c>
      <c r="D434" s="366"/>
      <c r="E434" s="367"/>
      <c r="F434" s="36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0" t="s">
        <v>310</v>
      </c>
      <c r="B464" s="360"/>
      <c r="C464" s="360"/>
      <c r="D464" s="360"/>
      <c r="E464" s="360"/>
      <c r="F464" s="36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0" t="s">
        <v>425</v>
      </c>
      <c r="B478" s="370"/>
      <c r="C478" s="370"/>
      <c r="D478" s="370"/>
      <c r="E478" s="370"/>
      <c r="F478" s="37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61" t="s">
        <v>28</v>
      </c>
      <c r="B480" s="362" t="s">
        <v>29</v>
      </c>
      <c r="C480" s="362"/>
      <c r="D480" s="362" t="s">
        <v>42</v>
      </c>
      <c r="E480" s="363" t="s">
        <v>266</v>
      </c>
      <c r="F480" s="363" t="s">
        <v>301</v>
      </c>
      <c r="G480" s="83"/>
    </row>
    <row r="481" spans="1:7" ht="21" x14ac:dyDescent="0.4">
      <c r="A481" s="361"/>
      <c r="B481" s="291" t="s">
        <v>32</v>
      </c>
      <c r="C481" s="291" t="s">
        <v>31</v>
      </c>
      <c r="D481" s="362"/>
      <c r="E481" s="363"/>
      <c r="F481" s="36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5" t="s">
        <v>52</v>
      </c>
      <c r="B483" s="405"/>
      <c r="C483" s="405"/>
      <c r="D483" s="405"/>
      <c r="E483" s="405"/>
      <c r="F483" s="40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6" t="s">
        <v>463</v>
      </c>
      <c r="B491" s="427"/>
      <c r="C491" s="427"/>
      <c r="D491" s="427"/>
      <c r="E491" s="427"/>
      <c r="F491" s="42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8" t="s">
        <v>23</v>
      </c>
      <c r="B505" s="399"/>
      <c r="C505" s="399"/>
      <c r="D505" s="399"/>
      <c r="E505" s="399"/>
      <c r="F505" s="40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397"/>
      <c r="C518" s="397"/>
      <c r="D518" s="397"/>
      <c r="E518" s="397"/>
      <c r="F518" s="39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1" t="s">
        <v>97</v>
      </c>
      <c r="B530" s="371"/>
      <c r="C530" s="371"/>
      <c r="D530" s="371"/>
      <c r="E530" s="371"/>
      <c r="F530" s="37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1" t="s">
        <v>28</v>
      </c>
      <c r="B532" s="403" t="s">
        <v>29</v>
      </c>
      <c r="C532" s="404"/>
      <c r="D532" s="366" t="s">
        <v>42</v>
      </c>
      <c r="E532" s="367" t="s">
        <v>266</v>
      </c>
      <c r="F532" s="367" t="s">
        <v>301</v>
      </c>
      <c r="G532" s="83"/>
    </row>
    <row r="533" spans="1:7" ht="21" x14ac:dyDescent="0.4">
      <c r="A533" s="402"/>
      <c r="B533" s="292" t="s">
        <v>32</v>
      </c>
      <c r="C533" s="293" t="s">
        <v>31</v>
      </c>
      <c r="D533" s="366"/>
      <c r="E533" s="367"/>
      <c r="F533" s="36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8"/>
      <c r="D535" s="368"/>
      <c r="E535" s="368"/>
      <c r="F535" s="36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4"/>
      <c r="B544" s="394"/>
      <c r="C544" s="394"/>
      <c r="D544" s="394"/>
      <c r="E544" s="394"/>
      <c r="F544" s="39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5"/>
      <c r="B556" s="396"/>
      <c r="C556" s="396"/>
      <c r="D556" s="396"/>
      <c r="E556" s="396"/>
      <c r="F556" s="396"/>
      <c r="G556" s="396"/>
    </row>
    <row r="557" spans="1:7" ht="35.25" customHeight="1" x14ac:dyDescent="0.4">
      <c r="A557" s="246" t="s">
        <v>310</v>
      </c>
      <c r="B557" s="222"/>
      <c r="C557" s="431"/>
      <c r="D557" s="431"/>
      <c r="E557" s="431"/>
      <c r="F557" s="43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7" t="s">
        <v>34</v>
      </c>
      <c r="B566" s="417"/>
      <c r="C566" s="418"/>
      <c r="D566" s="296">
        <f>SUM(B558:C565,B546:C555)</f>
        <v>0</v>
      </c>
      <c r="E566" s="79"/>
      <c r="F566" s="83"/>
      <c r="G566" s="83"/>
    </row>
    <row r="567" spans="1:7" ht="21" x14ac:dyDescent="0.4">
      <c r="A567" s="417" t="s">
        <v>33</v>
      </c>
      <c r="B567" s="417"/>
      <c r="C567" s="41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4"/>
      <c r="B572" s="394"/>
      <c r="C572" s="394"/>
      <c r="D572" s="394"/>
      <c r="E572" s="394"/>
      <c r="F572" s="394"/>
      <c r="G572" s="83"/>
    </row>
    <row r="573" spans="1:7" ht="22.5" x14ac:dyDescent="0.45">
      <c r="A573" s="357" t="s">
        <v>19</v>
      </c>
      <c r="B573" s="357"/>
      <c r="C573" s="357"/>
      <c r="D573" s="357"/>
      <c r="E573" s="357"/>
      <c r="F573" s="35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61" t="s">
        <v>28</v>
      </c>
      <c r="B575" s="362" t="s">
        <v>29</v>
      </c>
      <c r="C575" s="362"/>
      <c r="D575" s="362" t="s">
        <v>42</v>
      </c>
      <c r="E575" s="363" t="s">
        <v>266</v>
      </c>
      <c r="F575" s="363" t="s">
        <v>301</v>
      </c>
      <c r="G575" s="83"/>
    </row>
    <row r="576" spans="1:7" ht="21" x14ac:dyDescent="0.4">
      <c r="A576" s="361"/>
      <c r="B576" s="291" t="s">
        <v>32</v>
      </c>
      <c r="C576" s="291" t="s">
        <v>31</v>
      </c>
      <c r="D576" s="362"/>
      <c r="E576" s="363"/>
      <c r="F576" s="36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0" t="s">
        <v>10</v>
      </c>
      <c r="B578" s="421"/>
      <c r="C578" s="421"/>
      <c r="D578" s="421"/>
      <c r="E578" s="421"/>
      <c r="F578" s="42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7" t="s">
        <v>34</v>
      </c>
      <c r="B588" s="417"/>
      <c r="C588" s="418"/>
      <c r="D588" s="296">
        <f>SUM(B579:C587)</f>
        <v>0</v>
      </c>
      <c r="E588" s="79"/>
      <c r="F588" s="83"/>
      <c r="G588" s="83"/>
    </row>
    <row r="589" spans="1:7" ht="21" x14ac:dyDescent="0.4">
      <c r="A589" s="417" t="s">
        <v>33</v>
      </c>
      <c r="B589" s="417"/>
      <c r="C589" s="41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3" t="s">
        <v>23</v>
      </c>
      <c r="B591" s="424"/>
      <c r="C591" s="424"/>
      <c r="D591" s="424"/>
      <c r="E591" s="424"/>
      <c r="F591" s="42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8" t="s">
        <v>383</v>
      </c>
      <c r="B598" s="359"/>
      <c r="C598" s="359"/>
      <c r="D598" s="359"/>
      <c r="E598" s="359"/>
      <c r="F598" s="359"/>
      <c r="G598" s="35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17" t="s">
        <v>34</v>
      </c>
      <c r="B606" s="417"/>
      <c r="C606" s="418"/>
      <c r="D606" s="296">
        <f>SUM(B592:C605)</f>
        <v>0</v>
      </c>
      <c r="E606" s="79"/>
      <c r="F606" s="83"/>
      <c r="G606" s="83"/>
    </row>
    <row r="607" spans="1:7" ht="21" x14ac:dyDescent="0.4">
      <c r="A607" s="417" t="s">
        <v>33</v>
      </c>
      <c r="B607" s="417"/>
      <c r="C607" s="41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8" t="s">
        <v>170</v>
      </c>
      <c r="B610" s="429"/>
      <c r="C610" s="43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7" t="s">
        <v>8</v>
      </c>
      <c r="B612" s="357"/>
      <c r="C612" s="357"/>
      <c r="D612" s="357"/>
      <c r="E612" s="357"/>
      <c r="F612" s="35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5" t="s">
        <v>28</v>
      </c>
      <c r="B614" s="366" t="s">
        <v>29</v>
      </c>
      <c r="C614" s="366"/>
      <c r="D614" s="366" t="s">
        <v>42</v>
      </c>
      <c r="E614" s="367" t="s">
        <v>266</v>
      </c>
      <c r="F614" s="367" t="s">
        <v>301</v>
      </c>
      <c r="G614" s="83"/>
    </row>
    <row r="615" spans="1:7" ht="18.75" customHeight="1" x14ac:dyDescent="0.4">
      <c r="A615" s="365"/>
      <c r="B615" s="283" t="s">
        <v>32</v>
      </c>
      <c r="C615" s="283" t="s">
        <v>31</v>
      </c>
      <c r="D615" s="366"/>
      <c r="E615" s="367"/>
      <c r="F615" s="36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2"/>
      <c r="D617" s="412"/>
      <c r="E617" s="412"/>
      <c r="F617" s="41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7" t="s">
        <v>34</v>
      </c>
      <c r="B627" s="417"/>
      <c r="C627" s="417"/>
      <c r="D627" s="296">
        <f>SUM(B618:C626)</f>
        <v>0</v>
      </c>
      <c r="E627" s="438"/>
      <c r="F627" s="419"/>
      <c r="G627" s="83"/>
    </row>
    <row r="628" spans="1:7" ht="21" x14ac:dyDescent="0.4">
      <c r="A628" s="417" t="s">
        <v>33</v>
      </c>
      <c r="B628" s="417"/>
      <c r="C628" s="417"/>
      <c r="D628" s="295" t="e">
        <f>D627/(COUNT(B618:C626)*2)</f>
        <v>#DIV/0!</v>
      </c>
      <c r="E628" s="439"/>
      <c r="F628" s="393"/>
      <c r="G628" s="83"/>
    </row>
    <row r="629" spans="1:7" ht="21" x14ac:dyDescent="0.4">
      <c r="A629" s="104"/>
      <c r="B629" s="83"/>
      <c r="C629" s="437"/>
      <c r="D629" s="437"/>
      <c r="E629" s="437"/>
      <c r="F629" s="43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2"/>
      <c r="D642" s="412"/>
      <c r="E642" s="412"/>
      <c r="F642" s="41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4"/>
      <c r="B652" s="434"/>
      <c r="C652" s="434"/>
      <c r="D652" s="434"/>
      <c r="E652" s="434"/>
      <c r="F652" s="434"/>
      <c r="G652" s="434"/>
    </row>
    <row r="653" spans="1:16382" ht="24.75" x14ac:dyDescent="0.4">
      <c r="A653" s="241" t="s">
        <v>26</v>
      </c>
      <c r="B653" s="412"/>
      <c r="C653" s="412"/>
      <c r="D653" s="412"/>
      <c r="E653" s="412"/>
      <c r="F653" s="41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7" t="s">
        <v>355</v>
      </c>
      <c r="B676" s="357"/>
      <c r="C676" s="357"/>
      <c r="D676" s="357"/>
      <c r="E676" s="357"/>
      <c r="F676" s="35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5" t="s">
        <v>28</v>
      </c>
      <c r="B678" s="366" t="s">
        <v>29</v>
      </c>
      <c r="C678" s="366"/>
      <c r="D678" s="366" t="s">
        <v>42</v>
      </c>
      <c r="E678" s="367" t="s">
        <v>266</v>
      </c>
      <c r="F678" s="367" t="s">
        <v>301</v>
      </c>
      <c r="G678" s="83"/>
    </row>
    <row r="679" spans="1:7" ht="21" x14ac:dyDescent="0.4">
      <c r="A679" s="365"/>
      <c r="B679" s="283" t="s">
        <v>32</v>
      </c>
      <c r="C679" s="283" t="s">
        <v>31</v>
      </c>
      <c r="D679" s="366"/>
      <c r="E679" s="367"/>
      <c r="F679" s="36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3" t="s">
        <v>459</v>
      </c>
      <c r="B704" s="433"/>
      <c r="C704" s="433"/>
      <c r="D704" s="433"/>
      <c r="E704" s="433"/>
      <c r="F704" s="43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40" t="s">
        <v>28</v>
      </c>
      <c r="B706" s="403" t="s">
        <v>29</v>
      </c>
      <c r="C706" s="403"/>
      <c r="D706" s="366" t="s">
        <v>42</v>
      </c>
      <c r="E706" s="367" t="s">
        <v>266</v>
      </c>
      <c r="F706" s="367" t="s">
        <v>301</v>
      </c>
      <c r="G706" s="184"/>
    </row>
    <row r="707" spans="1:7" ht="21" x14ac:dyDescent="0.4">
      <c r="A707" s="365"/>
      <c r="B707" s="283" t="s">
        <v>32</v>
      </c>
      <c r="C707" s="283" t="s">
        <v>31</v>
      </c>
      <c r="D707" s="366"/>
      <c r="E707" s="367"/>
      <c r="F707" s="36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6" t="s">
        <v>305</v>
      </c>
      <c r="B709" s="407"/>
      <c r="C709" s="407"/>
      <c r="D709" s="407"/>
      <c r="E709" s="407"/>
      <c r="F709" s="40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5"/>
      <c r="C715" s="43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5"/>
      <c r="C716" s="43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6" t="s">
        <v>306</v>
      </c>
      <c r="B718" s="407"/>
      <c r="C718" s="407"/>
      <c r="D718" s="407"/>
      <c r="E718" s="407"/>
      <c r="F718" s="40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 xr:uid="{00000000-0002-0000-0500-000000000000}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 xr:uid="{00000000-0002-0000-0500-000001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 xr:uid="{00000000-0002-0000-0500-000002000000}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 xr:uid="{00000000-0002-0000-0500-000003000000}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G199"/>
  <sheetViews>
    <sheetView view="pageBreakPreview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1"/>
      <c r="E1" s="451"/>
      <c r="F1" s="451"/>
      <c r="G1" s="45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66"/>
    </row>
    <row r="7" spans="1:7" s="2" customFormat="1" ht="21.75" customHeight="1" x14ac:dyDescent="0.45">
      <c r="A7" s="453" t="str">
        <f>'Page de garde'!D18</f>
        <v>Marsa Erriadh</v>
      </c>
      <c r="B7" s="453"/>
      <c r="C7" s="453"/>
      <c r="D7" s="453"/>
      <c r="E7" s="453"/>
      <c r="F7" s="453"/>
      <c r="G7" s="66"/>
    </row>
    <row r="8" spans="1:7" s="2" customFormat="1" ht="24" x14ac:dyDescent="0.45">
      <c r="A8" s="329" t="s">
        <v>39</v>
      </c>
      <c r="B8" s="454">
        <f>'A3 Exploitation'!B9:F9</f>
        <v>0</v>
      </c>
      <c r="C8" s="454"/>
      <c r="D8" s="454"/>
      <c r="E8" s="454"/>
      <c r="F8" s="454"/>
      <c r="G8" s="66"/>
    </row>
    <row r="9" spans="1:7" s="2" customFormat="1" ht="24" x14ac:dyDescent="0.45">
      <c r="A9" s="330" t="s">
        <v>41</v>
      </c>
      <c r="B9" s="455">
        <f>'A3 Exploitation'!B10:F10</f>
        <v>0</v>
      </c>
      <c r="C9" s="455"/>
      <c r="D9" s="455"/>
      <c r="E9" s="455"/>
      <c r="F9" s="455"/>
      <c r="G9" s="66"/>
    </row>
    <row r="10" spans="1:7" s="2" customFormat="1" ht="24" x14ac:dyDescent="0.45">
      <c r="A10" s="329" t="s">
        <v>40</v>
      </c>
      <c r="B10" s="450">
        <f>'A3 Exploitation'!B11:F11</f>
        <v>0</v>
      </c>
      <c r="C10" s="450"/>
      <c r="D10" s="450"/>
      <c r="E10" s="450"/>
      <c r="F10" s="450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385"/>
      <c r="E12" s="385"/>
      <c r="F12" s="385"/>
      <c r="G12" s="385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6" t="s">
        <v>34</v>
      </c>
      <c r="B22" s="460"/>
      <c r="C22" s="461"/>
      <c r="D22" s="334">
        <f>SUM(B17:C21)</f>
        <v>0</v>
      </c>
    </row>
    <row r="23" spans="1:7" x14ac:dyDescent="0.3">
      <c r="A23" s="459" t="s">
        <v>251</v>
      </c>
      <c r="B23" s="462"/>
      <c r="C23" s="46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7" t="s">
        <v>4</v>
      </c>
      <c r="B25" s="468"/>
      <c r="C25" s="468"/>
      <c r="D25" s="468"/>
      <c r="E25" s="468"/>
      <c r="F25" s="46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9" t="s">
        <v>34</v>
      </c>
      <c r="B33" s="462"/>
      <c r="C33" s="463"/>
      <c r="D33" s="331">
        <f>SUM(B26:C32)</f>
        <v>0</v>
      </c>
    </row>
    <row r="34" spans="1:6" x14ac:dyDescent="0.3">
      <c r="A34" s="459" t="s">
        <v>251</v>
      </c>
      <c r="B34" s="462"/>
      <c r="C34" s="46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7" t="s">
        <v>180</v>
      </c>
      <c r="B36" s="468"/>
      <c r="C36" s="468"/>
      <c r="D36" s="468"/>
      <c r="E36" s="468"/>
      <c r="F36" s="46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9" t="s">
        <v>34</v>
      </c>
      <c r="B42" s="462"/>
      <c r="C42" s="463"/>
      <c r="D42" s="331">
        <f>SUM(B37:C41)</f>
        <v>0</v>
      </c>
    </row>
    <row r="43" spans="1:6" x14ac:dyDescent="0.3">
      <c r="A43" s="459" t="s">
        <v>251</v>
      </c>
      <c r="B43" s="462"/>
      <c r="C43" s="46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9" t="s">
        <v>19</v>
      </c>
      <c r="B45" s="470"/>
      <c r="C45" s="470"/>
      <c r="D45" s="470"/>
      <c r="E45" s="470"/>
      <c r="F45" s="47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9" t="s">
        <v>34</v>
      </c>
      <c r="B52" s="462"/>
      <c r="C52" s="463"/>
      <c r="D52" s="331">
        <f>SUM(B46:C51)</f>
        <v>0</v>
      </c>
    </row>
    <row r="53" spans="1:6" x14ac:dyDescent="0.3">
      <c r="A53" s="459" t="s">
        <v>251</v>
      </c>
      <c r="B53" s="462"/>
      <c r="C53" s="46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7" t="s">
        <v>8</v>
      </c>
      <c r="B55" s="468"/>
      <c r="C55" s="468"/>
      <c r="D55" s="468"/>
      <c r="E55" s="468"/>
      <c r="F55" s="46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9" t="s">
        <v>34</v>
      </c>
      <c r="B63" s="462"/>
      <c r="C63" s="463"/>
      <c r="D63" s="331">
        <f>SUM(B56:C62)</f>
        <v>0</v>
      </c>
    </row>
    <row r="64" spans="1:6" x14ac:dyDescent="0.3">
      <c r="A64" s="459" t="s">
        <v>251</v>
      </c>
      <c r="B64" s="462"/>
      <c r="C64" s="46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7" t="s">
        <v>111</v>
      </c>
      <c r="B66" s="468"/>
      <c r="C66" s="468"/>
      <c r="D66" s="468"/>
      <c r="E66" s="468"/>
      <c r="F66" s="46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9" t="s">
        <v>34</v>
      </c>
      <c r="B84" s="462"/>
      <c r="C84" s="463"/>
      <c r="D84" s="331">
        <f>SUM(B67:C83)</f>
        <v>0</v>
      </c>
    </row>
    <row r="85" spans="1:6" x14ac:dyDescent="0.3">
      <c r="A85" s="459" t="s">
        <v>251</v>
      </c>
      <c r="B85" s="462"/>
      <c r="C85" s="46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7" t="s">
        <v>172</v>
      </c>
      <c r="B87" s="468"/>
      <c r="C87" s="468"/>
      <c r="D87" s="468"/>
      <c r="E87" s="468"/>
      <c r="F87" s="46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9" t="s">
        <v>34</v>
      </c>
      <c r="B102" s="462"/>
      <c r="C102" s="463"/>
      <c r="D102" s="331">
        <f>SUM(B88:C101)</f>
        <v>0</v>
      </c>
    </row>
    <row r="103" spans="1:6" x14ac:dyDescent="0.3">
      <c r="A103" s="459" t="s">
        <v>251</v>
      </c>
      <c r="B103" s="462"/>
      <c r="C103" s="46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7" t="s">
        <v>173</v>
      </c>
      <c r="B106" s="468"/>
      <c r="C106" s="468"/>
      <c r="D106" s="468"/>
      <c r="E106" s="468"/>
      <c r="F106" s="46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9" t="s">
        <v>34</v>
      </c>
      <c r="B118" s="462"/>
      <c r="C118" s="463"/>
      <c r="D118" s="331">
        <f>SUM(B107:C117)</f>
        <v>0</v>
      </c>
    </row>
    <row r="119" spans="1:6" x14ac:dyDescent="0.3">
      <c r="A119" s="459" t="s">
        <v>251</v>
      </c>
      <c r="B119" s="462"/>
      <c r="C119" s="46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7" t="s">
        <v>156</v>
      </c>
      <c r="B121" s="468"/>
      <c r="C121" s="468"/>
      <c r="D121" s="468"/>
      <c r="E121" s="468"/>
      <c r="F121" s="46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9" t="s">
        <v>34</v>
      </c>
      <c r="B133" s="462"/>
      <c r="C133" s="463"/>
      <c r="D133" s="331">
        <f>SUM(B122:C132)</f>
        <v>0</v>
      </c>
    </row>
    <row r="134" spans="1:6" x14ac:dyDescent="0.3">
      <c r="A134" s="459" t="s">
        <v>251</v>
      </c>
      <c r="B134" s="462"/>
      <c r="C134" s="46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7" t="s">
        <v>61</v>
      </c>
      <c r="B136" s="468"/>
      <c r="C136" s="468"/>
      <c r="D136" s="468"/>
      <c r="E136" s="468"/>
      <c r="F136" s="46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9" t="s">
        <v>34</v>
      </c>
      <c r="B149" s="462"/>
      <c r="C149" s="463"/>
      <c r="D149" s="331">
        <f>SUM(B137:C148)</f>
        <v>0</v>
      </c>
    </row>
    <row r="150" spans="1:6" x14ac:dyDescent="0.3">
      <c r="A150" s="459" t="s">
        <v>251</v>
      </c>
      <c r="B150" s="462"/>
      <c r="C150" s="46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7" t="s">
        <v>178</v>
      </c>
      <c r="B152" s="468"/>
      <c r="C152" s="468"/>
      <c r="D152" s="468"/>
      <c r="E152" s="468"/>
      <c r="F152" s="46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9" t="s">
        <v>34</v>
      </c>
      <c r="B161" s="460"/>
      <c r="C161" s="461"/>
      <c r="D161" s="334">
        <f>SUM(B153:C160)</f>
        <v>0</v>
      </c>
    </row>
    <row r="162" spans="1:6" x14ac:dyDescent="0.3">
      <c r="A162" s="459" t="s">
        <v>251</v>
      </c>
      <c r="B162" s="462"/>
      <c r="C162" s="46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7" t="s">
        <v>64</v>
      </c>
      <c r="B164" s="468"/>
      <c r="C164" s="468"/>
      <c r="D164" s="468"/>
      <c r="E164" s="468"/>
      <c r="F164" s="46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9" t="s">
        <v>34</v>
      </c>
      <c r="B169" s="462"/>
      <c r="C169" s="463"/>
      <c r="D169" s="331">
        <f>SUM(B165:C168)</f>
        <v>0</v>
      </c>
    </row>
    <row r="170" spans="1:6" x14ac:dyDescent="0.3">
      <c r="A170" s="459" t="s">
        <v>251</v>
      </c>
      <c r="B170" s="462"/>
      <c r="C170" s="46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3" t="s">
        <v>15</v>
      </c>
      <c r="B172" s="474"/>
      <c r="C172" s="474"/>
      <c r="D172" s="474"/>
      <c r="E172" s="474"/>
      <c r="F172" s="47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9" t="s">
        <v>34</v>
      </c>
      <c r="B177" s="462"/>
      <c r="C177" s="463"/>
      <c r="D177" s="331">
        <f>SUM(B173:C176)</f>
        <v>0</v>
      </c>
    </row>
    <row r="178" spans="1:7" x14ac:dyDescent="0.3">
      <c r="A178" s="459" t="s">
        <v>251</v>
      </c>
      <c r="B178" s="462"/>
      <c r="C178" s="46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7" t="s">
        <v>65</v>
      </c>
      <c r="B180" s="468"/>
      <c r="C180" s="468"/>
      <c r="D180" s="468"/>
      <c r="E180" s="468"/>
      <c r="F180" s="46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9" t="s">
        <v>34</v>
      </c>
      <c r="B186" s="462"/>
      <c r="C186" s="463"/>
      <c r="D186" s="331">
        <f>SUM(B181:C185)</f>
        <v>0</v>
      </c>
    </row>
    <row r="187" spans="1:7" x14ac:dyDescent="0.3">
      <c r="A187" s="459" t="s">
        <v>251</v>
      </c>
      <c r="B187" s="462"/>
      <c r="C187" s="46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7" t="s">
        <v>177</v>
      </c>
      <c r="B189" s="468"/>
      <c r="C189" s="468"/>
      <c r="D189" s="468"/>
      <c r="E189" s="468"/>
      <c r="F189" s="46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9" t="s">
        <v>34</v>
      </c>
      <c r="B194" s="462"/>
      <c r="C194" s="463"/>
      <c r="D194" s="335">
        <f>SUM(B190:C193)</f>
        <v>0</v>
      </c>
    </row>
    <row r="195" spans="1:6" x14ac:dyDescent="0.3">
      <c r="A195" s="459" t="s">
        <v>251</v>
      </c>
      <c r="B195" s="462"/>
      <c r="C195" s="46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tEoOi2U4WIoNcG+GvlTeFq0fwPDOMpx+SBc+5WQ/3tAFBlZDE6fYysz39aXdq2ndvwy2fOharF/+JrYtaBAkZw==" saltValue="lyPHTnXt8NeZn2qpj+iN0w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5"/>
      <c r="E1" s="385"/>
      <c r="F1" s="385"/>
      <c r="G1" s="38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6" t="s">
        <v>151</v>
      </c>
      <c r="B7" s="386"/>
      <c r="C7" s="386"/>
      <c r="D7" s="386"/>
      <c r="E7" s="386"/>
      <c r="F7" s="386"/>
      <c r="G7" s="82"/>
    </row>
    <row r="8" spans="1:7" ht="22.5" x14ac:dyDescent="0.45">
      <c r="A8" s="387" t="str">
        <f>'Page de garde'!D18</f>
        <v>Marsa Erriadh</v>
      </c>
      <c r="B8" s="387"/>
      <c r="C8" s="387"/>
      <c r="D8" s="387"/>
      <c r="E8" s="387"/>
      <c r="F8" s="387"/>
      <c r="G8" s="82"/>
    </row>
    <row r="9" spans="1:7" ht="22.5" x14ac:dyDescent="0.45">
      <c r="A9" s="278" t="s">
        <v>39</v>
      </c>
      <c r="B9" s="388"/>
      <c r="C9" s="388"/>
      <c r="D9" s="388"/>
      <c r="E9" s="388"/>
      <c r="F9" s="388"/>
      <c r="G9" s="82"/>
    </row>
    <row r="10" spans="1:7" ht="22.5" x14ac:dyDescent="0.45">
      <c r="A10" s="279" t="s">
        <v>41</v>
      </c>
      <c r="B10" s="389"/>
      <c r="C10" s="389"/>
      <c r="D10" s="389"/>
      <c r="E10" s="389"/>
      <c r="F10" s="389"/>
      <c r="G10" s="82"/>
    </row>
    <row r="11" spans="1:7" ht="22.5" x14ac:dyDescent="0.45">
      <c r="A11" s="278" t="s">
        <v>40</v>
      </c>
      <c r="B11" s="384"/>
      <c r="C11" s="384"/>
      <c r="D11" s="384"/>
      <c r="E11" s="384"/>
      <c r="F11" s="384"/>
      <c r="G11" s="82"/>
    </row>
    <row r="12" spans="1:7" ht="22.5" x14ac:dyDescent="0.45">
      <c r="A12" s="278" t="s">
        <v>200</v>
      </c>
      <c r="B12" s="390" t="e">
        <f>D730</f>
        <v>#DIV/0!</v>
      </c>
      <c r="C12" s="390"/>
      <c r="D12" s="390"/>
      <c r="E12" s="390"/>
      <c r="F12" s="390"/>
      <c r="G12" s="82"/>
    </row>
    <row r="13" spans="1:7" ht="22.5" x14ac:dyDescent="0.45">
      <c r="A13" s="81"/>
      <c r="B13" s="79"/>
      <c r="C13" s="79"/>
      <c r="D13" s="385"/>
      <c r="E13" s="385"/>
      <c r="F13" s="385"/>
      <c r="G13" s="38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5" t="s">
        <v>28</v>
      </c>
      <c r="B17" s="366" t="s">
        <v>29</v>
      </c>
      <c r="C17" s="366"/>
      <c r="D17" s="366" t="s">
        <v>42</v>
      </c>
      <c r="E17" s="367" t="s">
        <v>266</v>
      </c>
      <c r="F17" s="367" t="s">
        <v>299</v>
      </c>
      <c r="G17" s="83"/>
    </row>
    <row r="18" spans="1:8" ht="16.5" customHeight="1" x14ac:dyDescent="0.4">
      <c r="A18" s="365"/>
      <c r="B18" s="283" t="s">
        <v>32</v>
      </c>
      <c r="C18" s="283" t="s">
        <v>31</v>
      </c>
      <c r="D18" s="366"/>
      <c r="E18" s="367"/>
      <c r="F18" s="36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94"/>
      <c r="B49" s="394"/>
      <c r="C49" s="394"/>
      <c r="D49" s="394"/>
      <c r="E49" s="394"/>
      <c r="F49" s="394"/>
      <c r="G49" s="39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5" t="s">
        <v>28</v>
      </c>
      <c r="B52" s="366" t="s">
        <v>29</v>
      </c>
      <c r="C52" s="366"/>
      <c r="D52" s="366" t="s">
        <v>42</v>
      </c>
      <c r="E52" s="367" t="s">
        <v>266</v>
      </c>
      <c r="F52" s="367" t="s">
        <v>301</v>
      </c>
      <c r="G52" s="83"/>
    </row>
    <row r="53" spans="1:7" ht="21" x14ac:dyDescent="0.4">
      <c r="A53" s="365"/>
      <c r="B53" s="283" t="s">
        <v>32</v>
      </c>
      <c r="C53" s="283" t="s">
        <v>31</v>
      </c>
      <c r="D53" s="366"/>
      <c r="E53" s="367"/>
      <c r="F53" s="36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379" t="s">
        <v>350</v>
      </c>
      <c r="B65" s="379"/>
      <c r="C65" s="379"/>
      <c r="D65" s="379"/>
      <c r="E65" s="379"/>
      <c r="F65" s="37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92"/>
      <c r="B83" s="392"/>
      <c r="C83" s="392"/>
      <c r="D83" s="392"/>
      <c r="E83" s="392"/>
      <c r="F83" s="392"/>
      <c r="G83" s="392"/>
    </row>
    <row r="84" spans="1:7" ht="45" customHeight="1" x14ac:dyDescent="0.45">
      <c r="A84" s="380" t="s">
        <v>351</v>
      </c>
      <c r="B84" s="380"/>
      <c r="C84" s="380"/>
      <c r="D84" s="380"/>
      <c r="E84" s="380"/>
      <c r="F84" s="38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5"/>
      <c r="B103" s="443"/>
      <c r="C103" s="443"/>
      <c r="D103" s="443"/>
      <c r="E103" s="443"/>
      <c r="F103" s="449"/>
      <c r="G103" s="83"/>
    </row>
    <row r="104" spans="1:7" ht="46.5" customHeight="1" x14ac:dyDescent="0.4">
      <c r="A104" s="379" t="s">
        <v>352</v>
      </c>
      <c r="B104" s="379"/>
      <c r="C104" s="379"/>
      <c r="D104" s="379"/>
      <c r="E104" s="379"/>
      <c r="F104" s="37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5"/>
      <c r="B111" s="443"/>
      <c r="C111" s="443"/>
      <c r="D111" s="443"/>
      <c r="E111" s="443"/>
      <c r="F111" s="449"/>
      <c r="G111" s="83"/>
    </row>
    <row r="112" spans="1:7" ht="39.75" customHeight="1" x14ac:dyDescent="0.4">
      <c r="A112" s="379" t="s">
        <v>390</v>
      </c>
      <c r="B112" s="379"/>
      <c r="C112" s="379"/>
      <c r="D112" s="379"/>
      <c r="E112" s="379"/>
      <c r="F112" s="37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43"/>
      <c r="B120" s="443"/>
      <c r="C120" s="443"/>
      <c r="D120" s="443"/>
      <c r="E120" s="443"/>
      <c r="F120" s="443"/>
      <c r="G120" s="83"/>
    </row>
    <row r="121" spans="1:7" ht="22.5" x14ac:dyDescent="0.4">
      <c r="A121" s="379" t="s">
        <v>310</v>
      </c>
      <c r="B121" s="379"/>
      <c r="C121" s="379"/>
      <c r="D121" s="379"/>
      <c r="E121" s="379"/>
      <c r="F121" s="37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4"/>
      <c r="B132" s="444"/>
      <c r="C132" s="444"/>
      <c r="D132" s="444"/>
      <c r="E132" s="444"/>
      <c r="F132" s="444"/>
      <c r="G132" s="83"/>
    </row>
    <row r="133" spans="1:16384" ht="22.5" customHeight="1" x14ac:dyDescent="0.4">
      <c r="A133" s="381" t="s">
        <v>424</v>
      </c>
      <c r="B133" s="381"/>
      <c r="C133" s="381"/>
      <c r="D133" s="381"/>
      <c r="E133" s="381"/>
      <c r="F133" s="381"/>
      <c r="G133" s="83"/>
    </row>
    <row r="134" spans="1:16384" ht="22.5" customHeight="1" x14ac:dyDescent="0.4">
      <c r="A134" s="382"/>
      <c r="B134" s="382"/>
      <c r="C134" s="382"/>
      <c r="D134" s="382"/>
      <c r="E134" s="382"/>
      <c r="F134" s="382"/>
      <c r="G134" s="83"/>
    </row>
    <row r="135" spans="1:16384" s="216" customFormat="1" ht="22.5" customHeight="1" x14ac:dyDescent="0.25">
      <c r="A135" s="365" t="s">
        <v>28</v>
      </c>
      <c r="B135" s="366" t="s">
        <v>29</v>
      </c>
      <c r="C135" s="366"/>
      <c r="D135" s="366" t="s">
        <v>42</v>
      </c>
      <c r="E135" s="367" t="s">
        <v>266</v>
      </c>
      <c r="F135" s="367" t="s">
        <v>301</v>
      </c>
    </row>
    <row r="136" spans="1:16384" s="216" customFormat="1" ht="22.5" customHeight="1" x14ac:dyDescent="0.25">
      <c r="A136" s="365"/>
      <c r="B136" s="283" t="s">
        <v>32</v>
      </c>
      <c r="C136" s="283" t="s">
        <v>31</v>
      </c>
      <c r="D136" s="366"/>
      <c r="E136" s="367"/>
      <c r="F136" s="36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83" t="s">
        <v>461</v>
      </c>
      <c r="B139" s="383"/>
      <c r="C139" s="383"/>
      <c r="D139" s="383"/>
      <c r="E139" s="383"/>
      <c r="F139" s="38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4" t="s">
        <v>349</v>
      </c>
      <c r="B147" s="414"/>
      <c r="C147" s="414"/>
      <c r="D147" s="414"/>
      <c r="E147" s="414"/>
      <c r="F147" s="41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5"/>
      <c r="B165" s="443"/>
      <c r="C165" s="443"/>
      <c r="D165" s="443"/>
      <c r="E165" s="443"/>
      <c r="F165" s="443"/>
      <c r="G165" s="83"/>
    </row>
    <row r="166" spans="1:7" ht="32.25" customHeight="1" x14ac:dyDescent="0.4">
      <c r="A166" s="383" t="s">
        <v>462</v>
      </c>
      <c r="B166" s="383"/>
      <c r="C166" s="383"/>
      <c r="D166" s="383"/>
      <c r="E166" s="383"/>
      <c r="F166" s="38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6"/>
      <c r="B176" s="447"/>
      <c r="C176" s="447"/>
      <c r="D176" s="447"/>
      <c r="E176" s="447"/>
      <c r="F176" s="447"/>
      <c r="G176" s="83"/>
    </row>
    <row r="177" spans="1:7" ht="32.25" customHeight="1" x14ac:dyDescent="0.4">
      <c r="A177" s="383" t="s">
        <v>310</v>
      </c>
      <c r="B177" s="383"/>
      <c r="C177" s="383"/>
      <c r="D177" s="383"/>
      <c r="E177" s="383"/>
      <c r="F177" s="38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15"/>
      <c r="C186" s="41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8"/>
      <c r="B188" s="448"/>
      <c r="C188" s="448"/>
      <c r="D188" s="448"/>
      <c r="E188" s="448"/>
      <c r="F188" s="44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5" t="s">
        <v>28</v>
      </c>
      <c r="B191" s="366" t="s">
        <v>29</v>
      </c>
      <c r="C191" s="366"/>
      <c r="D191" s="366" t="s">
        <v>42</v>
      </c>
      <c r="E191" s="367" t="s">
        <v>266</v>
      </c>
      <c r="F191" s="367" t="s">
        <v>301</v>
      </c>
      <c r="G191" s="83"/>
    </row>
    <row r="192" spans="1:7" ht="21" x14ac:dyDescent="0.4">
      <c r="A192" s="365"/>
      <c r="B192" s="283" t="s">
        <v>32</v>
      </c>
      <c r="C192" s="283" t="s">
        <v>31</v>
      </c>
      <c r="D192" s="366"/>
      <c r="E192" s="367"/>
      <c r="F192" s="36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2" t="s">
        <v>34</v>
      </c>
      <c r="B203" s="373"/>
      <c r="C203" s="37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4"/>
      <c r="B205" s="394"/>
      <c r="C205" s="394"/>
      <c r="D205" s="394"/>
      <c r="E205" s="394"/>
      <c r="F205" s="39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2" t="s">
        <v>34</v>
      </c>
      <c r="B227" s="373"/>
      <c r="C227" s="37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4"/>
      <c r="B229" s="394"/>
      <c r="C229" s="394"/>
      <c r="D229" s="394"/>
      <c r="E229" s="394"/>
      <c r="F229" s="39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5" t="s">
        <v>310</v>
      </c>
      <c r="B236" s="376"/>
      <c r="C236" s="376"/>
      <c r="D236" s="37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2" t="s">
        <v>34</v>
      </c>
      <c r="B245" s="373"/>
      <c r="C245" s="37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4"/>
      <c r="B250" s="394"/>
      <c r="C250" s="394"/>
      <c r="D250" s="394"/>
      <c r="E250" s="394"/>
      <c r="F250" s="39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5" t="s">
        <v>28</v>
      </c>
      <c r="B253" s="366" t="s">
        <v>29</v>
      </c>
      <c r="C253" s="366"/>
      <c r="D253" s="366" t="s">
        <v>42</v>
      </c>
      <c r="E253" s="367" t="s">
        <v>266</v>
      </c>
      <c r="F253" s="367" t="s">
        <v>301</v>
      </c>
      <c r="G253" s="83"/>
    </row>
    <row r="254" spans="1:7" ht="21" x14ac:dyDescent="0.4">
      <c r="A254" s="365"/>
      <c r="B254" s="283" t="s">
        <v>32</v>
      </c>
      <c r="C254" s="283" t="s">
        <v>31</v>
      </c>
      <c r="D254" s="366"/>
      <c r="E254" s="367"/>
      <c r="F254" s="36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2" t="s">
        <v>34</v>
      </c>
      <c r="B265" s="373"/>
      <c r="C265" s="37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9"/>
      <c r="B290" s="419"/>
      <c r="C290" s="419"/>
      <c r="D290" s="419"/>
      <c r="E290" s="419"/>
      <c r="F290" s="419"/>
      <c r="G290" s="83"/>
    </row>
    <row r="291" spans="1:7" ht="31.5" customHeight="1" x14ac:dyDescent="0.4">
      <c r="A291" s="378" t="s">
        <v>310</v>
      </c>
      <c r="B291" s="378"/>
      <c r="C291" s="378"/>
      <c r="D291" s="378"/>
      <c r="E291" s="378"/>
      <c r="F291" s="37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5" t="s">
        <v>28</v>
      </c>
      <c r="B308" s="366" t="s">
        <v>29</v>
      </c>
      <c r="C308" s="366"/>
      <c r="D308" s="366" t="s">
        <v>42</v>
      </c>
      <c r="E308" s="367" t="s">
        <v>266</v>
      </c>
      <c r="F308" s="367" t="s">
        <v>301</v>
      </c>
      <c r="G308" s="83"/>
    </row>
    <row r="309" spans="1:7" ht="21" x14ac:dyDescent="0.4">
      <c r="A309" s="365"/>
      <c r="B309" s="283" t="s">
        <v>32</v>
      </c>
      <c r="C309" s="283" t="s">
        <v>31</v>
      </c>
      <c r="D309" s="366"/>
      <c r="E309" s="367"/>
      <c r="F309" s="36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6"/>
      <c r="B357" s="396"/>
      <c r="C357" s="396"/>
      <c r="D357" s="396"/>
      <c r="E357" s="396"/>
      <c r="F357" s="396"/>
      <c r="G357" s="396"/>
    </row>
    <row r="358" spans="1:7" ht="32.25" customHeight="1" x14ac:dyDescent="0.4">
      <c r="A358" s="364" t="s">
        <v>310</v>
      </c>
      <c r="B358" s="364"/>
      <c r="C358" s="364"/>
      <c r="D358" s="364"/>
      <c r="E358" s="364"/>
      <c r="F358" s="36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5" t="s">
        <v>28</v>
      </c>
      <c r="B375" s="366" t="s">
        <v>29</v>
      </c>
      <c r="C375" s="366"/>
      <c r="D375" s="366" t="s">
        <v>42</v>
      </c>
      <c r="E375" s="367" t="s">
        <v>266</v>
      </c>
      <c r="F375" s="367" t="s">
        <v>301</v>
      </c>
      <c r="G375" s="83"/>
    </row>
    <row r="376" spans="1:7" ht="21" x14ac:dyDescent="0.4">
      <c r="A376" s="365"/>
      <c r="B376" s="283" t="s">
        <v>32</v>
      </c>
      <c r="C376" s="283" t="s">
        <v>31</v>
      </c>
      <c r="D376" s="366"/>
      <c r="E376" s="367"/>
      <c r="F376" s="36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1"/>
      <c r="B415" s="392"/>
      <c r="C415" s="392"/>
      <c r="D415" s="392"/>
      <c r="E415" s="392"/>
      <c r="F415" s="392"/>
      <c r="G415" s="392"/>
    </row>
    <row r="416" spans="1:7" ht="24.75" x14ac:dyDescent="0.4">
      <c r="A416" s="360" t="s">
        <v>319</v>
      </c>
      <c r="B416" s="360"/>
      <c r="C416" s="360"/>
      <c r="D416" s="360"/>
      <c r="E416" s="360"/>
      <c r="F416" s="36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5" t="s">
        <v>28</v>
      </c>
      <c r="B433" s="366" t="s">
        <v>29</v>
      </c>
      <c r="C433" s="366"/>
      <c r="D433" s="366" t="s">
        <v>42</v>
      </c>
      <c r="E433" s="367" t="s">
        <v>266</v>
      </c>
      <c r="F433" s="367" t="s">
        <v>301</v>
      </c>
      <c r="G433" s="83"/>
    </row>
    <row r="434" spans="1:7" ht="21" x14ac:dyDescent="0.4">
      <c r="A434" s="365"/>
      <c r="B434" s="283" t="s">
        <v>32</v>
      </c>
      <c r="C434" s="283" t="s">
        <v>31</v>
      </c>
      <c r="D434" s="366"/>
      <c r="E434" s="367"/>
      <c r="F434" s="36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0" t="s">
        <v>310</v>
      </c>
      <c r="B464" s="360"/>
      <c r="C464" s="360"/>
      <c r="D464" s="360"/>
      <c r="E464" s="360"/>
      <c r="F464" s="36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0" t="s">
        <v>425</v>
      </c>
      <c r="B478" s="370"/>
      <c r="C478" s="370"/>
      <c r="D478" s="370"/>
      <c r="E478" s="370"/>
      <c r="F478" s="37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61" t="s">
        <v>28</v>
      </c>
      <c r="B480" s="362" t="s">
        <v>29</v>
      </c>
      <c r="C480" s="362"/>
      <c r="D480" s="362" t="s">
        <v>42</v>
      </c>
      <c r="E480" s="363" t="s">
        <v>266</v>
      </c>
      <c r="F480" s="363" t="s">
        <v>301</v>
      </c>
      <c r="G480" s="83"/>
    </row>
    <row r="481" spans="1:7" ht="21" x14ac:dyDescent="0.4">
      <c r="A481" s="361"/>
      <c r="B481" s="291" t="s">
        <v>32</v>
      </c>
      <c r="C481" s="291" t="s">
        <v>31</v>
      </c>
      <c r="D481" s="362"/>
      <c r="E481" s="363"/>
      <c r="F481" s="36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5" t="s">
        <v>52</v>
      </c>
      <c r="B483" s="405"/>
      <c r="C483" s="405"/>
      <c r="D483" s="405"/>
      <c r="E483" s="405"/>
      <c r="F483" s="40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6" t="s">
        <v>463</v>
      </c>
      <c r="B491" s="427"/>
      <c r="C491" s="427"/>
      <c r="D491" s="427"/>
      <c r="E491" s="427"/>
      <c r="F491" s="42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8" t="s">
        <v>23</v>
      </c>
      <c r="B505" s="399"/>
      <c r="C505" s="399"/>
      <c r="D505" s="399"/>
      <c r="E505" s="399"/>
      <c r="F505" s="40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397"/>
      <c r="C518" s="397"/>
      <c r="D518" s="397"/>
      <c r="E518" s="397"/>
      <c r="F518" s="39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1" t="s">
        <v>97</v>
      </c>
      <c r="B530" s="371"/>
      <c r="C530" s="371"/>
      <c r="D530" s="371"/>
      <c r="E530" s="371"/>
      <c r="F530" s="37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1" t="s">
        <v>28</v>
      </c>
      <c r="B532" s="403" t="s">
        <v>29</v>
      </c>
      <c r="C532" s="404"/>
      <c r="D532" s="366" t="s">
        <v>42</v>
      </c>
      <c r="E532" s="367" t="s">
        <v>266</v>
      </c>
      <c r="F532" s="367" t="s">
        <v>301</v>
      </c>
      <c r="G532" s="83"/>
    </row>
    <row r="533" spans="1:7" ht="21" x14ac:dyDescent="0.4">
      <c r="A533" s="402"/>
      <c r="B533" s="292" t="s">
        <v>32</v>
      </c>
      <c r="C533" s="293" t="s">
        <v>31</v>
      </c>
      <c r="D533" s="366"/>
      <c r="E533" s="367"/>
      <c r="F533" s="36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8"/>
      <c r="D535" s="368"/>
      <c r="E535" s="368"/>
      <c r="F535" s="36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2" t="s">
        <v>34</v>
      </c>
      <c r="B542" s="373"/>
      <c r="C542" s="37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2" t="s">
        <v>33</v>
      </c>
      <c r="B543" s="373"/>
      <c r="C543" s="37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4"/>
      <c r="B544" s="394"/>
      <c r="C544" s="394"/>
      <c r="D544" s="394"/>
      <c r="E544" s="394"/>
      <c r="F544" s="39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5"/>
      <c r="B556" s="396"/>
      <c r="C556" s="396"/>
      <c r="D556" s="396"/>
      <c r="E556" s="396"/>
      <c r="F556" s="396"/>
      <c r="G556" s="396"/>
    </row>
    <row r="557" spans="1:7" ht="35.25" customHeight="1" x14ac:dyDescent="0.4">
      <c r="A557" s="246" t="s">
        <v>310</v>
      </c>
      <c r="B557" s="222"/>
      <c r="C557" s="431"/>
      <c r="D557" s="431"/>
      <c r="E557" s="431"/>
      <c r="F557" s="43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7" t="s">
        <v>34</v>
      </c>
      <c r="B566" s="417"/>
      <c r="C566" s="418"/>
      <c r="D566" s="296">
        <f>SUM(B558:C565,B546:C555)</f>
        <v>0</v>
      </c>
      <c r="E566" s="79"/>
      <c r="F566" s="83"/>
      <c r="G566" s="83"/>
    </row>
    <row r="567" spans="1:7" ht="21" x14ac:dyDescent="0.4">
      <c r="A567" s="417" t="s">
        <v>33</v>
      </c>
      <c r="B567" s="417"/>
      <c r="C567" s="41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4"/>
      <c r="B572" s="394"/>
      <c r="C572" s="394"/>
      <c r="D572" s="394"/>
      <c r="E572" s="394"/>
      <c r="F572" s="394"/>
      <c r="G572" s="83"/>
    </row>
    <row r="573" spans="1:7" ht="22.5" x14ac:dyDescent="0.45">
      <c r="A573" s="357" t="s">
        <v>19</v>
      </c>
      <c r="B573" s="357"/>
      <c r="C573" s="357"/>
      <c r="D573" s="357"/>
      <c r="E573" s="357"/>
      <c r="F573" s="35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61" t="s">
        <v>28</v>
      </c>
      <c r="B575" s="362" t="s">
        <v>29</v>
      </c>
      <c r="C575" s="362"/>
      <c r="D575" s="362" t="s">
        <v>42</v>
      </c>
      <c r="E575" s="363" t="s">
        <v>266</v>
      </c>
      <c r="F575" s="363" t="s">
        <v>301</v>
      </c>
      <c r="G575" s="83"/>
    </row>
    <row r="576" spans="1:7" ht="21" x14ac:dyDescent="0.4">
      <c r="A576" s="361"/>
      <c r="B576" s="291" t="s">
        <v>32</v>
      </c>
      <c r="C576" s="291" t="s">
        <v>31</v>
      </c>
      <c r="D576" s="362"/>
      <c r="E576" s="363"/>
      <c r="F576" s="36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0" t="s">
        <v>10</v>
      </c>
      <c r="B578" s="421"/>
      <c r="C578" s="421"/>
      <c r="D578" s="421"/>
      <c r="E578" s="421"/>
      <c r="F578" s="42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7" t="s">
        <v>34</v>
      </c>
      <c r="B588" s="417"/>
      <c r="C588" s="418"/>
      <c r="D588" s="296">
        <f>SUM(B579:C587)</f>
        <v>0</v>
      </c>
      <c r="E588" s="79"/>
      <c r="F588" s="83"/>
      <c r="G588" s="83"/>
    </row>
    <row r="589" spans="1:7" ht="21" x14ac:dyDescent="0.4">
      <c r="A589" s="417" t="s">
        <v>33</v>
      </c>
      <c r="B589" s="417"/>
      <c r="C589" s="41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23" t="s">
        <v>23</v>
      </c>
      <c r="B591" s="424"/>
      <c r="C591" s="424"/>
      <c r="D591" s="424"/>
      <c r="E591" s="424"/>
      <c r="F591" s="42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8" t="s">
        <v>383</v>
      </c>
      <c r="B598" s="359"/>
      <c r="C598" s="359"/>
      <c r="D598" s="359"/>
      <c r="E598" s="359"/>
      <c r="F598" s="359"/>
      <c r="G598" s="35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7" t="s">
        <v>34</v>
      </c>
      <c r="B606" s="417"/>
      <c r="C606" s="418"/>
      <c r="D606" s="296">
        <f>SUM(B592:C605)</f>
        <v>0</v>
      </c>
      <c r="E606" s="79"/>
      <c r="F606" s="83"/>
      <c r="G606" s="83"/>
    </row>
    <row r="607" spans="1:7" ht="21" x14ac:dyDescent="0.4">
      <c r="A607" s="417" t="s">
        <v>33</v>
      </c>
      <c r="B607" s="417"/>
      <c r="C607" s="41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8" t="s">
        <v>170</v>
      </c>
      <c r="B610" s="429"/>
      <c r="C610" s="43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7" t="s">
        <v>8</v>
      </c>
      <c r="B612" s="357"/>
      <c r="C612" s="357"/>
      <c r="D612" s="357"/>
      <c r="E612" s="357"/>
      <c r="F612" s="35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5" t="s">
        <v>28</v>
      </c>
      <c r="B614" s="366" t="s">
        <v>29</v>
      </c>
      <c r="C614" s="366"/>
      <c r="D614" s="366" t="s">
        <v>42</v>
      </c>
      <c r="E614" s="367" t="s">
        <v>266</v>
      </c>
      <c r="F614" s="367" t="s">
        <v>301</v>
      </c>
      <c r="G614" s="83"/>
    </row>
    <row r="615" spans="1:7" ht="18.75" customHeight="1" x14ac:dyDescent="0.4">
      <c r="A615" s="365"/>
      <c r="B615" s="283" t="s">
        <v>32</v>
      </c>
      <c r="C615" s="283" t="s">
        <v>31</v>
      </c>
      <c r="D615" s="366"/>
      <c r="E615" s="367"/>
      <c r="F615" s="36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12"/>
      <c r="D617" s="412"/>
      <c r="E617" s="412"/>
      <c r="F617" s="41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7" t="s">
        <v>34</v>
      </c>
      <c r="B627" s="417"/>
      <c r="C627" s="417"/>
      <c r="D627" s="296">
        <f>SUM(B618:C626)</f>
        <v>0</v>
      </c>
      <c r="E627" s="438"/>
      <c r="F627" s="419"/>
      <c r="G627" s="83"/>
    </row>
    <row r="628" spans="1:7" ht="21" x14ac:dyDescent="0.4">
      <c r="A628" s="417" t="s">
        <v>33</v>
      </c>
      <c r="B628" s="417"/>
      <c r="C628" s="417"/>
      <c r="D628" s="295" t="e">
        <f>D627/(COUNT(B618:C626)*2)</f>
        <v>#DIV/0!</v>
      </c>
      <c r="E628" s="439"/>
      <c r="F628" s="393"/>
      <c r="G628" s="83"/>
    </row>
    <row r="629" spans="1:7" ht="21" x14ac:dyDescent="0.4">
      <c r="A629" s="104"/>
      <c r="B629" s="83"/>
      <c r="C629" s="437"/>
      <c r="D629" s="437"/>
      <c r="E629" s="437"/>
      <c r="F629" s="43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2" t="s">
        <v>34</v>
      </c>
      <c r="B639" s="373"/>
      <c r="C639" s="37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12"/>
      <c r="D642" s="412"/>
      <c r="E642" s="412"/>
      <c r="F642" s="41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2" t="s">
        <v>34</v>
      </c>
      <c r="B650" s="373"/>
      <c r="C650" s="37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4"/>
      <c r="B652" s="434"/>
      <c r="C652" s="434"/>
      <c r="D652" s="434"/>
      <c r="E652" s="434"/>
      <c r="F652" s="434"/>
      <c r="G652" s="434"/>
    </row>
    <row r="653" spans="1:16382" ht="24.75" x14ac:dyDescent="0.4">
      <c r="A653" s="241" t="s">
        <v>26</v>
      </c>
      <c r="B653" s="412"/>
      <c r="C653" s="412"/>
      <c r="D653" s="412"/>
      <c r="E653" s="412"/>
      <c r="F653" s="41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9" t="s">
        <v>310</v>
      </c>
      <c r="B661" s="410"/>
      <c r="C661" s="410"/>
      <c r="D661" s="410"/>
      <c r="E661" s="410"/>
      <c r="F661" s="41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7" t="s">
        <v>355</v>
      </c>
      <c r="B676" s="357"/>
      <c r="C676" s="357"/>
      <c r="D676" s="357"/>
      <c r="E676" s="357"/>
      <c r="F676" s="35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5" t="s">
        <v>28</v>
      </c>
      <c r="B678" s="366" t="s">
        <v>29</v>
      </c>
      <c r="C678" s="366"/>
      <c r="D678" s="366" t="s">
        <v>42</v>
      </c>
      <c r="E678" s="367" t="s">
        <v>266</v>
      </c>
      <c r="F678" s="367" t="s">
        <v>301</v>
      </c>
      <c r="G678" s="83"/>
    </row>
    <row r="679" spans="1:7" ht="21" x14ac:dyDescent="0.4">
      <c r="A679" s="365"/>
      <c r="B679" s="283" t="s">
        <v>32</v>
      </c>
      <c r="C679" s="283" t="s">
        <v>31</v>
      </c>
      <c r="D679" s="366"/>
      <c r="E679" s="367"/>
      <c r="F679" s="36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33" t="s">
        <v>459</v>
      </c>
      <c r="B704" s="433"/>
      <c r="C704" s="433"/>
      <c r="D704" s="433"/>
      <c r="E704" s="433"/>
      <c r="F704" s="43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40" t="s">
        <v>28</v>
      </c>
      <c r="B706" s="403" t="s">
        <v>29</v>
      </c>
      <c r="C706" s="403"/>
      <c r="D706" s="366" t="s">
        <v>42</v>
      </c>
      <c r="E706" s="367" t="s">
        <v>266</v>
      </c>
      <c r="F706" s="367" t="s">
        <v>301</v>
      </c>
      <c r="G706" s="184"/>
    </row>
    <row r="707" spans="1:7" ht="21" x14ac:dyDescent="0.4">
      <c r="A707" s="365"/>
      <c r="B707" s="283" t="s">
        <v>32</v>
      </c>
      <c r="C707" s="283" t="s">
        <v>31</v>
      </c>
      <c r="D707" s="366"/>
      <c r="E707" s="367"/>
      <c r="F707" s="36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6" t="s">
        <v>305</v>
      </c>
      <c r="B709" s="407"/>
      <c r="C709" s="407"/>
      <c r="D709" s="407"/>
      <c r="E709" s="407"/>
      <c r="F709" s="40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5"/>
      <c r="C715" s="43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5"/>
      <c r="C716" s="43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6" t="s">
        <v>306</v>
      </c>
      <c r="B718" s="407"/>
      <c r="C718" s="407"/>
      <c r="D718" s="407"/>
      <c r="E718" s="407"/>
      <c r="F718" s="40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 xr:uid="{00000000-0002-0000-0700-000001000000}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 xr:uid="{00000000-0002-0000-0700-000003000000}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G199"/>
  <sheetViews>
    <sheetView view="pageBreakPreview" zoomScale="80" zoomScaleNormal="90" zoomScaleSheetLayoutView="8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1"/>
      <c r="E1" s="451"/>
      <c r="F1" s="451"/>
      <c r="G1" s="45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66"/>
    </row>
    <row r="7" spans="1:7" s="2" customFormat="1" ht="21.75" customHeight="1" x14ac:dyDescent="0.45">
      <c r="A7" s="453" t="str">
        <f>'Page de garde'!D18</f>
        <v>Marsa Erriadh</v>
      </c>
      <c r="B7" s="453"/>
      <c r="C7" s="453"/>
      <c r="D7" s="453"/>
      <c r="E7" s="453"/>
      <c r="F7" s="453"/>
      <c r="G7" s="66"/>
    </row>
    <row r="8" spans="1:7" s="2" customFormat="1" ht="24" x14ac:dyDescent="0.45">
      <c r="A8" s="329" t="s">
        <v>39</v>
      </c>
      <c r="B8" s="454">
        <f>'A4 Exploitation'!B9:F9</f>
        <v>0</v>
      </c>
      <c r="C8" s="454"/>
      <c r="D8" s="454"/>
      <c r="E8" s="454"/>
      <c r="F8" s="454"/>
      <c r="G8" s="66"/>
    </row>
    <row r="9" spans="1:7" s="2" customFormat="1" ht="24" x14ac:dyDescent="0.45">
      <c r="A9" s="330" t="s">
        <v>41</v>
      </c>
      <c r="B9" s="455">
        <f>'A4 Exploitation'!B10:F10</f>
        <v>0</v>
      </c>
      <c r="C9" s="455"/>
      <c r="D9" s="455"/>
      <c r="E9" s="455"/>
      <c r="F9" s="455"/>
      <c r="G9" s="66"/>
    </row>
    <row r="10" spans="1:7" s="2" customFormat="1" ht="24" x14ac:dyDescent="0.45">
      <c r="A10" s="329" t="s">
        <v>40</v>
      </c>
      <c r="B10" s="450">
        <f>'A4 Exploitation'!B11:F11</f>
        <v>0</v>
      </c>
      <c r="C10" s="450"/>
      <c r="D10" s="450"/>
      <c r="E10" s="450"/>
      <c r="F10" s="450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385"/>
      <c r="E12" s="385"/>
      <c r="F12" s="385"/>
      <c r="G12" s="385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6" t="s">
        <v>34</v>
      </c>
      <c r="B22" s="460"/>
      <c r="C22" s="461"/>
      <c r="D22" s="334">
        <f>SUM(B17:C21)</f>
        <v>0</v>
      </c>
    </row>
    <row r="23" spans="1:7" x14ac:dyDescent="0.3">
      <c r="A23" s="459" t="s">
        <v>251</v>
      </c>
      <c r="B23" s="462"/>
      <c r="C23" s="46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7" t="s">
        <v>4</v>
      </c>
      <c r="B25" s="468"/>
      <c r="C25" s="468"/>
      <c r="D25" s="468"/>
      <c r="E25" s="468"/>
      <c r="F25" s="46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9" t="s">
        <v>34</v>
      </c>
      <c r="B33" s="462"/>
      <c r="C33" s="463"/>
      <c r="D33" s="331">
        <f>SUM(B26:C32)</f>
        <v>0</v>
      </c>
    </row>
    <row r="34" spans="1:6" x14ac:dyDescent="0.3">
      <c r="A34" s="459" t="s">
        <v>251</v>
      </c>
      <c r="B34" s="462"/>
      <c r="C34" s="46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7" t="s">
        <v>180</v>
      </c>
      <c r="B36" s="468"/>
      <c r="C36" s="468"/>
      <c r="D36" s="468"/>
      <c r="E36" s="468"/>
      <c r="F36" s="46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9" t="s">
        <v>34</v>
      </c>
      <c r="B42" s="462"/>
      <c r="C42" s="463"/>
      <c r="D42" s="331">
        <f>SUM(B37:C41)</f>
        <v>0</v>
      </c>
    </row>
    <row r="43" spans="1:6" x14ac:dyDescent="0.3">
      <c r="A43" s="459" t="s">
        <v>251</v>
      </c>
      <c r="B43" s="462"/>
      <c r="C43" s="46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9" t="s">
        <v>19</v>
      </c>
      <c r="B45" s="470"/>
      <c r="C45" s="470"/>
      <c r="D45" s="470"/>
      <c r="E45" s="470"/>
      <c r="F45" s="47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9" t="s">
        <v>34</v>
      </c>
      <c r="B52" s="462"/>
      <c r="C52" s="463"/>
      <c r="D52" s="331">
        <f>SUM(B46:C51)</f>
        <v>0</v>
      </c>
    </row>
    <row r="53" spans="1:6" x14ac:dyDescent="0.3">
      <c r="A53" s="459" t="s">
        <v>251</v>
      </c>
      <c r="B53" s="462"/>
      <c r="C53" s="46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7" t="s">
        <v>8</v>
      </c>
      <c r="B55" s="468"/>
      <c r="C55" s="468"/>
      <c r="D55" s="468"/>
      <c r="E55" s="468"/>
      <c r="F55" s="46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9" t="s">
        <v>34</v>
      </c>
      <c r="B63" s="462"/>
      <c r="C63" s="463"/>
      <c r="D63" s="331">
        <f>SUM(B56:C62)</f>
        <v>0</v>
      </c>
    </row>
    <row r="64" spans="1:6" x14ac:dyDescent="0.3">
      <c r="A64" s="459" t="s">
        <v>251</v>
      </c>
      <c r="B64" s="462"/>
      <c r="C64" s="46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7" t="s">
        <v>111</v>
      </c>
      <c r="B66" s="468"/>
      <c r="C66" s="468"/>
      <c r="D66" s="468"/>
      <c r="E66" s="468"/>
      <c r="F66" s="46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9" t="s">
        <v>34</v>
      </c>
      <c r="B84" s="462"/>
      <c r="C84" s="463"/>
      <c r="D84" s="331">
        <f>SUM(B67:C83)</f>
        <v>0</v>
      </c>
    </row>
    <row r="85" spans="1:6" x14ac:dyDescent="0.3">
      <c r="A85" s="459" t="s">
        <v>251</v>
      </c>
      <c r="B85" s="462"/>
      <c r="C85" s="46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7" t="s">
        <v>172</v>
      </c>
      <c r="B87" s="468"/>
      <c r="C87" s="468"/>
      <c r="D87" s="468"/>
      <c r="E87" s="468"/>
      <c r="F87" s="46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9" t="s">
        <v>34</v>
      </c>
      <c r="B102" s="462"/>
      <c r="C102" s="463"/>
      <c r="D102" s="331">
        <f>SUM(B88:C101)</f>
        <v>0</v>
      </c>
    </row>
    <row r="103" spans="1:6" x14ac:dyDescent="0.3">
      <c r="A103" s="459" t="s">
        <v>251</v>
      </c>
      <c r="B103" s="462"/>
      <c r="C103" s="46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7" t="s">
        <v>173</v>
      </c>
      <c r="B106" s="468"/>
      <c r="C106" s="468"/>
      <c r="D106" s="468"/>
      <c r="E106" s="468"/>
      <c r="F106" s="46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9" t="s">
        <v>34</v>
      </c>
      <c r="B118" s="462"/>
      <c r="C118" s="463"/>
      <c r="D118" s="331">
        <f>SUM(B107:C117)</f>
        <v>0</v>
      </c>
    </row>
    <row r="119" spans="1:6" x14ac:dyDescent="0.3">
      <c r="A119" s="459" t="s">
        <v>251</v>
      </c>
      <c r="B119" s="462"/>
      <c r="C119" s="46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7" t="s">
        <v>156</v>
      </c>
      <c r="B121" s="468"/>
      <c r="C121" s="468"/>
      <c r="D121" s="468"/>
      <c r="E121" s="468"/>
      <c r="F121" s="46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9" t="s">
        <v>34</v>
      </c>
      <c r="B133" s="462"/>
      <c r="C133" s="463"/>
      <c r="D133" s="331">
        <f>SUM(B122:C132)</f>
        <v>0</v>
      </c>
    </row>
    <row r="134" spans="1:6" x14ac:dyDescent="0.3">
      <c r="A134" s="459" t="s">
        <v>251</v>
      </c>
      <c r="B134" s="462"/>
      <c r="C134" s="46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7" t="s">
        <v>61</v>
      </c>
      <c r="B136" s="468"/>
      <c r="C136" s="468"/>
      <c r="D136" s="468"/>
      <c r="E136" s="468"/>
      <c r="F136" s="46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9" t="s">
        <v>34</v>
      </c>
      <c r="B149" s="462"/>
      <c r="C149" s="463"/>
      <c r="D149" s="331">
        <f>SUM(B137:C148)</f>
        <v>0</v>
      </c>
    </row>
    <row r="150" spans="1:6" x14ac:dyDescent="0.3">
      <c r="A150" s="459" t="s">
        <v>251</v>
      </c>
      <c r="B150" s="462"/>
      <c r="C150" s="46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7" t="s">
        <v>178</v>
      </c>
      <c r="B152" s="468"/>
      <c r="C152" s="468"/>
      <c r="D152" s="468"/>
      <c r="E152" s="468"/>
      <c r="F152" s="46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9" t="s">
        <v>34</v>
      </c>
      <c r="B161" s="460"/>
      <c r="C161" s="461"/>
      <c r="D161" s="334">
        <f>SUM(B153:C160)</f>
        <v>0</v>
      </c>
    </row>
    <row r="162" spans="1:6" x14ac:dyDescent="0.3">
      <c r="A162" s="459" t="s">
        <v>251</v>
      </c>
      <c r="B162" s="462"/>
      <c r="C162" s="46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7" t="s">
        <v>64</v>
      </c>
      <c r="B164" s="468"/>
      <c r="C164" s="468"/>
      <c r="D164" s="468"/>
      <c r="E164" s="468"/>
      <c r="F164" s="46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9" t="s">
        <v>34</v>
      </c>
      <c r="B169" s="462"/>
      <c r="C169" s="463"/>
      <c r="D169" s="331">
        <f>SUM(B165:C168)</f>
        <v>0</v>
      </c>
    </row>
    <row r="170" spans="1:6" x14ac:dyDescent="0.3">
      <c r="A170" s="459" t="s">
        <v>251</v>
      </c>
      <c r="B170" s="462"/>
      <c r="C170" s="46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73" t="s">
        <v>15</v>
      </c>
      <c r="B172" s="474"/>
      <c r="C172" s="474"/>
      <c r="D172" s="474"/>
      <c r="E172" s="474"/>
      <c r="F172" s="47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9" t="s">
        <v>34</v>
      </c>
      <c r="B177" s="462"/>
      <c r="C177" s="463"/>
      <c r="D177" s="331">
        <f>SUM(B173:C176)</f>
        <v>0</v>
      </c>
    </row>
    <row r="178" spans="1:7" x14ac:dyDescent="0.3">
      <c r="A178" s="459" t="s">
        <v>251</v>
      </c>
      <c r="B178" s="462"/>
      <c r="C178" s="46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7" t="s">
        <v>65</v>
      </c>
      <c r="B180" s="468"/>
      <c r="C180" s="468"/>
      <c r="D180" s="468"/>
      <c r="E180" s="468"/>
      <c r="F180" s="46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9" t="s">
        <v>34</v>
      </c>
      <c r="B186" s="462"/>
      <c r="C186" s="463"/>
      <c r="D186" s="331">
        <f>SUM(B181:C185)</f>
        <v>0</v>
      </c>
    </row>
    <row r="187" spans="1:7" x14ac:dyDescent="0.3">
      <c r="A187" s="459" t="s">
        <v>251</v>
      </c>
      <c r="B187" s="462"/>
      <c r="C187" s="46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7" t="s">
        <v>177</v>
      </c>
      <c r="B189" s="468"/>
      <c r="C189" s="468"/>
      <c r="D189" s="468"/>
      <c r="E189" s="468"/>
      <c r="F189" s="46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9" t="s">
        <v>34</v>
      </c>
      <c r="B194" s="462"/>
      <c r="C194" s="463"/>
      <c r="D194" s="335">
        <f>SUM(B190:C193)</f>
        <v>0</v>
      </c>
    </row>
    <row r="195" spans="1:6" x14ac:dyDescent="0.3">
      <c r="A195" s="459" t="s">
        <v>251</v>
      </c>
      <c r="B195" s="462"/>
      <c r="C195" s="46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geSMW2QHok+92TO1yCmd0+vjELKb+mELhTD6xgEL77c659Nv+myVkQXhNW2SVDEXvv1jXIPi+u4xZwFVq9Hrg==" saltValue="Q/L2yuwkZoN7OsAMwvUAzw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QLC-AB</cp:lastModifiedBy>
  <cp:lastPrinted>2019-01-11T11:00:47Z</cp:lastPrinted>
  <dcterms:created xsi:type="dcterms:W3CDTF">2015-10-03T07:44:26Z</dcterms:created>
  <dcterms:modified xsi:type="dcterms:W3CDTF">2019-11-08T11:00:33Z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