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449C4344-2893-41C2-B026-5D3D73D3D819}" xr6:coauthVersionLast="34" xr6:coauthVersionMax="34" xr10:uidLastSave="{00000000-0000-0000-0000-000000000000}"/>
  <bookViews>
    <workbookView xWindow="0" yWindow="0" windowWidth="20490" windowHeight="7155" tabRatio="916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D197" i="35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D353" i="31" s="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C542" i="33"/>
  <c r="A537" i="33"/>
  <c r="F532" i="33"/>
  <c r="D532" i="33" s="1"/>
  <c r="B532" i="33" s="1"/>
  <c r="E532" i="33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C411" i="33"/>
  <c r="D417" i="33" s="1"/>
  <c r="D418" i="33" s="1"/>
  <c r="C405" i="33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 s="1"/>
  <c r="D513" i="43" s="1"/>
  <c r="D514" i="43" s="1"/>
  <c r="B152" i="29" s="1"/>
  <c r="A506" i="43"/>
  <c r="F498" i="43"/>
  <c r="E498" i="43"/>
  <c r="D498" i="43" s="1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C278" i="36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06" i="33" l="1"/>
  <c r="D407" i="33" s="1"/>
  <c r="D133" i="25"/>
  <c r="D134" i="25" s="1"/>
  <c r="D42" i="31"/>
  <c r="D386" i="31"/>
  <c r="B386" i="31" s="1"/>
  <c r="D387" i="31" s="1"/>
  <c r="D102" i="37"/>
  <c r="D103" i="37" s="1"/>
  <c r="D118" i="37"/>
  <c r="D119" i="37" s="1"/>
  <c r="D200" i="43"/>
  <c r="D543" i="43"/>
  <c r="D99" i="33"/>
  <c r="B99" i="33" s="1"/>
  <c r="D139" i="33"/>
  <c r="D140" i="33" s="1"/>
  <c r="D532" i="31"/>
  <c r="B532" i="31" s="1"/>
  <c r="D543" i="31"/>
  <c r="B543" i="31" s="1"/>
  <c r="D544" i="31" s="1"/>
  <c r="D222" i="36"/>
  <c r="D223" i="36" s="1"/>
  <c r="D353" i="43"/>
  <c r="D439" i="43"/>
  <c r="D543" i="33"/>
  <c r="B543" i="33" s="1"/>
  <c r="D313" i="31"/>
  <c r="B313" i="31" s="1"/>
  <c r="D373" i="31"/>
  <c r="D374" i="31" s="1"/>
  <c r="D406" i="31"/>
  <c r="D407" i="31" s="1"/>
  <c r="D532" i="43"/>
  <c r="D426" i="43"/>
  <c r="D427" i="43" s="1"/>
  <c r="D502" i="43"/>
  <c r="D503" i="43" s="1"/>
  <c r="B143" i="29" s="1"/>
  <c r="D500" i="43"/>
  <c r="D544" i="33"/>
  <c r="D545" i="33" s="1"/>
  <c r="B172" i="29" s="1"/>
  <c r="D201" i="31"/>
  <c r="D202" i="31" s="1"/>
  <c r="D244" i="43"/>
  <c r="D245" i="43" s="1"/>
  <c r="D285" i="43"/>
  <c r="D286" i="43" s="1"/>
  <c r="D386" i="43"/>
  <c r="D387" i="43" s="1"/>
  <c r="D417" i="43"/>
  <c r="D418" i="43" s="1"/>
  <c r="D533" i="43"/>
  <c r="D534" i="43" s="1"/>
  <c r="B162" i="29" s="1"/>
  <c r="D84" i="25"/>
  <c r="D85" i="25" s="1"/>
  <c r="D197" i="25"/>
  <c r="D139" i="31"/>
  <c r="D140" i="31" s="1"/>
  <c r="D153" i="31"/>
  <c r="B153" i="31" s="1"/>
  <c r="D222" i="31"/>
  <c r="D223" i="31" s="1"/>
  <c r="D426" i="31"/>
  <c r="D427" i="31" s="1"/>
  <c r="D161" i="32"/>
  <c r="D162" i="32" s="1"/>
  <c r="D201" i="36"/>
  <c r="D202" i="36" s="1"/>
  <c r="D440" i="36"/>
  <c r="D201" i="43"/>
  <c r="D202" i="43" s="1"/>
  <c r="D63" i="35"/>
  <c r="D64" i="35" s="1"/>
  <c r="D84" i="35"/>
  <c r="D85" i="35" s="1"/>
  <c r="D102" i="35"/>
  <c r="D103" i="35" s="1"/>
  <c r="D118" i="35"/>
  <c r="D119" i="35" s="1"/>
  <c r="D133" i="35"/>
  <c r="D134" i="35" s="1"/>
  <c r="D84" i="33"/>
  <c r="D201" i="33"/>
  <c r="D202" i="33" s="1"/>
  <c r="D63" i="32"/>
  <c r="D64" i="32" s="1"/>
  <c r="D133" i="32"/>
  <c r="D134" i="32" s="1"/>
  <c r="D84" i="36"/>
  <c r="D285" i="36"/>
  <c r="D286" i="36" s="1"/>
  <c r="D354" i="36"/>
  <c r="D355" i="36" s="1"/>
  <c r="D133" i="37"/>
  <c r="D134" i="37" s="1"/>
  <c r="D149" i="37"/>
  <c r="D150" i="37" s="1"/>
  <c r="D139" i="43"/>
  <c r="D140" i="43" s="1"/>
  <c r="D153" i="43"/>
  <c r="D154" i="43" s="1"/>
  <c r="D222" i="43"/>
  <c r="D223" i="43" s="1"/>
  <c r="D406" i="43"/>
  <c r="D407" i="43" s="1"/>
  <c r="D149" i="35"/>
  <c r="D150" i="35" s="1"/>
  <c r="D262" i="33"/>
  <c r="D263" i="33" s="1"/>
  <c r="D439" i="33"/>
  <c r="B439" i="33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154" i="31"/>
  <c r="D285" i="31"/>
  <c r="D286" i="31" s="1"/>
  <c r="D102" i="32"/>
  <c r="D103" i="32" s="1"/>
  <c r="D118" i="32"/>
  <c r="D119" i="32" s="1"/>
  <c r="D149" i="32"/>
  <c r="D150" i="32" s="1"/>
  <c r="D154" i="36"/>
  <c r="D161" i="37"/>
  <c r="D162" i="37" s="1"/>
  <c r="D63" i="37"/>
  <c r="D64" i="37" s="1"/>
  <c r="D533" i="36"/>
  <c r="D534" i="36" s="1"/>
  <c r="B161" i="29" s="1"/>
  <c r="D477" i="36"/>
  <c r="D478" i="36" s="1"/>
  <c r="D387" i="36"/>
  <c r="D388" i="36" s="1"/>
  <c r="D373" i="36"/>
  <c r="D374" i="36" s="1"/>
  <c r="D314" i="36"/>
  <c r="D317" i="36" s="1"/>
  <c r="D318" i="36" s="1"/>
  <c r="B97" i="29" s="1"/>
  <c r="D100" i="36"/>
  <c r="D101" i="36" s="1"/>
  <c r="D42" i="36"/>
  <c r="D43" i="36" s="1"/>
  <c r="D544" i="43"/>
  <c r="D45" i="31"/>
  <c r="D46" i="31" s="1"/>
  <c r="B55" i="29" s="1"/>
  <c r="D43" i="31"/>
  <c r="D85" i="36"/>
  <c r="D441" i="36"/>
  <c r="D195" i="35"/>
  <c r="D155" i="36"/>
  <c r="D155" i="31"/>
  <c r="D157" i="31"/>
  <c r="D158" i="31" s="1"/>
  <c r="B73" i="29" s="1"/>
  <c r="D477" i="33"/>
  <c r="D173" i="31"/>
  <c r="D262" i="31"/>
  <c r="B65" i="29"/>
  <c r="B41" i="33"/>
  <c r="D100" i="33"/>
  <c r="D101" i="33" s="1"/>
  <c r="D204" i="33"/>
  <c r="D205" i="33" s="1"/>
  <c r="B81" i="29" s="1"/>
  <c r="D102" i="25"/>
  <c r="D103" i="25" s="1"/>
  <c r="D502" i="31"/>
  <c r="D503" i="31" s="1"/>
  <c r="B145" i="29" s="1"/>
  <c r="D533" i="31"/>
  <c r="D534" i="31" s="1"/>
  <c r="B164" i="29" s="1"/>
  <c r="D502" i="33"/>
  <c r="D503" i="33" s="1"/>
  <c r="B144" i="29" s="1"/>
  <c r="D500" i="33"/>
  <c r="D262" i="36"/>
  <c r="D173" i="43"/>
  <c r="D314" i="43"/>
  <c r="D354" i="43"/>
  <c r="D545" i="36"/>
  <c r="B170" i="29" s="1"/>
  <c r="D195" i="37"/>
  <c r="D262" i="43"/>
  <c r="D85" i="33"/>
  <c r="D139" i="36"/>
  <c r="D140" i="36" s="1"/>
  <c r="D502" i="36"/>
  <c r="D503" i="36" s="1"/>
  <c r="B142" i="29" s="1"/>
  <c r="D42" i="43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244" i="31"/>
  <c r="D245" i="31" s="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265" i="33" l="1"/>
  <c r="D266" i="33" s="1"/>
  <c r="B90" i="29" s="1"/>
  <c r="D547" i="33"/>
  <c r="B45" i="29" s="1"/>
  <c r="D547" i="31"/>
  <c r="B46" i="29" s="1"/>
  <c r="D547" i="43"/>
  <c r="B44" i="29" s="1"/>
  <c r="D157" i="43"/>
  <c r="D158" i="43" s="1"/>
  <c r="B71" i="29" s="1"/>
  <c r="D155" i="43"/>
  <c r="D102" i="33"/>
  <c r="D103" i="33" s="1"/>
  <c r="B63" i="29" s="1"/>
  <c r="D480" i="36"/>
  <c r="D481" i="36" s="1"/>
  <c r="B133" i="29" s="1"/>
  <c r="D315" i="36"/>
  <c r="D204" i="31"/>
  <c r="D205" i="31" s="1"/>
  <c r="B82" i="29" s="1"/>
  <c r="D204" i="43"/>
  <c r="D205" i="43" s="1"/>
  <c r="B80" i="29" s="1"/>
  <c r="D357" i="36"/>
  <c r="D358" i="36" s="1"/>
  <c r="B106" i="29" s="1"/>
  <c r="D443" i="36"/>
  <c r="D444" i="36" s="1"/>
  <c r="B124" i="29" s="1"/>
  <c r="D390" i="36"/>
  <c r="D391" i="36" s="1"/>
  <c r="B115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<sst xmlns="http://schemas.openxmlformats.org/spreadsheetml/2006/main" count="3973" uniqueCount="455">
  <si>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</si>
  <si>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</si>
  <si>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</si>
  <si>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</si>
  <si>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</si>
  <si>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</si>
  <si>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</si>
  <si>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</si>
  <si>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</si>
  <si>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</si>
  <si>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</si>
  <si>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</si>
  <si>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</si>
  <si>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</si>
  <si>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</si>
  <si>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</si>
  <si>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</si>
  <si>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</si>
  <si>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</si>
  <si>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</si>
  <si>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</si>
  <si>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</si>
  <si>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</si>
  <si>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</si>
  <si>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</si>
  <si>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</si>
  <si>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</si>
  <si>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</si>
  <si>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</si>
  <si>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</si>
  <si>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</si>
  <si>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</si>
  <si>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</si>
  <si>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</si>
  <si>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</si>
  <si>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</si>
  <si>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</si>
  <si>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</si>
  <si>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</si>
  <si>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</si>
  <si>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</si>
  <si>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</si>
  <si>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</si>
  <si>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</si>
  <si>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</si>
  <si>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</si>
  <si>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</si>
  <si>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</si>
  <si>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</si>
  <si>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</si>
  <si>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</si>
  <si>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</si>
  <si>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</si>
  <si>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</si>
  <si>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</si>
  <si>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</si>
  <si>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</si>
  <si>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</si>
  <si>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</si>
  <si>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</si>
  <si>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</si>
  <si>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</si>
  <si>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</si>
  <si>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</si>
  <si>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</si>
  <si>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</si>
  <si>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</si>
  <si>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</si>
  <si>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</si>
  <si>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</si>
  <si>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</si>
  <si>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</si>
  <si>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</si>
  <si>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</si>
  <si>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</si>
  <si>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</si>
  <si>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</si>
  <si>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</si>
  <si>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</si>
  <si>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</si>
  <si>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</si>
  <si>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</si>
  <si>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</si>
  <si>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</si>
  <si>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</si>
  <si>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</si>
  <si>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</si>
  <si>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</si>
  <si>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</si>
  <si>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</si>
  <si>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</si>
  <si>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</si>
  <si>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</si>
  <si>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</si>
  <si>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</si>
  <si>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</si>
  <si>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</si>
  <si>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</si>
  <si>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</si>
  <si>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</si>
  <si>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</si>
  <si>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</si>
  <si>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</si>
  <si>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</si>
  <si>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</si>
  <si>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</si>
  <si>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</si>
  <si>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</si>
  <si>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</si>
  <si>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</si>
  <si>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</si>
  <si>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</si>
  <si>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</si>
  <si>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</si>
  <si>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</si>
  <si>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</si>
  <si>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</si>
  <si>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</si>
  <si>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</si>
  <si>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</si>
  <si>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</si>
  <si>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</si>
  <si>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</si>
  <si>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</si>
  <si>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</si>
  <si>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</si>
  <si>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</si>
  <si>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</si>
  <si>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</si>
  <si>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</si>
  <si>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</si>
  <si>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</si>
  <si>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</si>
  <si>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</si>
  <si>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</si>
  <si>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</si>
  <si>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</si>
  <si>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</si>
  <si>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</si>
  <si>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</si>
  <si>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</si>
  <si>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</si>
  <si>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</si>
  <si>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</si>
  <si>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</si>
  <si>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</si>
  <si>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</si>
  <si>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</si>
  <si>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</si>
  <si>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</si>
  <si>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</si>
  <si>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</si>
  <si>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</si>
  <si>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</si>
  <si>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</si>
  <si>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</si>
  <si>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</si>
  <si>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</si>
  <si>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</si>
  <si>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</si>
  <si>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</si>
  <si>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</si>
  <si>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</si>
  <si>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</si>
  <si>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</si>
  <si>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</si>
  <si>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</si>
  <si>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</si>
  <si>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</si>
  <si>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</si>
  <si>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</si>
  <si>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</si>
  <si>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</si>
  <si>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</si>
  <si>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</si>
  <si>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</si>
  <si>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</si>
  <si>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</si>
  <si>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</si>
  <si>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</si>
  <si>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</si>
  <si>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</si>
  <si>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</si>
  <si>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</si>
  <si>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</si>
  <si>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</si>
  <si>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</si>
  <si>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</si>
  <si>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</si>
  <si>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</si>
  <si>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</si>
  <si>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</si>
  <si>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</si>
  <si>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</si>
  <si>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</si>
  <si>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</si>
  <si>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</si>
  <si>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</si>
  <si>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</si>
  <si>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</si>
  <si>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</si>
  <si>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</si>
  <si>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</si>
  <si>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</si>
  <si>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</si>
  <si>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</si>
  <si>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</si>
  <si>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</si>
  <si>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</si>
  <si>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</si>
  <si>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</si>
  <si>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</si>
  <si>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</si>
  <si>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</si>
  <si>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</si>
  <si>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</si>
  <si>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</si>
  <si>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</si>
  <si>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</si>
  <si>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</si>
  <si>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</si>
  <si>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</si>
  <si>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</si>
  <si>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</si>
  <si>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</si>
  <si>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</si>
  <si>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</si>
  <si>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</si>
  <si>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</si>
  <si>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</si>
  <si>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</si>
  <si>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</si>
  <si>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</si>
  <si>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</si>
  <si>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</si>
  <si>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</si>
  <si>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</si>
  <si>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</si>
  <si>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</si>
  <si>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</si>
  <si>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</si>
  <si>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</si>
  <si>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</si>
  <si>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</si>
  <si>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</si>
  <si>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</si>
  <si>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</si>
  <si>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</si>
  <si>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</si>
  <si>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</si>
  <si>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</si>
  <si>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</si>
  <si>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</si>
  <si>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</si>
  <si>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</si>
  <si>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</si>
  <si>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</si>
  <si>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</si>
  <si>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</si>
  <si>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</si>
  <si>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</si>
  <si>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</si>
  <si>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</si>
  <si>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</si>
  <si>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</si>
  <si>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</si>
  <si>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</si>
  <si>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</si>
  <si>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</si>
  <si>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</si>
  <si>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</si>
  <si>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</si>
  <si>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</si>
  <si>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</si>
  <si>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</si>
  <si>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</si>
  <si>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</si>
  <si>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</si>
  <si>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</si>
  <si>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</si>
  <si>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</si>
  <si>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</si>
  <si>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</si>
  <si>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</si>
  <si>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</si>
  <si>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</si>
  <si>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</si>
  <si>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</si>
  <si>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</si>
  <si>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</si>
  <si>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</si>
  <si>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</si>
  <si>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</si>
  <si>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</si>
  <si>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</si>
  <si>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</si>
  <si>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</si>
  <si>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</si>
  <si>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</si>
  <si>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</si>
  <si>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</si>
  <si>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</si>
  <si>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</si>
  <si>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</si>
  <si>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</si>
  <si>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</si>
  <si>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</si>
  <si>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</si>
  <si>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</si>
  <si>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</si>
  <si>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</si>
  <si>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</si>
  <si>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</si>
  <si>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</si>
  <si>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</si>
  <si>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</si>
  <si>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</si>
  <si>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</si>
  <si>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</si>
  <si>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</si>
  <si>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</si>
  <si>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</si>
  <si>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</si>
  <si>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</si>
  <si>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</si>
  <si>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</si>
  <si>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</si>
  <si>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</si>
  <si>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</si>
  <si>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</si>
  <si>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</si>
  <si>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</si>
  <si>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</si>
  <si>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</si>
  <si>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</si>
  <si>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</si>
  <si>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</si>
  <si>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</si>
  <si>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</si>
  <si>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</si>
  <si>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</si>
  <si>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</si>
  <si>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</si>
  <si>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</si>
  <si>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</si>
  <si>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</si>
  <si>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</si>
  <si>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</si>
  <si>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</si>
  <si>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</si>
  <si>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</si>
  <si>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</si>
  <si>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</si>
  <si>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</si>
  <si>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</si>
  <si>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</si>
  <si>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</si>
  <si>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</si>
  <si>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</si>
  <si>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</si>
  <si>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</si>
  <si>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</si>
  <si>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</si>
  <si>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</si>
  <si>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</si>
  <si>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</si>
  <si>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</si>
  <si>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</si>
  <si>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</si>
  <si>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</si>
  <si>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</si>
  <si>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</si>
  <si>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</si>
  <si>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</si>
  <si>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</si>
  <si>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</si>
  <si>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</si>
  <si>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</si>
  <si>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</si>
  <si>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</si>
  <si>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</si>
  <si>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</si>
  <si>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</si>
  <si>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</si>
  <si>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</si>
  <si>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</si>
  <si>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</si>
  <si>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</si>
  <si>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</si>
  <si>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</si>
  <si>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</si>
  <si>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</si>
  <si>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</si>
  <si>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</si>
  <si>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</si>
  <si>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</si>
  <si>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</si>
  <si>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</si>
  <si>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</si>
  <si>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</si>
  <si>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</si>
  <si>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</si>
  <si>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</si>
  <si>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</si>
  <si>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</si>
  <si>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</si>
  <si>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</si>
  <si>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</si>
  <si>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Marsa Erriadh</t>
  </si>
  <si>
    <t>Dr Raja Bouhalfaya</t>
  </si>
  <si>
    <t>Directeur du magasin et gestionnaire du stock</t>
  </si>
  <si>
    <t>Les autocontrôles de nettoyage et de désinfection n'était pas disponibles le jour de l'audit.</t>
  </si>
  <si>
    <t>Absence de CF Fruits et légumes. Les produits étaient stockés au niveau d'une armoire froide.</t>
  </si>
  <si>
    <t>Les autocontrôles de N/D n'étaient pas disponibles.</t>
  </si>
  <si>
    <t>Absence des autocontrôles de N/D.</t>
  </si>
  <si>
    <t>Présence d'une armoire froide destinée pour le stockage des produits de PLS;</t>
  </si>
  <si>
    <t>Veuillez renforcer le contrôle des dates de péremption des produits.</t>
  </si>
  <si>
    <r>
      <t>Présence de</t>
    </r>
    <r>
      <rPr>
        <u/>
        <sz val="11"/>
        <color theme="1"/>
        <rFont val="Comic Sans MS"/>
        <family val="4"/>
      </rPr>
      <t xml:space="preserve"> 4 pots</t>
    </r>
    <r>
      <rPr>
        <sz val="11"/>
        <color theme="1"/>
        <rFont val="Comic Sans MS"/>
        <family val="4"/>
      </rPr>
      <t xml:space="preserve"> de yaourts" Délice Mamzouj"dont la DLC était dépassée: le 02/04.</t>
    </r>
  </si>
  <si>
    <t>L'autocontrôle n'était pas disponible.</t>
  </si>
  <si>
    <t>Absence de salle de pause .</t>
  </si>
  <si>
    <t>Correcte.</t>
  </si>
  <si>
    <t>Le balisage des fruits et légumes n'était pas complet. Les deux langues arabe et française doivent figurer au niveau des ardoises.</t>
  </si>
  <si>
    <t>La poubelle utilisée n'était pas conforme .Il est nécessaire de prévoir une poubelle à pédale ,munie d'un couvercle.</t>
  </si>
  <si>
    <t>Veuillez renforcer les opérations de nettoyage au niveau des étagères.</t>
  </si>
  <si>
    <t>Température mesurée au niveau du meuble de la VI éme gamme : 2,5°C.</t>
  </si>
  <si>
    <t>Le miroir  situé au dessus du présentoir était fissuré.</t>
  </si>
  <si>
    <t>Taux d'hygrométrie: 57%. Correcte.</t>
  </si>
  <si>
    <t>L'un des coins du cadre du meuble des surgelés était démonté.</t>
  </si>
  <si>
    <t>Présence de givre au niveau du meuble des produits surgelés ,et au niveau de la gaine de refroidissement .</t>
  </si>
  <si>
    <t>Absence de distributeur de savon dans les sanitaires des femmes et celui des hommes était non fonctionnel.</t>
  </si>
  <si>
    <t>Veuillez fournir des distributeurs de savon liquide dans les sanitaires.</t>
  </si>
  <si>
    <t>Absence de salle de pause.</t>
  </si>
  <si>
    <t>Absence de local poubelle;</t>
  </si>
  <si>
    <t>Veuillez prévoir des poubelles adaptées et conformes.</t>
  </si>
  <si>
    <t>Présence de givre au niveau du meuble des produits surgelés et sa gaine de refroidissement.</t>
  </si>
  <si>
    <t>Les déchets étaient déposés à proximité des produits réceptionnés. Veuillez prévoir une benne à ordure protégée ,et la placer dans un endroit distinct.</t>
  </si>
  <si>
    <t>Enregistrements des autocontrôles de nettoyage et de désinfection</t>
  </si>
  <si>
    <t xml:space="preserve">Les étagères étaient très poussiéreuses ,certains produits tels que les pâtes et les semoules étaient déversés sur le linéaire et sur le sol.  
</t>
  </si>
  <si>
    <r>
      <rPr>
        <b/>
        <sz val="11"/>
        <color theme="1"/>
        <rFont val="Comic Sans MS"/>
        <family val="4"/>
      </rPr>
      <t>Linéaire des yaourts :</t>
    </r>
    <r>
      <rPr>
        <sz val="11"/>
        <color theme="1"/>
        <rFont val="Comic Sans MS"/>
        <family val="4"/>
      </rPr>
      <t xml:space="preserve"> 
Température affichée : 5,2°C
Température mesurée : 4,3°C 
</t>
    </r>
    <r>
      <rPr>
        <b/>
        <sz val="11"/>
        <color theme="1"/>
        <rFont val="Comic Sans MS"/>
        <family val="4"/>
      </rPr>
      <t>Meuble des surgelés</t>
    </r>
    <r>
      <rPr>
        <sz val="11"/>
        <color theme="1"/>
        <rFont val="Comic Sans MS"/>
        <family val="4"/>
      </rPr>
      <t xml:space="preserve"> :
Température affichée : -19°C
Température mesurée : -22°C.</t>
    </r>
  </si>
  <si>
    <t>Les poubelles au niveau de la réserve et du rayon FLEG étaient non munies de couvercles ni de pédales.</t>
  </si>
  <si>
    <t>Mettre à disposition les tableaux. Les remplissages doivent être quotidiens.</t>
  </si>
  <si>
    <t>Mettre à disposition les autocontrôles et enregistrer les contrôles tous les jours.</t>
  </si>
  <si>
    <t>Les bennes à ordures n'étaient pas adaptées et situées à proximité des produits réceptionnés.</t>
  </si>
  <si>
    <t>Dr Hend KAMOUN</t>
  </si>
  <si>
    <t>Directeur du magasin et chefs rayons</t>
  </si>
  <si>
    <t>absence de traces d'enregistrement du contrôle à la réception depuis le 12/06/18</t>
  </si>
  <si>
    <t>présence de 2 flacons mélange oriental ducros périmés DLC 22/06/18</t>
  </si>
  <si>
    <t xml:space="preserve">etagères couscous et mhamess sont sales </t>
  </si>
  <si>
    <t>l’étiquetage du produit banania est non conforme (certaines mentions sont barrés au marqueur noir) </t>
  </si>
  <si>
    <t>pésence de 3 caisses de crème fraiche delice périmés 12/07/18 et 16/07/18 et entreposées dans l'armoire réfrigérée avec les produits conformes</t>
  </si>
  <si>
    <t>identifier et séparer les produits casses</t>
  </si>
  <si>
    <t>présence d'un yaourt dun up périmé DLC 09/07/18 et de 2 pots de yaourt fraise delice périmés dont la DLC 14/07/18</t>
  </si>
  <si>
    <t>Présence de 12 pots de vitalait dolce chocolat dont la DLC 17/07/18 Non retirés</t>
  </si>
  <si>
    <t>renforcer le contrôle de DLC</t>
  </si>
  <si>
    <t>Température affichée -25°C et celle vérifiée -23°C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</si>
</sst>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u/>
      <sz val="11"/>
      <color theme="1"/>
      <name val="Comic Sans MS"/>
      <family val="4"/>
    </font>
    <font>
      <sz val="11"/>
      <color rgb="FF00000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46" fillId="0" borderId="1" xfId="0" applyFont="1" applyBorder="1" applyAlignment="1" applyProtection="1">
      <alignment wrapText="1"/>
      <protection locked="0"/>
    </xf>
    <xf numFmtId="0" fontId="46" fillId="0" borderId="4" xfId="0" applyFont="1" applyBorder="1" applyAlignment="1" applyProtection="1">
      <alignment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0.8928571428571429</c:v>
                </c:pt>
                <c:pt idx="1">
                  <c:v>0.67647058823529416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896128"/>
        <c:axId val="74897664"/>
      </c:barChart>
      <c:catAx>
        <c:axId val="7489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897664"/>
        <c:crosses val="autoZero"/>
        <c:auto val="1"/>
        <c:lblAlgn val="ctr"/>
        <c:lblOffset val="100"/>
        <c:noMultiLvlLbl val="0"/>
      </c:catAx>
      <c:valAx>
        <c:axId val="7489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89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320960"/>
        <c:axId val="77322496"/>
      </c:barChart>
      <c:catAx>
        <c:axId val="773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322496"/>
        <c:crosses val="autoZero"/>
        <c:auto val="1"/>
        <c:lblAlgn val="ctr"/>
        <c:lblOffset val="100"/>
        <c:noMultiLvlLbl val="0"/>
      </c:catAx>
      <c:valAx>
        <c:axId val="7732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32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386112"/>
        <c:axId val="77387648"/>
      </c:barChart>
      <c:catAx>
        <c:axId val="773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387648"/>
        <c:crosses val="autoZero"/>
        <c:auto val="1"/>
        <c:lblAlgn val="ctr"/>
        <c:lblOffset val="100"/>
        <c:noMultiLvlLbl val="0"/>
      </c:catAx>
      <c:valAx>
        <c:axId val="7738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38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45376"/>
        <c:axId val="99046912"/>
      </c:barChart>
      <c:catAx>
        <c:axId val="9904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46912"/>
        <c:crosses val="autoZero"/>
        <c:auto val="1"/>
        <c:lblAlgn val="ctr"/>
        <c:lblOffset val="100"/>
        <c:noMultiLvlLbl val="0"/>
      </c:catAx>
      <c:valAx>
        <c:axId val="9904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4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529088"/>
        <c:axId val="77530240"/>
      </c:barChart>
      <c:catAx>
        <c:axId val="7752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530240"/>
        <c:crosses val="autoZero"/>
        <c:auto val="1"/>
        <c:lblAlgn val="ctr"/>
        <c:lblOffset val="100"/>
        <c:noMultiLvlLbl val="0"/>
      </c:catAx>
      <c:valAx>
        <c:axId val="77530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52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564928"/>
        <c:axId val="77579008"/>
      </c:barChart>
      <c:catAx>
        <c:axId val="7756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579008"/>
        <c:crosses val="autoZero"/>
        <c:auto val="1"/>
        <c:lblAlgn val="ctr"/>
        <c:lblOffset val="100"/>
        <c:noMultiLvlLbl val="0"/>
      </c:catAx>
      <c:valAx>
        <c:axId val="7757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5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0.82558139534883723</c:v>
                </c:pt>
                <c:pt idx="1">
                  <c:v>0.98888888888888893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613696"/>
        <c:axId val="77623680"/>
      </c:barChart>
      <c:catAx>
        <c:axId val="7761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623680"/>
        <c:crosses val="autoZero"/>
        <c:auto val="1"/>
        <c:lblAlgn val="ctr"/>
        <c:lblOffset val="100"/>
        <c:noMultiLvlLbl val="0"/>
      </c:catAx>
      <c:valAx>
        <c:axId val="7762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61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0.8632075471698113</c:v>
                </c:pt>
                <c:pt idx="1">
                  <c:v>0.81531531531531531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650176"/>
        <c:axId val="77651968"/>
      </c:barChart>
      <c:catAx>
        <c:axId val="7765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651968"/>
        <c:crosses val="autoZero"/>
        <c:auto val="1"/>
        <c:lblAlgn val="ctr"/>
        <c:lblOffset val="100"/>
        <c:noMultiLvlLbl val="0"/>
      </c:catAx>
      <c:valAx>
        <c:axId val="7765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65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0.84439447125932432</c:v>
                </c:pt>
                <c:pt idx="1">
                  <c:v>0.90210210210210207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7764096"/>
        <c:axId val="77765632"/>
        <c:extLst/>
      </c:barChart>
      <c:catAx>
        <c:axId val="77764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765632"/>
        <c:crosses val="autoZero"/>
        <c:auto val="1"/>
        <c:lblAlgn val="ctr"/>
        <c:lblOffset val="100"/>
        <c:noMultiLvlLbl val="0"/>
      </c:catAx>
      <c:valAx>
        <c:axId val="777656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7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0.54166666666666663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2502528"/>
        <c:axId val="122524800"/>
        <c:extLst/>
      </c:barChart>
      <c:catAx>
        <c:axId val="12250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24800"/>
        <c:crosses val="autoZero"/>
        <c:auto val="1"/>
        <c:lblAlgn val="ctr"/>
        <c:lblOffset val="100"/>
        <c:noMultiLvlLbl val="0"/>
      </c:catAx>
      <c:valAx>
        <c:axId val="12252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0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054912"/>
        <c:axId val="76056448"/>
      </c:barChart>
      <c:catAx>
        <c:axId val="7605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056448"/>
        <c:crosses val="autoZero"/>
        <c:auto val="1"/>
        <c:lblAlgn val="ctr"/>
        <c:lblOffset val="100"/>
        <c:noMultiLvlLbl val="0"/>
      </c:catAx>
      <c:valAx>
        <c:axId val="7605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05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177408"/>
        <c:axId val="76178944"/>
      </c:barChart>
      <c:catAx>
        <c:axId val="7617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178944"/>
        <c:crosses val="autoZero"/>
        <c:auto val="1"/>
        <c:lblAlgn val="ctr"/>
        <c:lblOffset val="100"/>
        <c:noMultiLvlLbl val="0"/>
      </c:catAx>
      <c:valAx>
        <c:axId val="7617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17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201344"/>
        <c:axId val="77075584"/>
      </c:barChart>
      <c:catAx>
        <c:axId val="7620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075584"/>
        <c:crosses val="autoZero"/>
        <c:auto val="1"/>
        <c:lblAlgn val="ctr"/>
        <c:lblOffset val="100"/>
        <c:noMultiLvlLbl val="0"/>
      </c:catAx>
      <c:valAx>
        <c:axId val="7707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20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103872"/>
        <c:axId val="77105408"/>
      </c:barChart>
      <c:catAx>
        <c:axId val="771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105408"/>
        <c:crosses val="autoZero"/>
        <c:auto val="1"/>
        <c:lblAlgn val="ctr"/>
        <c:lblOffset val="100"/>
        <c:noMultiLvlLbl val="0"/>
      </c:catAx>
      <c:valAx>
        <c:axId val="7710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1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418880"/>
        <c:axId val="77420416"/>
      </c:barChart>
      <c:catAx>
        <c:axId val="7741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420416"/>
        <c:crosses val="autoZero"/>
        <c:auto val="1"/>
        <c:lblAlgn val="ctr"/>
        <c:lblOffset val="100"/>
        <c:noMultiLvlLbl val="0"/>
      </c:catAx>
      <c:valAx>
        <c:axId val="7742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41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461760"/>
        <c:axId val="77201408"/>
      </c:barChart>
      <c:catAx>
        <c:axId val="7746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201408"/>
        <c:crosses val="autoZero"/>
        <c:auto val="1"/>
        <c:lblAlgn val="ctr"/>
        <c:lblOffset val="100"/>
        <c:noMultiLvlLbl val="0"/>
      </c:catAx>
      <c:valAx>
        <c:axId val="7720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46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0.875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223808"/>
        <c:axId val="77225344"/>
      </c:barChart>
      <c:catAx>
        <c:axId val="7722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225344"/>
        <c:crosses val="autoZero"/>
        <c:auto val="1"/>
        <c:lblAlgn val="ctr"/>
        <c:lblOffset val="100"/>
        <c:noMultiLvlLbl val="0"/>
      </c:catAx>
      <c:valAx>
        <c:axId val="7722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22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0.73333333333333328</c:v>
                </c:pt>
                <c:pt idx="1">
                  <c:v>0.8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280384"/>
        <c:axId val="77281920"/>
      </c:barChart>
      <c:catAx>
        <c:axId val="772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281920"/>
        <c:crosses val="autoZero"/>
        <c:auto val="1"/>
        <c:lblAlgn val="ctr"/>
        <c:lblOffset val="100"/>
        <c:noMultiLvlLbl val="0"/>
      </c:catAx>
      <c:valAx>
        <c:axId val="7728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28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39" zoomScaleSheetLayoutView="100" workbookViewId="0">
      <selection activeCell="D46" sqref="D46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4" t="s">
        <v>407</v>
      </c>
      <c r="B18" s="314"/>
      <c r="C18" s="314"/>
      <c r="D18" s="315" t="s">
        <v>408</v>
      </c>
      <c r="E18" s="315"/>
      <c r="F18" s="315"/>
      <c r="G18" s="315"/>
      <c r="H18" s="315"/>
      <c r="I18" s="315"/>
      <c r="J18" s="315"/>
      <c r="K18" s="315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6" t="s">
        <v>324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7" t="s">
        <v>326</v>
      </c>
      <c r="C23" s="317"/>
      <c r="D23" s="61"/>
      <c r="E23" s="61"/>
      <c r="F23" s="61"/>
      <c r="G23" s="61"/>
      <c r="H23" s="61"/>
      <c r="I23" s="61"/>
      <c r="J23" s="60" t="str">
        <f>D18</f>
        <v>Marsa Erriadh</v>
      </c>
    </row>
    <row r="24" spans="1:11" ht="33" customHeight="1" x14ac:dyDescent="0.25">
      <c r="A24" s="242" t="s">
        <v>327</v>
      </c>
      <c r="B24" s="318">
        <f>AVERAGE('A1 Exploitation'!D549,'A1 Technique'!D199)</f>
        <v>0.84439447125932432</v>
      </c>
      <c r="C24" s="318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8">
        <f>AVERAGE('A2 Exploitation'!D549,'A2 Technique'!D199)</f>
        <v>0.90210210210210207</v>
      </c>
      <c r="C25" s="318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8">
        <f>AVERAGE('A3 Exploitation'!D549,'A3 Technique'!D199)</f>
        <v>0</v>
      </c>
      <c r="C26" s="318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8">
        <f>AVERAGE('A4 Exploitation'!D549,'A4 Technique'!D199)</f>
        <v>0</v>
      </c>
      <c r="C27" s="318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8"/>
      <c r="C28" s="318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8"/>
      <c r="C29" s="318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7" t="s">
        <v>333</v>
      </c>
      <c r="C33" s="317"/>
      <c r="D33" s="61"/>
      <c r="E33" s="61"/>
      <c r="F33" s="61"/>
      <c r="G33" s="61"/>
      <c r="H33" s="61"/>
      <c r="I33" s="61"/>
      <c r="J33" s="60" t="str">
        <f>D18</f>
        <v>Marsa Erriadh</v>
      </c>
    </row>
    <row r="34" spans="1:10" ht="33" customHeight="1" x14ac:dyDescent="0.25">
      <c r="A34" s="242" t="s">
        <v>327</v>
      </c>
      <c r="B34" s="318">
        <f>'A1 Exploitation'!D549</f>
        <v>0.8632075471698113</v>
      </c>
      <c r="C34" s="318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8">
        <f>'A2 Exploitation'!D549</f>
        <v>0.81531531531531531</v>
      </c>
      <c r="C35" s="318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8">
        <f>'A3 Exploitation'!D549</f>
        <v>0</v>
      </c>
      <c r="C36" s="318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8">
        <f>'A4 Exploitation'!D549</f>
        <v>0</v>
      </c>
      <c r="C37" s="318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8"/>
      <c r="C38" s="318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8"/>
      <c r="C39" s="318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Marsa Erriadh</v>
      </c>
    </row>
    <row r="43" spans="1:10" ht="33" customHeight="1" x14ac:dyDescent="0.25">
      <c r="A43" s="242" t="s">
        <v>327</v>
      </c>
      <c r="B43" s="318">
        <f>AVERAGE('A1 Exploitation'!D547, 'A1 Technique'!D197)</f>
        <v>1</v>
      </c>
      <c r="C43" s="318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8">
        <f>AVERAGE('A2 Exploitation'!D547, 'A2 Technique'!D197)</f>
        <v>0.54166666666666663</v>
      </c>
      <c r="C44" s="318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8" t="e">
        <f>AVERAGE('A3 Exploitation'!D547, 'A3 Technique'!D197)</f>
        <v>#DIV/0!</v>
      </c>
      <c r="C45" s="318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8" t="e">
        <f>AVERAGE('A4 Exploitation'!D547, 'A4 Technique'!D197)</f>
        <v>#DIV/0!</v>
      </c>
      <c r="C46" s="318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8"/>
      <c r="C47" s="318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8"/>
      <c r="C48" s="318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7" t="s">
        <v>335</v>
      </c>
      <c r="C51" s="317"/>
      <c r="D51" s="61"/>
      <c r="E51" s="61"/>
      <c r="F51" s="61"/>
      <c r="G51" s="61"/>
      <c r="H51" s="61"/>
      <c r="I51" s="61"/>
      <c r="J51" s="60" t="str">
        <f>D18</f>
        <v>Marsa Erriadh</v>
      </c>
    </row>
    <row r="52" spans="1:10" ht="33" customHeight="1" x14ac:dyDescent="0.25">
      <c r="A52" s="242" t="s">
        <v>327</v>
      </c>
      <c r="B52" s="320">
        <f>'A1 Exploitation'!D46</f>
        <v>0.8928571428571429</v>
      </c>
      <c r="C52" s="320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0">
        <f>'A2 Exploitation'!D46</f>
        <v>0.67647058823529416</v>
      </c>
      <c r="C53" s="320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0">
        <f>'A3 Exploitation'!D46</f>
        <v>0</v>
      </c>
      <c r="C54" s="320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0">
        <f>'A4 Exploitation'!D46</f>
        <v>0</v>
      </c>
      <c r="C55" s="320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0"/>
      <c r="C56" s="320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0"/>
      <c r="C57" s="320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7" t="s">
        <v>336</v>
      </c>
      <c r="C60" s="317"/>
      <c r="D60" s="61"/>
      <c r="E60" s="61"/>
      <c r="F60" s="61"/>
      <c r="G60" s="61"/>
      <c r="H60" s="61"/>
      <c r="I60" s="61"/>
      <c r="J60" s="60" t="str">
        <f>D18</f>
        <v>Marsa Erriadh</v>
      </c>
    </row>
    <row r="61" spans="1:10" ht="33" customHeight="1" x14ac:dyDescent="0.25">
      <c r="A61" s="242" t="s">
        <v>327</v>
      </c>
      <c r="B61" s="318" t="e">
        <f>'A1 Exploitation'!D103</f>
        <v>#DIV/0!</v>
      </c>
      <c r="C61" s="318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8" t="e">
        <f>'A2 Exploitation'!D103</f>
        <v>#DIV/0!</v>
      </c>
      <c r="C62" s="318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8">
        <f>'A3 Exploitation'!D103</f>
        <v>0</v>
      </c>
      <c r="C63" s="318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8">
        <f>'A4 Exploitation'!D103</f>
        <v>0</v>
      </c>
      <c r="C64" s="318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8" t="e">
        <f>#REF!</f>
        <v>#REF!</v>
      </c>
      <c r="C65" s="318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8" t="e">
        <f>#REF!</f>
        <v>#REF!</v>
      </c>
      <c r="C66" s="318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7" t="s">
        <v>337</v>
      </c>
      <c r="C69" s="317"/>
      <c r="D69" s="61"/>
      <c r="E69" s="61"/>
      <c r="F69" s="61"/>
      <c r="G69" s="61"/>
      <c r="H69" s="61"/>
      <c r="I69" s="61"/>
      <c r="J69" s="60" t="str">
        <f>D18</f>
        <v>Marsa Erriadh</v>
      </c>
    </row>
    <row r="70" spans="1:10" ht="33" customHeight="1" x14ac:dyDescent="0.25">
      <c r="A70" s="242" t="s">
        <v>327</v>
      </c>
      <c r="B70" s="318" t="e">
        <f>'A1 Exploitation'!D158</f>
        <v>#DIV/0!</v>
      </c>
      <c r="C70" s="318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8" t="e">
        <f>'A2 Exploitation'!D158</f>
        <v>#DIV/0!</v>
      </c>
      <c r="C71" s="318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8">
        <f>'A3 Exploitation'!D158</f>
        <v>0</v>
      </c>
      <c r="C72" s="318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8">
        <f>'A4 Exploitation'!D158</f>
        <v>0</v>
      </c>
      <c r="C73" s="318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8"/>
      <c r="C74" s="318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8"/>
      <c r="C75" s="318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7" t="s">
        <v>338</v>
      </c>
      <c r="C78" s="317"/>
      <c r="D78" s="61"/>
      <c r="E78" s="61"/>
      <c r="F78" s="61"/>
      <c r="G78" s="61"/>
      <c r="H78" s="61"/>
      <c r="I78" s="61"/>
      <c r="J78" s="60" t="str">
        <f>D18</f>
        <v>Marsa Erriadh</v>
      </c>
    </row>
    <row r="79" spans="1:10" ht="33" customHeight="1" x14ac:dyDescent="0.25">
      <c r="A79" s="242" t="s">
        <v>327</v>
      </c>
      <c r="B79" s="318" t="e">
        <f>'A1 Exploitation'!D205</f>
        <v>#DIV/0!</v>
      </c>
      <c r="C79" s="318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8" t="e">
        <f>'A2 Exploitation'!D205</f>
        <v>#DIV/0!</v>
      </c>
      <c r="C80" s="318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8">
        <f>'A3 Exploitation'!D205</f>
        <v>0</v>
      </c>
      <c r="C81" s="318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8">
        <f>'A4 Exploitation'!D205</f>
        <v>0</v>
      </c>
      <c r="C82" s="318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8"/>
      <c r="C83" s="318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8"/>
      <c r="C84" s="318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7" t="s">
        <v>339</v>
      </c>
      <c r="C87" s="317"/>
      <c r="D87" s="61"/>
      <c r="E87" s="61"/>
      <c r="F87" s="61"/>
      <c r="G87" s="61"/>
      <c r="H87" s="61"/>
      <c r="I87" s="61"/>
      <c r="J87" s="60" t="str">
        <f>D18</f>
        <v>Marsa Erriadh</v>
      </c>
    </row>
    <row r="88" spans="1:10" ht="33" customHeight="1" x14ac:dyDescent="0.25">
      <c r="A88" s="242" t="s">
        <v>327</v>
      </c>
      <c r="B88" s="318" t="e">
        <f>'A1 Exploitation'!D266</f>
        <v>#DIV/0!</v>
      </c>
      <c r="C88" s="318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8" t="e">
        <f>'A2 Exploitation'!D266</f>
        <v>#DIV/0!</v>
      </c>
      <c r="C89" s="318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8">
        <f>'A3 Exploitation'!D266</f>
        <v>0</v>
      </c>
      <c r="C90" s="318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8">
        <f>'A4 Exploitation'!D266</f>
        <v>0</v>
      </c>
      <c r="C91" s="318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8"/>
      <c r="C92" s="318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8"/>
      <c r="C93" s="318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7" t="s">
        <v>340</v>
      </c>
      <c r="C96" s="317"/>
      <c r="D96" s="61"/>
      <c r="E96" s="61"/>
      <c r="F96" s="61"/>
      <c r="G96" s="61"/>
      <c r="H96" s="61"/>
      <c r="I96" s="61"/>
      <c r="J96" s="60" t="str">
        <f>D18</f>
        <v>Marsa Erriadh</v>
      </c>
    </row>
    <row r="97" spans="1:10" ht="33" customHeight="1" x14ac:dyDescent="0.25">
      <c r="A97" s="242" t="s">
        <v>327</v>
      </c>
      <c r="B97" s="318" t="e">
        <f>'A1 Exploitation'!D318</f>
        <v>#DIV/0!</v>
      </c>
      <c r="C97" s="318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8" t="e">
        <f>'A2 Exploitation'!D318</f>
        <v>#DIV/0!</v>
      </c>
      <c r="C98" s="318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8">
        <f>'A3 Exploitation'!D318</f>
        <v>0</v>
      </c>
      <c r="C99" s="318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8">
        <f>'A4 Exploitation'!D318</f>
        <v>0</v>
      </c>
      <c r="C100" s="318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8"/>
      <c r="C101" s="318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8"/>
      <c r="C102" s="318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7" t="s">
        <v>341</v>
      </c>
      <c r="C105" s="317"/>
      <c r="D105" s="61"/>
      <c r="E105" s="61"/>
      <c r="F105" s="61"/>
      <c r="G105" s="61"/>
      <c r="H105" s="61"/>
      <c r="I105" s="61"/>
      <c r="J105" s="60" t="str">
        <f>D18</f>
        <v>Marsa Erriadh</v>
      </c>
    </row>
    <row r="106" spans="1:10" ht="33" customHeight="1" x14ac:dyDescent="0.25">
      <c r="A106" s="242" t="s">
        <v>327</v>
      </c>
      <c r="B106" s="318">
        <f>'A1 Exploitation'!D358</f>
        <v>0.91666666666666663</v>
      </c>
      <c r="C106" s="318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8">
        <f>'A2 Exploitation'!D358</f>
        <v>0.91666666666666663</v>
      </c>
      <c r="C107" s="318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8">
        <f>'A3 Exploitation'!D358</f>
        <v>0</v>
      </c>
      <c r="C108" s="318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8">
        <f>'A4 Exploitation'!D358</f>
        <v>0</v>
      </c>
      <c r="C109" s="318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8"/>
      <c r="C110" s="318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8"/>
      <c r="C111" s="318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7" t="s">
        <v>342</v>
      </c>
      <c r="C114" s="317"/>
      <c r="D114" s="61"/>
      <c r="E114" s="61"/>
      <c r="F114" s="61"/>
      <c r="G114" s="61"/>
      <c r="H114" s="61"/>
      <c r="I114" s="61"/>
      <c r="J114" s="60" t="str">
        <f>D18</f>
        <v>Marsa Erriadh</v>
      </c>
    </row>
    <row r="115" spans="1:10" ht="33" customHeight="1" x14ac:dyDescent="0.25">
      <c r="A115" s="242" t="s">
        <v>327</v>
      </c>
      <c r="B115" s="318">
        <f>'A1 Exploitation'!D391</f>
        <v>0.875</v>
      </c>
      <c r="C115" s="318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8">
        <f>'A2 Exploitation'!D391</f>
        <v>0.66666666666666663</v>
      </c>
      <c r="C116" s="318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8">
        <f>'A3 Exploitation'!D391</f>
        <v>0</v>
      </c>
      <c r="C117" s="318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8">
        <f>'A4 Exploitation'!D391</f>
        <v>0</v>
      </c>
      <c r="C118" s="318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8"/>
      <c r="C119" s="318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8"/>
      <c r="C120" s="318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7" t="s">
        <v>343</v>
      </c>
      <c r="C123" s="317"/>
      <c r="D123" s="61"/>
      <c r="E123" s="61"/>
      <c r="F123" s="61"/>
      <c r="G123" s="61"/>
      <c r="H123" s="61"/>
      <c r="I123" s="61"/>
      <c r="J123" s="60" t="str">
        <f>D18</f>
        <v>Marsa Erriadh</v>
      </c>
    </row>
    <row r="124" spans="1:10" ht="33" customHeight="1" x14ac:dyDescent="0.25">
      <c r="A124" s="242" t="s">
        <v>327</v>
      </c>
      <c r="B124" s="318">
        <f>'A1 Exploitation'!D444</f>
        <v>0.73333333333333328</v>
      </c>
      <c r="C124" s="318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8">
        <f>'A2 Exploitation'!D444</f>
        <v>0.8</v>
      </c>
      <c r="C125" s="318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8">
        <f>'A3 Exploitation'!D444</f>
        <v>0</v>
      </c>
      <c r="C126" s="318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8">
        <f>'A4 Exploitation'!D444</f>
        <v>0</v>
      </c>
      <c r="C127" s="318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8"/>
      <c r="C128" s="318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8"/>
      <c r="C129" s="318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7" t="s">
        <v>344</v>
      </c>
      <c r="C132" s="317"/>
      <c r="D132" s="61"/>
      <c r="E132" s="61"/>
      <c r="F132" s="61"/>
      <c r="G132" s="61"/>
      <c r="H132" s="61"/>
      <c r="I132" s="61"/>
      <c r="J132" s="60" t="str">
        <f>D18</f>
        <v>Marsa Erriadh</v>
      </c>
    </row>
    <row r="133" spans="1:10" ht="33" customHeight="1" x14ac:dyDescent="0.25">
      <c r="A133" s="242" t="s">
        <v>327</v>
      </c>
      <c r="B133" s="318" t="e">
        <f>'A1 Exploitation'!D481</f>
        <v>#DIV/0!</v>
      </c>
      <c r="C133" s="318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8" t="e">
        <f>'A2 Exploitation'!D481</f>
        <v>#DIV/0!</v>
      </c>
      <c r="C134" s="318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8">
        <f>'A3 Exploitation'!D481</f>
        <v>0</v>
      </c>
      <c r="C135" s="318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8">
        <f>'A4 Exploitation'!D481</f>
        <v>0</v>
      </c>
      <c r="C136" s="318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8"/>
      <c r="C137" s="318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8"/>
      <c r="C138" s="318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7" t="s">
        <v>345</v>
      </c>
      <c r="C141" s="317"/>
      <c r="D141" s="61"/>
      <c r="E141" s="61"/>
      <c r="F141" s="61"/>
      <c r="G141" s="61"/>
      <c r="H141" s="61"/>
      <c r="I141" s="61"/>
      <c r="J141" s="60" t="str">
        <f>D18</f>
        <v>Marsa Erriadh</v>
      </c>
    </row>
    <row r="142" spans="1:10" ht="33" customHeight="1" x14ac:dyDescent="0.25">
      <c r="A142" s="242" t="s">
        <v>327</v>
      </c>
      <c r="B142" s="318">
        <f>'A1 Exploitation'!D503</f>
        <v>0.9285714285714286</v>
      </c>
      <c r="C142" s="318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8">
        <f>'A2 Exploitation'!D503</f>
        <v>0.9285714285714286</v>
      </c>
      <c r="C143" s="318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8">
        <f>'A3 Exploitation'!D503</f>
        <v>0</v>
      </c>
      <c r="C144" s="318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8">
        <f>'A4 Exploitation'!D503</f>
        <v>0</v>
      </c>
      <c r="C145" s="318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8"/>
      <c r="C146" s="318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8"/>
      <c r="C147" s="318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7" t="s">
        <v>346</v>
      </c>
      <c r="C150" s="317"/>
      <c r="D150" s="61"/>
      <c r="E150" s="61"/>
      <c r="F150" s="61"/>
      <c r="G150" s="61"/>
      <c r="H150" s="61"/>
      <c r="I150" s="61"/>
      <c r="J150" s="60" t="str">
        <f>D18</f>
        <v>Marsa Erriadh</v>
      </c>
    </row>
    <row r="151" spans="1:10" ht="33" customHeight="1" x14ac:dyDescent="0.25">
      <c r="A151" s="242" t="s">
        <v>327</v>
      </c>
      <c r="B151" s="318">
        <f>'A1 Exploitation'!D514</f>
        <v>1</v>
      </c>
      <c r="C151" s="318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8">
        <f>'A2 Exploitation'!D514</f>
        <v>1</v>
      </c>
      <c r="C152" s="318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8">
        <f>'A3 Exploitation'!D514</f>
        <v>0</v>
      </c>
      <c r="C153" s="318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8">
        <f>'A4 Exploitation'!D514</f>
        <v>0</v>
      </c>
      <c r="C154" s="318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8"/>
      <c r="C155" s="318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8"/>
      <c r="C156" s="318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1"/>
      <c r="C159" s="321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7" t="s">
        <v>347</v>
      </c>
      <c r="C160" s="317"/>
      <c r="D160" s="61"/>
      <c r="E160" s="61"/>
      <c r="F160" s="61"/>
      <c r="G160" s="61"/>
      <c r="H160" s="61"/>
      <c r="I160" s="61"/>
      <c r="J160" s="60" t="str">
        <f>D18</f>
        <v>Marsa Erriadh</v>
      </c>
    </row>
    <row r="161" spans="1:10" ht="33" customHeight="1" x14ac:dyDescent="0.25">
      <c r="A161" s="242" t="s">
        <v>327</v>
      </c>
      <c r="B161" s="318">
        <f>'A1 Exploitation'!D534</f>
        <v>0.9285714285714286</v>
      </c>
      <c r="C161" s="318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8">
        <f>'A2 Exploitation'!D534</f>
        <v>0.9285714285714286</v>
      </c>
      <c r="C162" s="318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8">
        <f>'A3 Exploitation'!D534</f>
        <v>0</v>
      </c>
      <c r="C163" s="318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8">
        <f>'A4 Exploitation'!D534</f>
        <v>0</v>
      </c>
      <c r="C164" s="318"/>
    </row>
    <row r="165" spans="1:10" ht="33" customHeight="1" x14ac:dyDescent="0.25">
      <c r="A165" s="241" t="s">
        <v>331</v>
      </c>
      <c r="B165" s="318"/>
      <c r="C165" s="318"/>
    </row>
    <row r="166" spans="1:10" ht="18" x14ac:dyDescent="0.25">
      <c r="A166" s="241" t="s">
        <v>332</v>
      </c>
      <c r="B166" s="318"/>
      <c r="C166" s="318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7" t="s">
        <v>348</v>
      </c>
      <c r="C169" s="317"/>
      <c r="J169" s="60" t="str">
        <f>D18</f>
        <v>Marsa Erriadh</v>
      </c>
    </row>
    <row r="170" spans="1:10" ht="33" customHeight="1" x14ac:dyDescent="0.25">
      <c r="A170" s="242" t="s">
        <v>327</v>
      </c>
      <c r="B170" s="318">
        <f>'A1 Exploitation'!D545</f>
        <v>1</v>
      </c>
      <c r="C170" s="318"/>
    </row>
    <row r="171" spans="1:10" ht="33" customHeight="1" x14ac:dyDescent="0.25">
      <c r="A171" s="241" t="s">
        <v>328</v>
      </c>
      <c r="B171" s="318">
        <f>'A2 Exploitation'!D545</f>
        <v>1</v>
      </c>
      <c r="C171" s="318"/>
    </row>
    <row r="172" spans="1:10" ht="33" customHeight="1" x14ac:dyDescent="0.25">
      <c r="A172" s="242" t="s">
        <v>329</v>
      </c>
      <c r="B172" s="318">
        <f>'A3 Exploitation'!D545</f>
        <v>0</v>
      </c>
      <c r="C172" s="318"/>
    </row>
    <row r="173" spans="1:10" ht="33" customHeight="1" x14ac:dyDescent="0.25">
      <c r="A173" s="242" t="s">
        <v>330</v>
      </c>
      <c r="B173" s="318">
        <f>'A4 Exploitation'!D545</f>
        <v>0</v>
      </c>
      <c r="C173" s="318"/>
    </row>
    <row r="174" spans="1:10" ht="33" customHeight="1" x14ac:dyDescent="0.25">
      <c r="A174" s="241" t="s">
        <v>331</v>
      </c>
      <c r="B174" s="318"/>
      <c r="C174" s="318"/>
    </row>
    <row r="175" spans="1:10" ht="18" x14ac:dyDescent="0.25">
      <c r="A175" s="241" t="s">
        <v>332</v>
      </c>
      <c r="B175" s="318"/>
      <c r="C175" s="318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7" t="s">
        <v>349</v>
      </c>
      <c r="C178" s="317"/>
      <c r="J178" s="60" t="str">
        <f>D18</f>
        <v>Marsa Erriadh</v>
      </c>
    </row>
    <row r="179" spans="1:10" ht="33" customHeight="1" x14ac:dyDescent="0.25">
      <c r="A179" s="242" t="s">
        <v>327</v>
      </c>
      <c r="B179" s="318">
        <f>'A1 Technique'!D199</f>
        <v>0.82558139534883723</v>
      </c>
      <c r="C179" s="318"/>
    </row>
    <row r="180" spans="1:10" ht="33" customHeight="1" x14ac:dyDescent="0.25">
      <c r="A180" s="241" t="s">
        <v>328</v>
      </c>
      <c r="B180" s="318">
        <f>'A2 Technique'!D199</f>
        <v>0.98888888888888893</v>
      </c>
      <c r="C180" s="318"/>
    </row>
    <row r="181" spans="1:10" ht="33" customHeight="1" x14ac:dyDescent="0.25">
      <c r="A181" s="242" t="s">
        <v>329</v>
      </c>
      <c r="B181" s="318">
        <f>'A3 Technique'!D199</f>
        <v>0</v>
      </c>
      <c r="C181" s="318"/>
    </row>
    <row r="182" spans="1:10" ht="33" customHeight="1" x14ac:dyDescent="0.25">
      <c r="A182" s="242" t="s">
        <v>330</v>
      </c>
      <c r="B182" s="318">
        <f>'A4 Technique'!D199</f>
        <v>0</v>
      </c>
      <c r="C182" s="318"/>
    </row>
    <row r="183" spans="1:10" ht="33" customHeight="1" x14ac:dyDescent="0.25">
      <c r="A183" s="241" t="s">
        <v>331</v>
      </c>
      <c r="B183" s="318"/>
      <c r="C183" s="318"/>
    </row>
    <row r="184" spans="1:10" ht="18" x14ac:dyDescent="0.25">
      <c r="A184" s="241" t="s">
        <v>332</v>
      </c>
      <c r="B184" s="318"/>
      <c r="C184" s="3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549"/>
  <sheetViews>
    <sheetView view="pageBreakPreview" topLeftCell="A9" zoomScale="81" zoomScaleSheetLayoutView="81" workbookViewId="0">
      <selection activeCell="B9" sqref="B9:F9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">
        <v>408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409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410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43194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0.8632075471698113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43194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ht="66" x14ac:dyDescent="0.3">
      <c r="A31" s="53" t="s">
        <v>400</v>
      </c>
      <c r="B31" s="109">
        <v>1</v>
      </c>
      <c r="C31" s="109"/>
      <c r="D31" s="74" t="s">
        <v>435</v>
      </c>
      <c r="E31" s="73"/>
      <c r="F31" s="158" t="s">
        <v>355</v>
      </c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77.25" customHeight="1" x14ac:dyDescent="0.3">
      <c r="A40" s="53" t="s">
        <v>380</v>
      </c>
      <c r="B40" s="109">
        <v>0</v>
      </c>
      <c r="C40" s="109"/>
      <c r="D40" s="74" t="s">
        <v>411</v>
      </c>
      <c r="E40" s="74" t="s">
        <v>440</v>
      </c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19</v>
      </c>
    </row>
    <row r="43" spans="1:7" x14ac:dyDescent="0.3">
      <c r="A43" s="248" t="s">
        <v>35</v>
      </c>
      <c r="B43" s="249"/>
      <c r="C43" s="250"/>
      <c r="D43" s="251">
        <f>D42/(COUNT(B29:C37,B39:C41)*2)</f>
        <v>0.86363636363636365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25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0.8928571428571429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43194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43194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43194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43194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43194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43194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2</v>
      </c>
      <c r="C325" s="109"/>
      <c r="D325" s="74" t="s">
        <v>412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ht="49.5" x14ac:dyDescent="0.3">
      <c r="A339" s="4" t="s">
        <v>5</v>
      </c>
      <c r="B339" s="109">
        <v>1</v>
      </c>
      <c r="C339" s="109"/>
      <c r="D339" s="113" t="s">
        <v>421</v>
      </c>
      <c r="E339" s="73"/>
      <c r="F339" s="158" t="s">
        <v>356</v>
      </c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ht="49.5" x14ac:dyDescent="0.3">
      <c r="A347" s="41" t="s">
        <v>382</v>
      </c>
      <c r="B347" s="109">
        <v>1</v>
      </c>
      <c r="C347" s="109"/>
      <c r="D347" s="171" t="s">
        <v>422</v>
      </c>
      <c r="E347" s="73"/>
      <c r="F347" s="158" t="s">
        <v>356</v>
      </c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66" x14ac:dyDescent="0.3">
      <c r="A351" s="173" t="s">
        <v>436</v>
      </c>
      <c r="B351" s="109">
        <v>0</v>
      </c>
      <c r="C351" s="122"/>
      <c r="D351" s="177" t="s">
        <v>413</v>
      </c>
      <c r="E351" s="95" t="s">
        <v>441</v>
      </c>
      <c r="F351" s="158" t="s">
        <v>356</v>
      </c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28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44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43194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73.5" customHeight="1" x14ac:dyDescent="0.3">
      <c r="A377" s="53" t="s">
        <v>100</v>
      </c>
      <c r="B377" s="109">
        <v>0</v>
      </c>
      <c r="C377" s="109"/>
      <c r="D377" s="74" t="s">
        <v>437</v>
      </c>
      <c r="E377" s="92" t="s">
        <v>423</v>
      </c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69.75" customHeight="1" x14ac:dyDescent="0.3">
      <c r="A385" s="9" t="s">
        <v>436</v>
      </c>
      <c r="B385" s="109">
        <v>0</v>
      </c>
      <c r="C385" s="109"/>
      <c r="D385" s="92" t="s">
        <v>414</v>
      </c>
      <c r="E385" s="95" t="s">
        <v>441</v>
      </c>
      <c r="F385" s="158" t="s">
        <v>356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17.2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0.77777777777777779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28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43194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2.25" customHeight="1" x14ac:dyDescent="0.3">
      <c r="A398" s="15" t="s">
        <v>102</v>
      </c>
      <c r="B398" s="109">
        <v>2</v>
      </c>
      <c r="C398" s="109"/>
      <c r="D398" s="74" t="s">
        <v>415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50.25" x14ac:dyDescent="0.35">
      <c r="A411" s="206" t="s">
        <v>55</v>
      </c>
      <c r="B411" s="109">
        <v>0</v>
      </c>
      <c r="C411" s="112">
        <f>IF(B411=0, -10, IF(B411=1, -5, "0"))</f>
        <v>-10</v>
      </c>
      <c r="D411" s="92" t="s">
        <v>417</v>
      </c>
      <c r="E411" s="74" t="s">
        <v>416</v>
      </c>
      <c r="F411" s="158" t="s">
        <v>355</v>
      </c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436</v>
      </c>
      <c r="B437" s="109">
        <v>0</v>
      </c>
      <c r="C437" s="109"/>
      <c r="D437" s="108" t="s">
        <v>414</v>
      </c>
      <c r="E437" s="73"/>
      <c r="F437" s="158" t="s">
        <v>355</v>
      </c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0.73333333333333328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43194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43194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1</v>
      </c>
      <c r="C489" s="109"/>
      <c r="D489" s="74" t="s">
        <v>418</v>
      </c>
      <c r="E489" s="73"/>
      <c r="F489" s="158" t="s">
        <v>356</v>
      </c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419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0.9285714285714286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43194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43194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102" t="s">
        <v>420</v>
      </c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60" customHeight="1" x14ac:dyDescent="0.3">
      <c r="A530" s="49" t="s">
        <v>393</v>
      </c>
      <c r="B530" s="109">
        <v>1</v>
      </c>
      <c r="C530" s="122" t="str">
        <f>IF(B530=0, -5, "0")</f>
        <v>0</v>
      </c>
      <c r="D530" s="95" t="s">
        <v>442</v>
      </c>
      <c r="E530" s="85"/>
      <c r="F530" s="158" t="s">
        <v>355</v>
      </c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43194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0.8632075471698113</v>
      </c>
    </row>
  </sheetData>
  <sheetProtection algorithmName="SHA-512" hashValue="TPlW24QGXAISgxBlAldtBPcrEdCiM+uB1L4pi63MSSAVz3vaLiOCEU4ZUJ1OiQORm/H2pwMMMXPDsFVIBsGSpA==" saltValue="RI1LupH4kxiEE5CoIWLUF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43" fitToHeight="0" orientation="portrait" r:id="rId1"/>
  <rowBreaks count="4" manualBreakCount="4">
    <brk id="80" max="6" man="1"/>
    <brk id="202" max="6" man="1"/>
    <brk id="267" max="6" man="1"/>
    <brk id="39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zoomScale="96" zoomScaleNormal="90" zoomScaleSheetLayoutView="96" workbookViewId="0">
      <selection activeCell="D1" sqref="D1:G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'A1 Exploitation'!A8:F8</f>
        <v>Marsa Erriadh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5" t="s">
        <v>42</v>
      </c>
      <c r="B8" s="348" t="str">
        <f>'A1 Exploitation'!B9:F9</f>
        <v>Dr Raja Bouhalfaya</v>
      </c>
      <c r="C8" s="348"/>
      <c r="D8" s="348"/>
      <c r="E8" s="348"/>
      <c r="F8" s="348"/>
      <c r="G8" s="104"/>
    </row>
    <row r="9" spans="1:7" s="11" customFormat="1" ht="24" x14ac:dyDescent="0.45">
      <c r="A9" s="246" t="s">
        <v>44</v>
      </c>
      <c r="B9" s="349" t="str">
        <f>'A1 Exploitation'!B10:F10</f>
        <v>Directeur du magasin et gestionnaire du stock</v>
      </c>
      <c r="C9" s="349"/>
      <c r="D9" s="349"/>
      <c r="E9" s="349"/>
      <c r="F9" s="349"/>
      <c r="G9" s="104"/>
    </row>
    <row r="10" spans="1:7" s="11" customFormat="1" ht="24" x14ac:dyDescent="0.45">
      <c r="A10" s="245" t="s">
        <v>43</v>
      </c>
      <c r="B10" s="346">
        <f>'A1 Exploitation'!B11:F11</f>
        <v>43194</v>
      </c>
      <c r="C10" s="346"/>
      <c r="D10" s="346"/>
      <c r="E10" s="346"/>
      <c r="F10" s="346"/>
      <c r="G10" s="104"/>
    </row>
    <row r="11" spans="1:7" s="11" customFormat="1" ht="24" x14ac:dyDescent="0.45">
      <c r="A11" s="245" t="s">
        <v>294</v>
      </c>
      <c r="B11" s="350">
        <f>D199</f>
        <v>0.82558139534883723</v>
      </c>
      <c r="C11" s="350"/>
      <c r="D11" s="350"/>
      <c r="E11" s="350"/>
      <c r="F11" s="350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ht="33" x14ac:dyDescent="0.3">
      <c r="A28" s="31" t="s">
        <v>369</v>
      </c>
      <c r="B28" s="73">
        <v>2</v>
      </c>
      <c r="C28" s="73"/>
      <c r="D28" s="74" t="s">
        <v>424</v>
      </c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ht="33" x14ac:dyDescent="0.3">
      <c r="A31" s="14" t="s">
        <v>82</v>
      </c>
      <c r="B31" s="73">
        <v>1</v>
      </c>
      <c r="C31" s="73"/>
      <c r="D31" s="74" t="s">
        <v>425</v>
      </c>
      <c r="E31" s="73"/>
      <c r="F31" s="73" t="s">
        <v>355</v>
      </c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11</v>
      </c>
    </row>
    <row r="34" spans="1:7" x14ac:dyDescent="0.3">
      <c r="A34" s="351" t="s">
        <v>295</v>
      </c>
      <c r="B34" s="352"/>
      <c r="C34" s="353"/>
      <c r="D34" s="288">
        <f>D33/(COUNT(B26:C32)*2)</f>
        <v>0.91666666666666663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426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33" x14ac:dyDescent="0.3">
      <c r="A58" s="20" t="s">
        <v>244</v>
      </c>
      <c r="B58" s="73">
        <v>1</v>
      </c>
      <c r="C58" s="73"/>
      <c r="D58" s="74" t="s">
        <v>427</v>
      </c>
      <c r="E58" s="74"/>
      <c r="F58" s="73" t="s">
        <v>355</v>
      </c>
    </row>
    <row r="59" spans="1:7" ht="49.5" x14ac:dyDescent="0.3">
      <c r="A59" s="20" t="s">
        <v>92</v>
      </c>
      <c r="B59" s="73">
        <v>1</v>
      </c>
      <c r="C59" s="73"/>
      <c r="D59" s="74" t="s">
        <v>428</v>
      </c>
      <c r="E59" s="73"/>
      <c r="F59" s="73" t="s">
        <v>355</v>
      </c>
    </row>
    <row r="60" spans="1:7" ht="102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438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10</v>
      </c>
    </row>
    <row r="64" spans="1:7" x14ac:dyDescent="0.3">
      <c r="A64" s="351" t="s">
        <v>295</v>
      </c>
      <c r="B64" s="352"/>
      <c r="C64" s="353"/>
      <c r="D64" s="288">
        <f>D63/(COUNT(B56:C62)*2)</f>
        <v>0.83333333333333337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66.75" x14ac:dyDescent="0.35">
      <c r="A155" s="29" t="s">
        <v>306</v>
      </c>
      <c r="B155" s="73">
        <v>0</v>
      </c>
      <c r="C155" s="99">
        <f>IF(B155=0, -5, "0")</f>
        <v>-5</v>
      </c>
      <c r="D155" s="92" t="s">
        <v>429</v>
      </c>
      <c r="E155" s="74" t="s">
        <v>430</v>
      </c>
      <c r="F155" s="73" t="s">
        <v>355</v>
      </c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 t="s">
        <v>32</v>
      </c>
      <c r="C159" s="73"/>
      <c r="D159" s="92" t="s">
        <v>431</v>
      </c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7</v>
      </c>
    </row>
    <row r="162" spans="1:7" x14ac:dyDescent="0.3">
      <c r="A162" s="351" t="s">
        <v>295</v>
      </c>
      <c r="B162" s="352"/>
      <c r="C162" s="353"/>
      <c r="D162" s="288">
        <f>D161/(COUNT(B153:C160)*2)</f>
        <v>0.4375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4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 t="s">
        <v>32</v>
      </c>
      <c r="C181" s="73"/>
      <c r="D181" s="74" t="s">
        <v>432</v>
      </c>
      <c r="E181" s="74"/>
      <c r="F181" s="73"/>
    </row>
    <row r="182" spans="1:7" ht="49.5" x14ac:dyDescent="0.3">
      <c r="A182" s="39" t="s">
        <v>220</v>
      </c>
      <c r="B182" s="73">
        <v>0</v>
      </c>
      <c r="C182" s="73"/>
      <c r="D182" s="74" t="s">
        <v>439</v>
      </c>
      <c r="E182" s="74" t="s">
        <v>433</v>
      </c>
      <c r="F182" s="73" t="s">
        <v>356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6</v>
      </c>
    </row>
    <row r="187" spans="1:7" x14ac:dyDescent="0.3">
      <c r="A187" s="351" t="s">
        <v>295</v>
      </c>
      <c r="B187" s="352"/>
      <c r="C187" s="353"/>
      <c r="D187" s="288">
        <f>D186/(COUNT(B181:C185)*2)</f>
        <v>0.75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434</v>
      </c>
      <c r="E192" s="73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3</v>
      </c>
    </row>
    <row r="195" spans="1:6" x14ac:dyDescent="0.3">
      <c r="A195" s="351" t="s">
        <v>295</v>
      </c>
      <c r="B195" s="352"/>
      <c r="C195" s="353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0.82558139534883723</v>
      </c>
    </row>
  </sheetData>
  <sheetProtection algorithmName="SHA-512" hashValue="E6Aq2eqtEn0GIkGvG3VlL1qDLEz04gBw2YwYuB8XVemuJAV51wjANrL6c9Z/eDPh1G/5UGYzJX5CAd9igzmhGw==" saltValue="PoCYHzFJ0+Uktzbgz3tbG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0" orientation="portrait" r:id="rId1"/>
  <rowBreaks count="2" manualBreakCount="2">
    <brk id="85" max="5" man="1"/>
    <brk id="178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Marsa Erriadh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443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444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43297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0.81531531531531531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43297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0</v>
      </c>
      <c r="C34" s="172">
        <f>IF(B34=0, -5, "0")</f>
        <v>-5</v>
      </c>
      <c r="D34" s="74" t="s">
        <v>445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 t="s">
        <v>411</v>
      </c>
      <c r="E40" s="74" t="s">
        <v>440</v>
      </c>
      <c r="F40" s="158"/>
    </row>
    <row r="41" spans="1:7" ht="45" x14ac:dyDescent="0.3">
      <c r="A41" s="4" t="s">
        <v>249</v>
      </c>
      <c r="B41" s="225">
        <v>2</v>
      </c>
      <c r="C41" s="109"/>
      <c r="D41" s="226">
        <f>IFERROR(E41/F41,"N.A")</f>
        <v>0.5</v>
      </c>
      <c r="E41" s="227">
        <f>COUNTIF('A1 Exploitation'!F21:F40,"ok")</f>
        <v>1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15</v>
      </c>
    </row>
    <row r="43" spans="1:7" x14ac:dyDescent="0.3">
      <c r="A43" s="248" t="s">
        <v>35</v>
      </c>
      <c r="B43" s="249"/>
      <c r="C43" s="250"/>
      <c r="D43" s="251">
        <f>D42/(COUNT(B29:C37,B39:C41)*2)</f>
        <v>0.57692307692307687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0.67647058823529416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43297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43297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43297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43297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43297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43297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ht="49.5" x14ac:dyDescent="0.3">
      <c r="A339" s="4" t="s">
        <v>5</v>
      </c>
      <c r="B339" s="109">
        <v>1</v>
      </c>
      <c r="C339" s="109"/>
      <c r="D339" s="108" t="s">
        <v>421</v>
      </c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ht="49.5" x14ac:dyDescent="0.3">
      <c r="A347" s="41" t="s">
        <v>382</v>
      </c>
      <c r="B347" s="109">
        <v>1</v>
      </c>
      <c r="C347" s="109"/>
      <c r="D347" s="171" t="s">
        <v>422</v>
      </c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66" x14ac:dyDescent="0.3">
      <c r="A351" s="173" t="s">
        <v>390</v>
      </c>
      <c r="B351" s="109">
        <v>0</v>
      </c>
      <c r="C351" s="122"/>
      <c r="D351" s="312" t="s">
        <v>411</v>
      </c>
      <c r="E351" s="313" t="s">
        <v>440</v>
      </c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>
        <v>2</v>
      </c>
      <c r="C353" s="109"/>
      <c r="D353" s="226">
        <f>IFERROR(E353/F353,"N.A")</f>
        <v>0</v>
      </c>
      <c r="E353" s="227">
        <f>COUNTIF('A1 Exploitation'!F325:F352,"ok")</f>
        <v>0</v>
      </c>
      <c r="F353" s="228">
        <f>COUNTA('A1 Exploitation'!F325:F352)</f>
        <v>3</v>
      </c>
    </row>
    <row r="354" spans="1:7" x14ac:dyDescent="0.3">
      <c r="A354" s="248" t="s">
        <v>36</v>
      </c>
      <c r="B354" s="252"/>
      <c r="C354" s="252"/>
      <c r="D354" s="253">
        <f>SUM(B337:C348,B350:C353)</f>
        <v>28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44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43297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1</v>
      </c>
      <c r="C377" s="109"/>
      <c r="D377" s="74" t="s">
        <v>447</v>
      </c>
      <c r="E377" s="73"/>
      <c r="F377" s="158"/>
      <c r="G377" s="106"/>
    </row>
    <row r="378" spans="1:7" ht="33.75" x14ac:dyDescent="0.35">
      <c r="A378" s="206" t="s">
        <v>7</v>
      </c>
      <c r="B378" s="109">
        <v>1</v>
      </c>
      <c r="C378" s="112">
        <f>IF(B378=0, -10, IF(B378=1, -5, "0"))</f>
        <v>-5</v>
      </c>
      <c r="D378" s="74" t="s">
        <v>446</v>
      </c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49.5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448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 t="s">
        <v>414</v>
      </c>
      <c r="E385" s="95" t="s">
        <v>441</v>
      </c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24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0.66666666666666663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43297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66" x14ac:dyDescent="0.3">
      <c r="A400" s="9" t="s">
        <v>27</v>
      </c>
      <c r="B400" s="109">
        <v>0</v>
      </c>
      <c r="C400" s="109"/>
      <c r="D400" s="114" t="s">
        <v>449</v>
      </c>
      <c r="E400" s="108" t="s">
        <v>450</v>
      </c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50.25" x14ac:dyDescent="0.35">
      <c r="A411" s="206" t="s">
        <v>55</v>
      </c>
      <c r="B411" s="109">
        <v>1</v>
      </c>
      <c r="C411" s="112">
        <f>IF(B411=0, -10, IF(B411=1, -5, "0"))</f>
        <v>-5</v>
      </c>
      <c r="D411" s="74" t="s">
        <v>451</v>
      </c>
      <c r="E411" s="73"/>
      <c r="F411" s="158"/>
      <c r="G411" s="106"/>
    </row>
    <row r="412" spans="1:7" ht="33" x14ac:dyDescent="0.3">
      <c r="A412" s="4" t="s">
        <v>225</v>
      </c>
      <c r="B412" s="109">
        <v>0</v>
      </c>
      <c r="C412" s="109"/>
      <c r="D412" s="74" t="s">
        <v>452</v>
      </c>
      <c r="E412" s="73" t="s">
        <v>453</v>
      </c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6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0.375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226">
        <f>IFERROR(E439/F439,"N.A")</f>
        <v>1</v>
      </c>
      <c r="E439" s="227">
        <f>COUNTIF('A1 Exploitation'!F398:F438,"ok")</f>
        <v>2</v>
      </c>
      <c r="F439" s="228">
        <f>COUNTA('A1 Exploitation'!F398:F438)</f>
        <v>2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43297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43297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1</v>
      </c>
      <c r="C489" s="109"/>
      <c r="D489" s="74" t="s">
        <v>418</v>
      </c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226">
        <f>IFERROR(E498/F498,"N.A")</f>
        <v>0</v>
      </c>
      <c r="E498" s="227">
        <f>COUNTIF('A1 Exploitation'!F488:F497,"ok")</f>
        <v>0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0.9285714285714286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43297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65"/>
      <c r="E508" s="332"/>
      <c r="F508" s="33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43297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65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1</v>
      </c>
      <c r="C530" s="122" t="str">
        <f>IF(B530=0, -5, "0")</f>
        <v>0</v>
      </c>
      <c r="D530" s="95" t="s">
        <v>442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COUNTIF('A1 Exploitation'!F520:F531,"ok")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43297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65"/>
      <c r="E539" s="332"/>
      <c r="F539" s="332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0.41666666666666669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0.81531531531531531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273:B284 B248:B255 B309:B313 B325:B332 B289:B307 B365:B372 B377:B382 B337:B348 B398:B405 B410:B416 B421:B425 B430:B434 B384:B385 B350:B353 B451:B456 B436:B438 B488:B492 B461:B470 B496:B497 B509:B511 B472:B476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72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Marsa Erriadh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 t="str">
        <f>'A2 Exploitation'!B9:F9</f>
        <v>Dr Hend KAMOUN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 t="str">
        <f>'A2 Exploitation'!B10:F10</f>
        <v>Directeur du magasin et chefs rayons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43297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0.98888888888888893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14</v>
      </c>
    </row>
    <row r="34" spans="1:7" x14ac:dyDescent="0.3">
      <c r="A34" s="351" t="s">
        <v>295</v>
      </c>
      <c r="B34" s="352"/>
      <c r="C34" s="353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454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14</v>
      </c>
    </row>
    <row r="64" spans="1:7" x14ac:dyDescent="0.3">
      <c r="A64" s="351" t="s">
        <v>295</v>
      </c>
      <c r="B64" s="352"/>
      <c r="C64" s="353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 t="s">
        <v>32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14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4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10</v>
      </c>
    </row>
    <row r="187" spans="1:7" x14ac:dyDescent="0.3">
      <c r="A187" s="351" t="s">
        <v>295</v>
      </c>
      <c r="B187" s="352"/>
      <c r="C187" s="353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434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3</v>
      </c>
    </row>
    <row r="195" spans="1:6" x14ac:dyDescent="0.3">
      <c r="A195" s="351" t="s">
        <v>295</v>
      </c>
      <c r="B195" s="352"/>
      <c r="C195" s="353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9">
        <f>E197/F197</f>
        <v>0.66666666666666663</v>
      </c>
      <c r="E197" s="231">
        <f>COUNTIF('A1 Technique'!F17:F193,"ok")</f>
        <v>4</v>
      </c>
      <c r="F197" s="232">
        <f>COUNTA('A1 Technique'!F17:F193)</f>
        <v>6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0.98888888888888893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Marsa Erriadh</v>
      </c>
      <c r="B8" s="325"/>
      <c r="C8" s="325"/>
      <c r="D8" s="325"/>
      <c r="E8" s="325"/>
      <c r="F8" s="325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'A3 Exploitation'!A8:F8</f>
        <v>Marsa Erriadh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Marsa Erriadh</v>
      </c>
      <c r="B8" s="325"/>
      <c r="C8" s="325"/>
      <c r="D8" s="325"/>
      <c r="E8" s="325"/>
      <c r="F8" s="325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ht="16.5" customHeight="1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ht="16.5" customHeight="1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ht="16.5" customHeight="1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ht="16.5" customHeight="1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ht="16.5" customHeigh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ht="16.5" customHeight="1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ht="16.5" customHeight="1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ht="16.5" customHeight="1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ht="16.5" customHeight="1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ht="16.5" customHeight="1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ht="16.5" customHeight="1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ht="16.5" customHeight="1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ht="16.5" customHeight="1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2018-07-14T08:31:00Z</cp:lastPrinted>
  <dcterms:created xsi:type="dcterms:W3CDTF">2015-10-03T07:44:26Z</dcterms:created>
  <dcterms:modified xsi:type="dcterms:W3CDTF">2018-07-24T10:25:39Z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