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Marsa Erriadh\2018\"/>
    </mc:Choice>
  </mc:AlternateContent>
  <bookViews>
    <workbookView xWindow="0" yWindow="0" windowWidth="20490" windowHeight="71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D119" i="35"/>
  <c r="C116" i="35"/>
  <c r="C115" i="35"/>
  <c r="C112" i="35"/>
  <c r="D118" i="35" s="1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D63" i="35" s="1"/>
  <c r="D64" i="35" s="1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B10" i="35"/>
  <c r="B9" i="35"/>
  <c r="B8" i="35"/>
  <c r="F543" i="43"/>
  <c r="D543" i="43" s="1"/>
  <c r="B543" i="43" s="1"/>
  <c r="E543" i="43"/>
  <c r="C542" i="43"/>
  <c r="A537" i="43"/>
  <c r="F532" i="43"/>
  <c r="D532" i="43" s="1"/>
  <c r="E532" i="43"/>
  <c r="B532" i="43"/>
  <c r="C530" i="43"/>
  <c r="D533" i="43" s="1"/>
  <c r="D534" i="43" s="1"/>
  <c r="B162" i="29" s="1"/>
  <c r="C528" i="43"/>
  <c r="A517" i="43"/>
  <c r="F512" i="43"/>
  <c r="E512" i="43"/>
  <c r="D512" i="43"/>
  <c r="B512" i="43" s="1"/>
  <c r="D513" i="43" s="1"/>
  <c r="D514" i="43" s="1"/>
  <c r="B152" i="29" s="1"/>
  <c r="A506" i="43"/>
  <c r="D500" i="43"/>
  <c r="F498" i="43"/>
  <c r="E498" i="43"/>
  <c r="D498" i="43"/>
  <c r="B498" i="43" s="1"/>
  <c r="D499" i="43" s="1"/>
  <c r="D502" i="43" s="1"/>
  <c r="D503" i="43" s="1"/>
  <c r="B143" i="29" s="1"/>
  <c r="D494" i="43"/>
  <c r="C490" i="43"/>
  <c r="D493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/>
  <c r="B439" i="43" s="1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D386" i="43" s="1"/>
  <c r="B386" i="43" s="1"/>
  <c r="E386" i="43"/>
  <c r="C381" i="43"/>
  <c r="C378" i="43"/>
  <c r="C371" i="43"/>
  <c r="C369" i="43"/>
  <c r="C368" i="43"/>
  <c r="A361" i="43"/>
  <c r="F353" i="43"/>
  <c r="E353" i="43"/>
  <c r="D353" i="43"/>
  <c r="B353" i="43" s="1"/>
  <c r="C348" i="43"/>
  <c r="C344" i="43"/>
  <c r="C342" i="43"/>
  <c r="C340" i="43"/>
  <c r="D334" i="43"/>
  <c r="C331" i="43"/>
  <c r="D333" i="43" s="1"/>
  <c r="A321" i="43"/>
  <c r="F313" i="43"/>
  <c r="E313" i="43"/>
  <c r="C304" i="43"/>
  <c r="C302" i="43"/>
  <c r="C297" i="43"/>
  <c r="C295" i="43"/>
  <c r="C294" i="43"/>
  <c r="C291" i="43"/>
  <c r="D286" i="43"/>
  <c r="C282" i="43"/>
  <c r="C278" i="43"/>
  <c r="D285" i="43" s="1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D222" i="43" s="1"/>
  <c r="D223" i="43" s="1"/>
  <c r="A208" i="43"/>
  <c r="F200" i="43"/>
  <c r="E200" i="43"/>
  <c r="D200" i="43"/>
  <c r="B200" i="43"/>
  <c r="C194" i="43"/>
  <c r="C190" i="43"/>
  <c r="C186" i="43"/>
  <c r="C184" i="43"/>
  <c r="D201" i="43" s="1"/>
  <c r="D202" i="43" s="1"/>
  <c r="C182" i="43"/>
  <c r="C181" i="43"/>
  <c r="D172" i="43"/>
  <c r="C170" i="43"/>
  <c r="A161" i="43"/>
  <c r="F153" i="43"/>
  <c r="E153" i="43"/>
  <c r="D153" i="43" s="1"/>
  <c r="B153" i="43"/>
  <c r="C147" i="43"/>
  <c r="D154" i="43" s="1"/>
  <c r="C145" i="43"/>
  <c r="C143" i="43"/>
  <c r="C138" i="43"/>
  <c r="C134" i="43"/>
  <c r="C132" i="43"/>
  <c r="C131" i="43"/>
  <c r="D139" i="43" s="1"/>
  <c r="D140" i="43" s="1"/>
  <c r="C129" i="43"/>
  <c r="C125" i="43"/>
  <c r="D117" i="43"/>
  <c r="D118" i="43" s="1"/>
  <c r="C115" i="43"/>
  <c r="A106" i="43"/>
  <c r="F99" i="43"/>
  <c r="E99" i="43"/>
  <c r="D99" i="43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/>
  <c r="C35" i="43"/>
  <c r="C34" i="43"/>
  <c r="C30" i="43"/>
  <c r="D26" i="43"/>
  <c r="D25" i="43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D149" i="37" s="1"/>
  <c r="D150" i="37" s="1"/>
  <c r="C132" i="37"/>
  <c r="C130" i="37"/>
  <c r="C128" i="37"/>
  <c r="C127" i="37"/>
  <c r="D133" i="37" s="1"/>
  <c r="D134" i="37" s="1"/>
  <c r="C116" i="37"/>
  <c r="C115" i="37"/>
  <c r="C112" i="37"/>
  <c r="D118" i="37" s="1"/>
  <c r="D119" i="37" s="1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C60" i="37"/>
  <c r="C56" i="37"/>
  <c r="D53" i="37"/>
  <c r="C51" i="37"/>
  <c r="D52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D544" i="36" s="1"/>
  <c r="A537" i="36"/>
  <c r="B532" i="36"/>
  <c r="C530" i="36"/>
  <c r="C528" i="36"/>
  <c r="A517" i="36"/>
  <c r="B512" i="36"/>
  <c r="D513" i="36" s="1"/>
  <c r="D514" i="36" s="1"/>
  <c r="B151" i="29" s="1"/>
  <c r="A506" i="36"/>
  <c r="B498" i="36"/>
  <c r="D499" i="36" s="1"/>
  <c r="D500" i="36" s="1"/>
  <c r="D493" i="36"/>
  <c r="D494" i="36" s="1"/>
  <c r="C490" i="36"/>
  <c r="A484" i="36"/>
  <c r="B476" i="36"/>
  <c r="C469" i="36"/>
  <c r="C466" i="36"/>
  <c r="C465" i="36"/>
  <c r="C461" i="36"/>
  <c r="C455" i="36"/>
  <c r="D457" i="36" s="1"/>
  <c r="D458" i="36" s="1"/>
  <c r="A447" i="36"/>
  <c r="B439" i="36"/>
  <c r="C438" i="36"/>
  <c r="C432" i="36"/>
  <c r="C431" i="36"/>
  <c r="D440" i="36" s="1"/>
  <c r="C425" i="36"/>
  <c r="C422" i="36"/>
  <c r="D426" i="36" s="1"/>
  <c r="D427" i="36" s="1"/>
  <c r="C415" i="36"/>
  <c r="C411" i="36"/>
  <c r="C405" i="36"/>
  <c r="C402" i="36"/>
  <c r="D406" i="36" s="1"/>
  <c r="D407" i="36" s="1"/>
  <c r="A394" i="36"/>
  <c r="B386" i="36"/>
  <c r="C381" i="36"/>
  <c r="C378" i="36"/>
  <c r="C371" i="36"/>
  <c r="C369" i="36"/>
  <c r="C368" i="36"/>
  <c r="A361" i="36"/>
  <c r="B353" i="36"/>
  <c r="C348" i="36"/>
  <c r="C344" i="36"/>
  <c r="C342" i="36"/>
  <c r="C340" i="36"/>
  <c r="D354" i="36" s="1"/>
  <c r="D355" i="36" s="1"/>
  <c r="D333" i="36"/>
  <c r="D334" i="36" s="1"/>
  <c r="C331" i="36"/>
  <c r="A321" i="36"/>
  <c r="B313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B261" i="36"/>
  <c r="C252" i="36"/>
  <c r="C251" i="36"/>
  <c r="C250" i="36"/>
  <c r="C249" i="36"/>
  <c r="C240" i="36"/>
  <c r="C238" i="36"/>
  <c r="C235" i="36"/>
  <c r="C230" i="36"/>
  <c r="C227" i="36"/>
  <c r="C220" i="36"/>
  <c r="C219" i="36"/>
  <c r="D222" i="36" s="1"/>
  <c r="D223" i="36" s="1"/>
  <c r="A208" i="36"/>
  <c r="B200" i="36"/>
  <c r="C194" i="36"/>
  <c r="C190" i="36"/>
  <c r="C186" i="36"/>
  <c r="C184" i="36"/>
  <c r="C182" i="36"/>
  <c r="C181" i="36"/>
  <c r="D201" i="36" s="1"/>
  <c r="D202" i="36" s="1"/>
  <c r="C170" i="36"/>
  <c r="D172" i="36" s="1"/>
  <c r="A161" i="36"/>
  <c r="B153" i="36"/>
  <c r="C147" i="36"/>
  <c r="C145" i="36"/>
  <c r="C143" i="36"/>
  <c r="C138" i="36"/>
  <c r="C134" i="36"/>
  <c r="C132" i="36"/>
  <c r="C131" i="36"/>
  <c r="C129" i="36"/>
  <c r="C125" i="36"/>
  <c r="D117" i="36"/>
  <c r="D118" i="36" s="1"/>
  <c r="C115" i="36"/>
  <c r="A106" i="36"/>
  <c r="B99" i="36"/>
  <c r="C91" i="36"/>
  <c r="C89" i="36"/>
  <c r="C82" i="36"/>
  <c r="C79" i="36"/>
  <c r="C74" i="36"/>
  <c r="C72" i="36"/>
  <c r="C69" i="36"/>
  <c r="D84" i="36" s="1"/>
  <c r="C68" i="36"/>
  <c r="C65" i="36"/>
  <c r="C59" i="36"/>
  <c r="D61" i="36" s="1"/>
  <c r="D62" i="36" s="1"/>
  <c r="A49" i="36"/>
  <c r="B41" i="36"/>
  <c r="C35" i="36"/>
  <c r="C34" i="36"/>
  <c r="C30" i="36"/>
  <c r="A16" i="36"/>
  <c r="A7" i="37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54" i="36" l="1"/>
  <c r="D161" i="37"/>
  <c r="D162" i="37" s="1"/>
  <c r="D63" i="37"/>
  <c r="D64" i="37" s="1"/>
  <c r="D533" i="36"/>
  <c r="D534" i="36" s="1"/>
  <c r="B161" i="29" s="1"/>
  <c r="D477" i="36"/>
  <c r="D478" i="36" s="1"/>
  <c r="D387" i="36"/>
  <c r="D388" i="36" s="1"/>
  <c r="D373" i="36"/>
  <c r="D374" i="36" s="1"/>
  <c r="D357" i="36"/>
  <c r="D358" i="36" s="1"/>
  <c r="B106" i="29" s="1"/>
  <c r="D314" i="36"/>
  <c r="D317" i="36" s="1"/>
  <c r="D318" i="36" s="1"/>
  <c r="B97" i="29" s="1"/>
  <c r="D100" i="36"/>
  <c r="D101" i="36" s="1"/>
  <c r="D42" i="36"/>
  <c r="D43" i="36" s="1"/>
  <c r="D544" i="43"/>
  <c r="D45" i="31"/>
  <c r="D46" i="31" s="1"/>
  <c r="B55" i="29" s="1"/>
  <c r="D43" i="31"/>
  <c r="D85" i="36"/>
  <c r="D441" i="36"/>
  <c r="D195" i="35"/>
  <c r="D315" i="36"/>
  <c r="D155" i="43"/>
  <c r="D157" i="43"/>
  <c r="D158" i="43" s="1"/>
  <c r="B71" i="29" s="1"/>
  <c r="D155" i="36"/>
  <c r="D480" i="36"/>
  <c r="D481" i="36" s="1"/>
  <c r="B133" i="29" s="1"/>
  <c r="D265" i="33"/>
  <c r="D266" i="33" s="1"/>
  <c r="B90" i="29" s="1"/>
  <c r="D263" i="33"/>
  <c r="D155" i="31"/>
  <c r="D157" i="31"/>
  <c r="D158" i="31" s="1"/>
  <c r="B73" i="29" s="1"/>
  <c r="D547" i="43"/>
  <c r="B44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204" i="43"/>
  <c r="D205" i="43" s="1"/>
  <c r="B80" i="29" s="1"/>
  <c r="D173" i="43"/>
  <c r="D314" i="43"/>
  <c r="D354" i="43"/>
  <c r="D545" i="36"/>
  <c r="B170" i="29" s="1"/>
  <c r="D195" i="37"/>
  <c r="D262" i="43"/>
  <c r="D387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B313" i="43" s="1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204" i="36"/>
  <c r="D205" i="36" s="1"/>
  <c r="B79" i="29" s="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197" i="35"/>
  <c r="D222" i="33"/>
  <c r="D223" i="33" s="1"/>
  <c r="D314" i="33"/>
  <c r="D354" i="33"/>
  <c r="D118" i="25"/>
  <c r="D119" i="25" s="1"/>
  <c r="D477" i="31"/>
  <c r="D443" i="36" l="1"/>
  <c r="D444" i="36" s="1"/>
  <c r="B124" i="29" s="1"/>
  <c r="D390" i="36"/>
  <c r="D391" i="36" s="1"/>
  <c r="B115" i="29" s="1"/>
  <c r="D102" i="36"/>
  <c r="D103" i="36" s="1"/>
  <c r="B61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444" i="43" s="1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<sst xmlns="http://schemas.openxmlformats.org/spreadsheetml/2006/main" count="3756" uniqueCount="443">
  <si>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</si>
  <si>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</si>
  <si>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</si>
  <si>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</si>
  <si>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</si>
  <si>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</si>
  <si>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</si>
  <si>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</si>
  <si>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</si>
  <si>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</si>
  <si>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</si>
  <si>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</si>
  <si>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</si>
  <si>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</si>
  <si>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</si>
  <si>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</si>
  <si>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</si>
  <si>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</si>
  <si>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</si>
  <si>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</si>
  <si>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</si>
  <si>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</si>
  <si>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</si>
  <si>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</si>
  <si>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</si>
  <si>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</si>
  <si>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</si>
  <si>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</si>
  <si>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</si>
  <si>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</si>
  <si>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</si>
  <si>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</si>
  <si>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</si>
  <si>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</si>
  <si>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</si>
  <si>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</si>
  <si>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</si>
  <si>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</si>
  <si>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</si>
  <si>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</si>
  <si>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</si>
  <si>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</si>
  <si>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</si>
  <si>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</si>
  <si>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</si>
  <si>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</si>
  <si>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</si>
  <si>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</si>
  <si>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</si>
  <si>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</si>
  <si>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</si>
  <si>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</si>
  <si>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</si>
  <si>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</si>
  <si>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</si>
  <si>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</si>
  <si>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</si>
  <si>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</si>
  <si>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</si>
  <si>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</si>
  <si>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</si>
  <si>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</si>
  <si>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</si>
  <si>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</si>
  <si>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</si>
  <si>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</si>
  <si>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</si>
  <si>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</si>
  <si>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</si>
  <si>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</si>
  <si>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</si>
  <si>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</si>
  <si>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</si>
  <si>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</si>
  <si>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</si>
  <si>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</si>
  <si>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</si>
  <si>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</si>
  <si>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</si>
  <si>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</si>
  <si>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</si>
  <si>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</si>
  <si>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</si>
  <si>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</si>
  <si>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</si>
  <si>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</si>
  <si>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</si>
  <si>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</si>
  <si>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</si>
  <si>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</si>
  <si>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</si>
  <si>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</si>
  <si>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</si>
  <si>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</si>
  <si>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</si>
  <si>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</si>
  <si>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</si>
  <si>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</si>
  <si>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</si>
  <si>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</si>
  <si>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</si>
  <si>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</si>
  <si>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</si>
  <si>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</si>
  <si>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</si>
  <si>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</si>
  <si>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</si>
  <si>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</si>
  <si>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</si>
  <si>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</si>
  <si>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</si>
  <si>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</si>
  <si>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</si>
  <si>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</si>
  <si>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</si>
  <si>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</si>
  <si>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</si>
  <si>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</si>
  <si>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</si>
  <si>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</si>
  <si>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</si>
  <si>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</si>
  <si>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</si>
  <si>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</si>
  <si>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</si>
  <si>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</si>
  <si>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</si>
  <si>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</si>
  <si>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</si>
  <si>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</si>
  <si>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</si>
  <si>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</si>
  <si>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</si>
  <si>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</si>
  <si>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</si>
  <si>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</si>
  <si>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</si>
  <si>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</si>
  <si>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</si>
  <si>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</si>
  <si>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</si>
  <si>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</si>
  <si>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</si>
  <si>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</si>
  <si>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</si>
  <si>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</si>
  <si>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</si>
  <si>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</si>
  <si>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</si>
  <si>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</si>
  <si>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</si>
  <si>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</si>
  <si>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</si>
  <si>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</si>
  <si>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</si>
  <si>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</si>
  <si>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</si>
  <si>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</si>
  <si>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</si>
  <si>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</si>
  <si>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</si>
  <si>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</si>
  <si>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</si>
  <si>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</si>
  <si>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</si>
  <si>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</si>
  <si>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</si>
  <si>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</si>
  <si>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</si>
  <si>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</si>
  <si>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</si>
  <si>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</si>
  <si>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</si>
  <si>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</si>
  <si>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</si>
  <si>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</si>
  <si>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</si>
  <si>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</si>
  <si>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</si>
  <si>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</si>
  <si>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</si>
  <si>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</si>
  <si>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</si>
  <si>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</si>
  <si>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</si>
  <si>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</si>
  <si>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</si>
  <si>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</si>
  <si>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</si>
  <si>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</si>
  <si>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</si>
  <si>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</si>
  <si>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</si>
  <si>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</si>
  <si>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</si>
  <si>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</si>
  <si>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</si>
  <si>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</si>
  <si>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</si>
  <si>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</si>
  <si>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</si>
  <si>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</si>
  <si>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</si>
  <si>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</si>
  <si>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</si>
  <si>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</si>
  <si>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</si>
  <si>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</si>
  <si>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</si>
  <si>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</si>
  <si>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</si>
  <si>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</si>
  <si>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</si>
  <si>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</si>
  <si>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</si>
  <si>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</si>
  <si>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</si>
  <si>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</si>
  <si>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</si>
  <si>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</si>
  <si>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</si>
  <si>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</si>
  <si>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</si>
  <si>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</si>
  <si>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</si>
  <si>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</si>
  <si>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</si>
  <si>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</si>
  <si>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</si>
  <si>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</si>
  <si>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</si>
  <si>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</si>
  <si>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</si>
  <si>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</si>
  <si>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</si>
  <si>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</si>
  <si>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</si>
  <si>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</si>
  <si>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</si>
  <si>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</si>
  <si>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</si>
  <si>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</si>
  <si>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</si>
  <si>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</si>
  <si>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</si>
  <si>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</si>
  <si>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</si>
  <si>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</si>
  <si>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</si>
  <si>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</si>
  <si>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</si>
  <si>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</si>
  <si>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</si>
  <si>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</si>
  <si>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</si>
  <si>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</si>
  <si>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</si>
  <si>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</si>
  <si>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</si>
  <si>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</si>
  <si>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</si>
  <si>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</si>
  <si>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</si>
  <si>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</si>
  <si>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</si>
  <si>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</si>
  <si>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</si>
  <si>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</si>
  <si>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</si>
  <si>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</si>
  <si>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</si>
  <si>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</si>
  <si>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</si>
  <si>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</si>
  <si>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</si>
  <si>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</si>
  <si>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</si>
  <si>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</si>
  <si>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</si>
  <si>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</si>
  <si>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</si>
  <si>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</si>
  <si>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</si>
  <si>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</si>
  <si>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</si>
  <si>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</si>
  <si>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</si>
  <si>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</si>
  <si>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</si>
  <si>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</si>
  <si>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</si>
  <si>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</si>
  <si>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</si>
  <si>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</si>
  <si>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</si>
  <si>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</si>
  <si>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</si>
  <si>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</si>
  <si>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</si>
  <si>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</si>
  <si>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</si>
  <si>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</si>
  <si>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</si>
  <si>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</si>
  <si>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</si>
  <si>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</si>
  <si>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</si>
  <si>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</si>
  <si>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</si>
  <si>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</si>
  <si>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</si>
  <si>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</si>
  <si>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</si>
  <si>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</si>
  <si>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</si>
  <si>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</si>
  <si>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</si>
  <si>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</si>
  <si>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</si>
  <si>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</si>
  <si>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</si>
  <si>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</si>
  <si>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</si>
  <si>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</si>
  <si>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</si>
  <si>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</si>
  <si>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</si>
  <si>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</si>
  <si>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</si>
  <si>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</si>
  <si>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</si>
  <si>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</si>
  <si>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</si>
  <si>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</si>
  <si>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</si>
  <si>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</si>
  <si>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</si>
  <si>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</si>
  <si>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</si>
  <si>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</si>
  <si>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</si>
  <si>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</si>
  <si>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</si>
  <si>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</si>
  <si>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</si>
  <si>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</si>
  <si>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</si>
  <si>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</si>
  <si>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</si>
  <si>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</si>
  <si>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</si>
  <si>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</si>
  <si>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</si>
  <si>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</si>
  <si>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</si>
  <si>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</si>
  <si>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</si>
  <si>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</si>
  <si>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</si>
  <si>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</si>
  <si>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</si>
  <si>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</si>
  <si>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</si>
  <si>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</si>
  <si>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</si>
  <si>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</si>
  <si>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</si>
  <si>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</si>
  <si>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</si>
  <si>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</si>
  <si>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</si>
  <si>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</si>
  <si>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</si>
  <si>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</si>
  <si>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</si>
  <si>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</si>
  <si>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</si>
  <si>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</si>
  <si>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</si>
  <si>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</si>
  <si>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</si>
  <si>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</si>
  <si>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</si>
  <si>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</si>
  <si>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</si>
  <si>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</si>
  <si>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</si>
  <si>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</si>
  <si>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</si>
  <si>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</si>
  <si>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</si>
  <si>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</si>
  <si>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</si>
  <si>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</si>
  <si>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</si>
  <si>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</si>
  <si>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</si>
  <si>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</si>
  <si>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</si>
  <si>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</si>
  <si>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</si>
  <si>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</si>
  <si>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</si>
  <si>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</si>
  <si>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</si>
  <si>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</si>
  <si>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</si>
  <si>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</si>
  <si>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Marsa Erriadh</t>
  </si>
  <si>
    <t>Dr Raja Bouhalfaya</t>
  </si>
  <si>
    <t>Directeur du magasin et gestionnaire du stock</t>
  </si>
  <si>
    <t>Les autocontrôles de nettoyage et de désinfection n'était pas disponibles le jour de l'audit.</t>
  </si>
  <si>
    <t>Absence de CF Fruits et légumes. Les produits étaient stockés au niveau d'une armoire froide.</t>
  </si>
  <si>
    <t>Les autocontrôles de N/D n'étaient pas disponibles.</t>
  </si>
  <si>
    <t>Absence des autocontrôles de N/D.</t>
  </si>
  <si>
    <t>Présence d'une armoire froide destinée pour le stockage des produits de PLS;</t>
  </si>
  <si>
    <t>Veuillez renforcer le contrôle des dates de péremption des produits.</t>
  </si>
  <si>
    <r>
      <t>Présence de</t>
    </r>
    <r>
      <rPr>
        <u/>
        <sz val="11"/>
        <color theme="1"/>
        <rFont val="Comic Sans MS"/>
        <family val="4"/>
      </rPr>
      <t xml:space="preserve"> 4 pots</t>
    </r>
    <r>
      <rPr>
        <sz val="11"/>
        <color theme="1"/>
        <rFont val="Comic Sans MS"/>
        <family val="4"/>
      </rPr>
      <t xml:space="preserve"> de yaourts" Délice Mamzouj"dont la DLC était dépassée: le 02/04.</t>
    </r>
  </si>
  <si>
    <t>L'autocontrôle n'était pas disponible.</t>
  </si>
  <si>
    <t>Absence de salle de pause .</t>
  </si>
  <si>
    <t>Correcte.</t>
  </si>
  <si>
    <t>Le balisage des fruits et légumes n'était pas complet. Les deux langues arabe et française doivent figurer au niveau des ardoises.</t>
  </si>
  <si>
    <t>La poubelle utilisée n'était pas conforme .Il est nécessaire de prévoir une poubelle à pédale ,munie d'un couvercle.</t>
  </si>
  <si>
    <t>Veuillez renforcer les opérations de nettoyage au niveau des étagères.</t>
  </si>
  <si>
    <t>Température mesurée au niveau du meuble de la VI éme gamme : 2,5°C.</t>
  </si>
  <si>
    <t>Le miroir  situé au dessus du présentoir était fissuré.</t>
  </si>
  <si>
    <t>Taux d'hygrométrie: 57%. Correcte.</t>
  </si>
  <si>
    <t>L'un des coins du cadre du meuble des surgelés était démonté.</t>
  </si>
  <si>
    <t>Présence de givre au niveau du meuble des produits surgelés ,et au niveau de la gaine de refroidissement .</t>
  </si>
  <si>
    <t>Absence de distributeur de savon dans les sanitaires des femmes et celui des hommes était non fonctionnel.</t>
  </si>
  <si>
    <t>Veuillez fournir des distributeurs de savon liquide dans les sanitaires.</t>
  </si>
  <si>
    <t>Absence de salle de pause.</t>
  </si>
  <si>
    <t>Absence de local poubelle;</t>
  </si>
  <si>
    <t>Veuillez prévoir des poubelles adaptées et conformes.</t>
  </si>
  <si>
    <t>Présence de givre au niveau du meuble des produits surgelés et sa gaine de refroidissement.</t>
  </si>
  <si>
    <t>Les déchets étaient déposés à proximité des produits réceptionnés. Veuillez prévoir une benne à ordure protégée ,et la placer dans un endroit distinct.</t>
  </si>
  <si>
    <t>Enregistrements des autocontrôles de nettoyage et de désinfection</t>
  </si>
  <si>
    <t xml:space="preserve">Les étagères étaient très poussiéreuses ,certains produits tels que les pâtes et les semoules étaient déversés sur le linéaire et sur le sol.  
</t>
  </si>
  <si>
    <r>
      <rPr>
        <b/>
        <sz val="11"/>
        <color theme="1"/>
        <rFont val="Comic Sans MS"/>
        <family val="4"/>
      </rPr>
      <t>Linéaire des yaourts :</t>
    </r>
    <r>
      <rPr>
        <sz val="11"/>
        <color theme="1"/>
        <rFont val="Comic Sans MS"/>
        <family val="4"/>
      </rPr>
      <t xml:space="preserve"> 
Température affichée : 5,2°C
Température mesurée : 4,3°C 
</t>
    </r>
    <r>
      <rPr>
        <b/>
        <sz val="11"/>
        <color theme="1"/>
        <rFont val="Comic Sans MS"/>
        <family val="4"/>
      </rPr>
      <t>Meuble des surgelés</t>
    </r>
    <r>
      <rPr>
        <sz val="11"/>
        <color theme="1"/>
        <rFont val="Comic Sans MS"/>
        <family val="4"/>
      </rPr>
      <t xml:space="preserve"> :
Température affichée : -19°C
Température mesurée : -22°C.</t>
    </r>
  </si>
  <si>
    <t>Les poubelles au niveau de la réserve et du rayon FLEG étaient non munies de couvercles ni de pédales.</t>
  </si>
  <si>
    <t>Mettre à disposition les tableaux. Les remplissages doivent être quotidiens.</t>
  </si>
  <si>
    <t>Mettre à disposition les autocontrôles et enregistrer les contrôles tous les jours.</t>
  </si>
  <si>
    <t>Les bennes à ordures n'étaient pas adaptées et situées à proximité des produits réceptionnés.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</si>
</sst>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  <font>
      <u/>
      <sz val="11"/>
      <color theme="1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78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0.8928571428571429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63961408"/>
        <c:axId val="-1963952704"/>
      </c:barChart>
      <c:catAx>
        <c:axId val="-1963961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63952704"/>
        <c:crosses val="autoZero"/>
        <c:auto val="1"/>
        <c:lblAlgn val="ctr"/>
        <c:lblOffset val="100"/>
        <c:noMultiLvlLbl val="0"/>
      </c:catAx>
      <c:valAx>
        <c:axId val="-1963952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63961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41699440"/>
        <c:axId val="-2041701616"/>
      </c:barChart>
      <c:catAx>
        <c:axId val="-2041699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41701616"/>
        <c:crosses val="autoZero"/>
        <c:auto val="1"/>
        <c:lblAlgn val="ctr"/>
        <c:lblOffset val="100"/>
        <c:noMultiLvlLbl val="0"/>
      </c:catAx>
      <c:valAx>
        <c:axId val="-2041701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41699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4108208"/>
        <c:axId val="-114106032"/>
      </c:barChart>
      <c:catAx>
        <c:axId val="-114108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4106032"/>
        <c:crosses val="autoZero"/>
        <c:auto val="1"/>
        <c:lblAlgn val="ctr"/>
        <c:lblOffset val="100"/>
        <c:noMultiLvlLbl val="0"/>
      </c:catAx>
      <c:valAx>
        <c:axId val="-114106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4108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67647248"/>
        <c:axId val="-1767653776"/>
      </c:barChart>
      <c:catAx>
        <c:axId val="-1767647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67653776"/>
        <c:crosses val="autoZero"/>
        <c:auto val="1"/>
        <c:lblAlgn val="ctr"/>
        <c:lblOffset val="100"/>
        <c:noMultiLvlLbl val="0"/>
      </c:catAx>
      <c:valAx>
        <c:axId val="-1767653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67647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67655408"/>
        <c:axId val="-1767648336"/>
      </c:barChart>
      <c:catAx>
        <c:axId val="-176765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67648336"/>
        <c:crosses val="autoZero"/>
        <c:auto val="1"/>
        <c:lblAlgn val="ctr"/>
        <c:lblOffset val="100"/>
        <c:noMultiLvlLbl val="0"/>
      </c:catAx>
      <c:valAx>
        <c:axId val="-1767648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67655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67644528"/>
        <c:axId val="-1767656496"/>
      </c:barChart>
      <c:catAx>
        <c:axId val="-176764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67656496"/>
        <c:crosses val="autoZero"/>
        <c:auto val="1"/>
        <c:lblAlgn val="ctr"/>
        <c:lblOffset val="100"/>
        <c:noMultiLvlLbl val="0"/>
      </c:catAx>
      <c:valAx>
        <c:axId val="-1767656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67644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0.82558139534883723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67654320"/>
        <c:axId val="-1767642896"/>
      </c:barChart>
      <c:catAx>
        <c:axId val="-176765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67642896"/>
        <c:crosses val="autoZero"/>
        <c:auto val="1"/>
        <c:lblAlgn val="ctr"/>
        <c:lblOffset val="100"/>
        <c:noMultiLvlLbl val="0"/>
      </c:catAx>
      <c:valAx>
        <c:axId val="-1767642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67654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0.8632075471698113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67657584"/>
        <c:axId val="-1767647792"/>
      </c:barChart>
      <c:catAx>
        <c:axId val="-176765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67647792"/>
        <c:crosses val="autoZero"/>
        <c:auto val="1"/>
        <c:lblAlgn val="ctr"/>
        <c:lblOffset val="100"/>
        <c:noMultiLvlLbl val="0"/>
      </c:catAx>
      <c:valAx>
        <c:axId val="-1767647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67657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0.84439447125932432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767655952"/>
        <c:axId val="-1767643984"/>
        <c:extLst xmlns:c16r2="http://schemas.microsoft.com/office/drawing/2015/06/chart"/>
      </c:barChart>
      <c:catAx>
        <c:axId val="-176765595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67643984"/>
        <c:crosses val="autoZero"/>
        <c:auto val="1"/>
        <c:lblAlgn val="ctr"/>
        <c:lblOffset val="100"/>
        <c:noMultiLvlLbl val="0"/>
      </c:catAx>
      <c:valAx>
        <c:axId val="-176764398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67655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767650512"/>
        <c:axId val="-1767646704"/>
        <c:extLst xmlns:c16r2="http://schemas.microsoft.com/office/drawing/2015/06/chart"/>
      </c:barChart>
      <c:catAx>
        <c:axId val="-176765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67646704"/>
        <c:crosses val="autoZero"/>
        <c:auto val="1"/>
        <c:lblAlgn val="ctr"/>
        <c:lblOffset val="100"/>
        <c:noMultiLvlLbl val="0"/>
      </c:catAx>
      <c:valAx>
        <c:axId val="-1767646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67650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63965216"/>
        <c:axId val="-1963951072"/>
      </c:barChart>
      <c:catAx>
        <c:axId val="-1963965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63951072"/>
        <c:crosses val="autoZero"/>
        <c:auto val="1"/>
        <c:lblAlgn val="ctr"/>
        <c:lblOffset val="100"/>
        <c:noMultiLvlLbl val="0"/>
      </c:catAx>
      <c:valAx>
        <c:axId val="-1963951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63965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63959776"/>
        <c:axId val="-1963958144"/>
      </c:barChart>
      <c:catAx>
        <c:axId val="-196395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63958144"/>
        <c:crosses val="autoZero"/>
        <c:auto val="1"/>
        <c:lblAlgn val="ctr"/>
        <c:lblOffset val="100"/>
        <c:noMultiLvlLbl val="0"/>
      </c:catAx>
      <c:valAx>
        <c:axId val="-1963958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6395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63964672"/>
        <c:axId val="-1963957056"/>
      </c:barChart>
      <c:catAx>
        <c:axId val="-1963964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63957056"/>
        <c:crosses val="autoZero"/>
        <c:auto val="1"/>
        <c:lblAlgn val="ctr"/>
        <c:lblOffset val="100"/>
        <c:noMultiLvlLbl val="0"/>
      </c:catAx>
      <c:valAx>
        <c:axId val="-1963957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63964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66082896"/>
        <c:axId val="-1966075280"/>
      </c:barChart>
      <c:catAx>
        <c:axId val="-196608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66075280"/>
        <c:crosses val="autoZero"/>
        <c:auto val="1"/>
        <c:lblAlgn val="ctr"/>
        <c:lblOffset val="100"/>
        <c:noMultiLvlLbl val="0"/>
      </c:catAx>
      <c:valAx>
        <c:axId val="-1966075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66082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66077456"/>
        <c:axId val="-1966072560"/>
      </c:barChart>
      <c:catAx>
        <c:axId val="-196607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66072560"/>
        <c:crosses val="autoZero"/>
        <c:auto val="1"/>
        <c:lblAlgn val="ctr"/>
        <c:lblOffset val="100"/>
        <c:noMultiLvlLbl val="0"/>
      </c:catAx>
      <c:valAx>
        <c:axId val="-1966072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66077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66071472"/>
        <c:axId val="-1966070928"/>
      </c:barChart>
      <c:catAx>
        <c:axId val="-1966071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66070928"/>
        <c:crosses val="autoZero"/>
        <c:auto val="1"/>
        <c:lblAlgn val="ctr"/>
        <c:lblOffset val="100"/>
        <c:noMultiLvlLbl val="0"/>
      </c:catAx>
      <c:valAx>
        <c:axId val="-1966070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66071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66069840"/>
        <c:axId val="-1966069296"/>
      </c:barChart>
      <c:catAx>
        <c:axId val="-1966069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66069296"/>
        <c:crosses val="autoZero"/>
        <c:auto val="1"/>
        <c:lblAlgn val="ctr"/>
        <c:lblOffset val="100"/>
        <c:noMultiLvlLbl val="0"/>
      </c:catAx>
      <c:valAx>
        <c:axId val="-1966069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66069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0.73333333333333328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41706512"/>
        <c:axId val="-2041704880"/>
      </c:barChart>
      <c:catAx>
        <c:axId val="-2041706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41704880"/>
        <c:crosses val="autoZero"/>
        <c:auto val="1"/>
        <c:lblAlgn val="ctr"/>
        <c:lblOffset val="100"/>
        <c:noMultiLvlLbl val="0"/>
      </c:catAx>
      <c:valAx>
        <c:axId val="-2041704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41706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0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2" t="s">
        <v>407</v>
      </c>
      <c r="B18" s="312"/>
      <c r="C18" s="312"/>
      <c r="D18" s="313" t="s">
        <v>408</v>
      </c>
      <c r="E18" s="313"/>
      <c r="F18" s="313"/>
      <c r="G18" s="313"/>
      <c r="H18" s="313"/>
      <c r="I18" s="313"/>
      <c r="J18" s="313"/>
      <c r="K18" s="313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4" t="s">
        <v>324</v>
      </c>
      <c r="B21" s="314"/>
      <c r="C21" s="314"/>
      <c r="D21" s="314"/>
      <c r="E21" s="314"/>
      <c r="F21" s="314"/>
      <c r="G21" s="314"/>
      <c r="H21" s="314"/>
      <c r="I21" s="314"/>
      <c r="J21" s="314"/>
      <c r="K21" s="314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5" t="s">
        <v>326</v>
      </c>
      <c r="C23" s="315"/>
      <c r="D23" s="61"/>
      <c r="E23" s="61"/>
      <c r="F23" s="61"/>
      <c r="G23" s="61"/>
      <c r="H23" s="61"/>
      <c r="I23" s="61"/>
      <c r="J23" s="60" t="str">
        <f>D18</f>
        <v>Marsa Erriadh</v>
      </c>
    </row>
    <row r="24" spans="1:11" ht="33" customHeight="1" x14ac:dyDescent="0.25">
      <c r="A24" s="242" t="s">
        <v>327</v>
      </c>
      <c r="B24" s="316">
        <f>AVERAGE('A1 Exploitation'!D549,'A1 Technique'!D199)</f>
        <v>0.84439447125932432</v>
      </c>
      <c r="C24" s="316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6">
        <f>AVERAGE('A2 Exploitation'!D549,'A2 Technique'!D199)</f>
        <v>0</v>
      </c>
      <c r="C25" s="316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6">
        <f>AVERAGE('A3 Exploitation'!D549,'A3 Technique'!D199)</f>
        <v>0</v>
      </c>
      <c r="C26" s="316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6">
        <f>AVERAGE('A4 Exploitation'!D549,'A4 Technique'!D199)</f>
        <v>0</v>
      </c>
      <c r="C27" s="316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6"/>
      <c r="C28" s="316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6"/>
      <c r="C29" s="316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5" t="s">
        <v>333</v>
      </c>
      <c r="C33" s="315"/>
      <c r="D33" s="61"/>
      <c r="E33" s="61"/>
      <c r="F33" s="61"/>
      <c r="G33" s="61"/>
      <c r="H33" s="61"/>
      <c r="I33" s="61"/>
      <c r="J33" s="60" t="str">
        <f>D18</f>
        <v>Marsa Erriadh</v>
      </c>
    </row>
    <row r="34" spans="1:10" ht="33" customHeight="1" x14ac:dyDescent="0.25">
      <c r="A34" s="242" t="s">
        <v>327</v>
      </c>
      <c r="B34" s="316">
        <f>'A1 Exploitation'!D549</f>
        <v>0.8632075471698113</v>
      </c>
      <c r="C34" s="316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6">
        <f>'A2 Exploitation'!D549</f>
        <v>0</v>
      </c>
      <c r="C35" s="316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6">
        <f>'A3 Exploitation'!D549</f>
        <v>0</v>
      </c>
      <c r="C36" s="316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6">
        <f>'A4 Exploitation'!D549</f>
        <v>0</v>
      </c>
      <c r="C37" s="316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6"/>
      <c r="C38" s="316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6"/>
      <c r="C39" s="316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7" t="s">
        <v>334</v>
      </c>
      <c r="C42" s="317"/>
      <c r="D42" s="61"/>
      <c r="E42" s="61"/>
      <c r="F42" s="61"/>
      <c r="G42" s="61"/>
      <c r="H42" s="61"/>
      <c r="I42" s="61"/>
      <c r="J42" s="60" t="str">
        <f>D18</f>
        <v>Marsa Erriadh</v>
      </c>
    </row>
    <row r="43" spans="1:10" ht="33" customHeight="1" x14ac:dyDescent="0.25">
      <c r="A43" s="242" t="s">
        <v>327</v>
      </c>
      <c r="B43" s="316">
        <f>AVERAGE('A1 Exploitation'!D547, 'A1 Technique'!D197)</f>
        <v>1</v>
      </c>
      <c r="C43" s="316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6" t="e">
        <f>AVERAGE('A2 Exploitation'!D547, 'A2 Technique'!D197)</f>
        <v>#DIV/0!</v>
      </c>
      <c r="C44" s="316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6" t="e">
        <f>AVERAGE('A3 Exploitation'!D547, 'A3 Technique'!D197)</f>
        <v>#DIV/0!</v>
      </c>
      <c r="C45" s="316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6" t="e">
        <f>AVERAGE('A4 Exploitation'!D547, 'A4 Technique'!D197)</f>
        <v>#DIV/0!</v>
      </c>
      <c r="C46" s="316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6"/>
      <c r="C47" s="316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6"/>
      <c r="C48" s="316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5" t="s">
        <v>335</v>
      </c>
      <c r="C51" s="315"/>
      <c r="D51" s="61"/>
      <c r="E51" s="61"/>
      <c r="F51" s="61"/>
      <c r="G51" s="61"/>
      <c r="H51" s="61"/>
      <c r="I51" s="61"/>
      <c r="J51" s="60" t="str">
        <f>D18</f>
        <v>Marsa Erriadh</v>
      </c>
    </row>
    <row r="52" spans="1:10" ht="33" customHeight="1" x14ac:dyDescent="0.25">
      <c r="A52" s="242" t="s">
        <v>327</v>
      </c>
      <c r="B52" s="318">
        <f>'A1 Exploitation'!D46</f>
        <v>0.8928571428571429</v>
      </c>
      <c r="C52" s="318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8">
        <f>'A2 Exploitation'!D46</f>
        <v>0</v>
      </c>
      <c r="C53" s="318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8">
        <f>'A3 Exploitation'!D46</f>
        <v>0</v>
      </c>
      <c r="C54" s="318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8">
        <f>'A4 Exploitation'!D46</f>
        <v>0</v>
      </c>
      <c r="C55" s="318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8"/>
      <c r="C56" s="318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8"/>
      <c r="C57" s="318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5" t="s">
        <v>336</v>
      </c>
      <c r="C60" s="315"/>
      <c r="D60" s="61"/>
      <c r="E60" s="61"/>
      <c r="F60" s="61"/>
      <c r="G60" s="61"/>
      <c r="H60" s="61"/>
      <c r="I60" s="61"/>
      <c r="J60" s="60" t="str">
        <f>D18</f>
        <v>Marsa Erriadh</v>
      </c>
    </row>
    <row r="61" spans="1:10" ht="33" customHeight="1" x14ac:dyDescent="0.25">
      <c r="A61" s="242" t="s">
        <v>327</v>
      </c>
      <c r="B61" s="316" t="e">
        <f>'A1 Exploitation'!D103</f>
        <v>#DIV/0!</v>
      </c>
      <c r="C61" s="316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6">
        <f>'A2 Exploitation'!D103</f>
        <v>0</v>
      </c>
      <c r="C62" s="316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6">
        <f>'A3 Exploitation'!D103</f>
        <v>0</v>
      </c>
      <c r="C63" s="316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6">
        <f>'A4 Exploitation'!D103</f>
        <v>0</v>
      </c>
      <c r="C64" s="316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6" t="e">
        <f>#REF!</f>
        <v>#REF!</v>
      </c>
      <c r="C65" s="316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6" t="e">
        <f>#REF!</f>
        <v>#REF!</v>
      </c>
      <c r="C66" s="316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5" t="s">
        <v>337</v>
      </c>
      <c r="C69" s="315"/>
      <c r="D69" s="61"/>
      <c r="E69" s="61"/>
      <c r="F69" s="61"/>
      <c r="G69" s="61"/>
      <c r="H69" s="61"/>
      <c r="I69" s="61"/>
      <c r="J69" s="60" t="str">
        <f>D18</f>
        <v>Marsa Erriadh</v>
      </c>
    </row>
    <row r="70" spans="1:10" ht="33" customHeight="1" x14ac:dyDescent="0.25">
      <c r="A70" s="242" t="s">
        <v>327</v>
      </c>
      <c r="B70" s="316" t="e">
        <f>'A1 Exploitation'!D158</f>
        <v>#DIV/0!</v>
      </c>
      <c r="C70" s="316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6">
        <f>'A2 Exploitation'!D158</f>
        <v>0</v>
      </c>
      <c r="C71" s="316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6">
        <f>'A3 Exploitation'!D158</f>
        <v>0</v>
      </c>
      <c r="C72" s="316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6">
        <f>'A4 Exploitation'!D158</f>
        <v>0</v>
      </c>
      <c r="C73" s="316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6"/>
      <c r="C74" s="316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6"/>
      <c r="C75" s="316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5" t="s">
        <v>338</v>
      </c>
      <c r="C78" s="315"/>
      <c r="D78" s="61"/>
      <c r="E78" s="61"/>
      <c r="F78" s="61"/>
      <c r="G78" s="61"/>
      <c r="H78" s="61"/>
      <c r="I78" s="61"/>
      <c r="J78" s="60" t="str">
        <f>D18</f>
        <v>Marsa Erriadh</v>
      </c>
    </row>
    <row r="79" spans="1:10" ht="33" customHeight="1" x14ac:dyDescent="0.25">
      <c r="A79" s="242" t="s">
        <v>327</v>
      </c>
      <c r="B79" s="316" t="e">
        <f>'A1 Exploitation'!D205</f>
        <v>#DIV/0!</v>
      </c>
      <c r="C79" s="316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6">
        <f>'A2 Exploitation'!D205</f>
        <v>0</v>
      </c>
      <c r="C80" s="316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6">
        <f>'A3 Exploitation'!D205</f>
        <v>0</v>
      </c>
      <c r="C81" s="316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6">
        <f>'A4 Exploitation'!D205</f>
        <v>0</v>
      </c>
      <c r="C82" s="316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6"/>
      <c r="C83" s="316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6"/>
      <c r="C84" s="316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5" t="s">
        <v>339</v>
      </c>
      <c r="C87" s="315"/>
      <c r="D87" s="61"/>
      <c r="E87" s="61"/>
      <c r="F87" s="61"/>
      <c r="G87" s="61"/>
      <c r="H87" s="61"/>
      <c r="I87" s="61"/>
      <c r="J87" s="60" t="str">
        <f>D18</f>
        <v>Marsa Erriadh</v>
      </c>
    </row>
    <row r="88" spans="1:10" ht="33" customHeight="1" x14ac:dyDescent="0.25">
      <c r="A88" s="242" t="s">
        <v>327</v>
      </c>
      <c r="B88" s="316" t="e">
        <f>'A1 Exploitation'!D266</f>
        <v>#DIV/0!</v>
      </c>
      <c r="C88" s="316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6">
        <f>'A2 Exploitation'!D266</f>
        <v>0</v>
      </c>
      <c r="C89" s="316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6">
        <f>'A3 Exploitation'!D266</f>
        <v>0</v>
      </c>
      <c r="C90" s="316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6">
        <f>'A4 Exploitation'!D266</f>
        <v>0</v>
      </c>
      <c r="C91" s="316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6"/>
      <c r="C92" s="316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6"/>
      <c r="C93" s="316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5" t="s">
        <v>340</v>
      </c>
      <c r="C96" s="315"/>
      <c r="D96" s="61"/>
      <c r="E96" s="61"/>
      <c r="F96" s="61"/>
      <c r="G96" s="61"/>
      <c r="H96" s="61"/>
      <c r="I96" s="61"/>
      <c r="J96" s="60" t="str">
        <f>D18</f>
        <v>Marsa Erriadh</v>
      </c>
    </row>
    <row r="97" spans="1:10" ht="33" customHeight="1" x14ac:dyDescent="0.25">
      <c r="A97" s="242" t="s">
        <v>327</v>
      </c>
      <c r="B97" s="316" t="e">
        <f>'A1 Exploitation'!D318</f>
        <v>#DIV/0!</v>
      </c>
      <c r="C97" s="316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6">
        <f>'A2 Exploitation'!D318</f>
        <v>0</v>
      </c>
      <c r="C98" s="316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6">
        <f>'A3 Exploitation'!D318</f>
        <v>0</v>
      </c>
      <c r="C99" s="316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6">
        <f>'A4 Exploitation'!D318</f>
        <v>0</v>
      </c>
      <c r="C100" s="316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6"/>
      <c r="C101" s="316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6"/>
      <c r="C102" s="316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5" t="s">
        <v>341</v>
      </c>
      <c r="C105" s="315"/>
      <c r="D105" s="61"/>
      <c r="E105" s="61"/>
      <c r="F105" s="61"/>
      <c r="G105" s="61"/>
      <c r="H105" s="61"/>
      <c r="I105" s="61"/>
      <c r="J105" s="60" t="str">
        <f>D18</f>
        <v>Marsa Erriadh</v>
      </c>
    </row>
    <row r="106" spans="1:10" ht="33" customHeight="1" x14ac:dyDescent="0.25">
      <c r="A106" s="242" t="s">
        <v>327</v>
      </c>
      <c r="B106" s="316">
        <f>'A1 Exploitation'!D358</f>
        <v>0.91666666666666663</v>
      </c>
      <c r="C106" s="316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6">
        <f>'A2 Exploitation'!D358</f>
        <v>0</v>
      </c>
      <c r="C107" s="316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6">
        <f>'A3 Exploitation'!D358</f>
        <v>0</v>
      </c>
      <c r="C108" s="316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6">
        <f>'A4 Exploitation'!D358</f>
        <v>0</v>
      </c>
      <c r="C109" s="316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6"/>
      <c r="C110" s="316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6"/>
      <c r="C111" s="316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5" t="s">
        <v>342</v>
      </c>
      <c r="C114" s="315"/>
      <c r="D114" s="61"/>
      <c r="E114" s="61"/>
      <c r="F114" s="61"/>
      <c r="G114" s="61"/>
      <c r="H114" s="61"/>
      <c r="I114" s="61"/>
      <c r="J114" s="60" t="str">
        <f>D18</f>
        <v>Marsa Erriadh</v>
      </c>
    </row>
    <row r="115" spans="1:10" ht="33" customHeight="1" x14ac:dyDescent="0.25">
      <c r="A115" s="242" t="s">
        <v>327</v>
      </c>
      <c r="B115" s="316">
        <f>'A1 Exploitation'!D391</f>
        <v>0.875</v>
      </c>
      <c r="C115" s="316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6">
        <f>'A2 Exploitation'!D391</f>
        <v>0</v>
      </c>
      <c r="C116" s="316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6">
        <f>'A3 Exploitation'!D391</f>
        <v>0</v>
      </c>
      <c r="C117" s="316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6">
        <f>'A4 Exploitation'!D391</f>
        <v>0</v>
      </c>
      <c r="C118" s="316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6"/>
      <c r="C119" s="316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6"/>
      <c r="C120" s="316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5" t="s">
        <v>343</v>
      </c>
      <c r="C123" s="315"/>
      <c r="D123" s="61"/>
      <c r="E123" s="61"/>
      <c r="F123" s="61"/>
      <c r="G123" s="61"/>
      <c r="H123" s="61"/>
      <c r="I123" s="61"/>
      <c r="J123" s="60" t="str">
        <f>D18</f>
        <v>Marsa Erriadh</v>
      </c>
    </row>
    <row r="124" spans="1:10" ht="33" customHeight="1" x14ac:dyDescent="0.25">
      <c r="A124" s="242" t="s">
        <v>327</v>
      </c>
      <c r="B124" s="316">
        <f>'A1 Exploitation'!D444</f>
        <v>0.73333333333333328</v>
      </c>
      <c r="C124" s="316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6">
        <f>'A2 Exploitation'!D444</f>
        <v>0</v>
      </c>
      <c r="C125" s="316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6">
        <f>'A3 Exploitation'!D444</f>
        <v>0</v>
      </c>
      <c r="C126" s="316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6">
        <f>'A4 Exploitation'!D444</f>
        <v>0</v>
      </c>
      <c r="C127" s="316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6"/>
      <c r="C128" s="316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6"/>
      <c r="C129" s="316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5" t="s">
        <v>344</v>
      </c>
      <c r="C132" s="315"/>
      <c r="D132" s="61"/>
      <c r="E132" s="61"/>
      <c r="F132" s="61"/>
      <c r="G132" s="61"/>
      <c r="H132" s="61"/>
      <c r="I132" s="61"/>
      <c r="J132" s="60" t="str">
        <f>D18</f>
        <v>Marsa Erriadh</v>
      </c>
    </row>
    <row r="133" spans="1:10" ht="33" customHeight="1" x14ac:dyDescent="0.25">
      <c r="A133" s="242" t="s">
        <v>327</v>
      </c>
      <c r="B133" s="316" t="e">
        <f>'A1 Exploitation'!D481</f>
        <v>#DIV/0!</v>
      </c>
      <c r="C133" s="316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6">
        <f>'A2 Exploitation'!D481</f>
        <v>0</v>
      </c>
      <c r="C134" s="316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6">
        <f>'A3 Exploitation'!D481</f>
        <v>0</v>
      </c>
      <c r="C135" s="316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6">
        <f>'A4 Exploitation'!D481</f>
        <v>0</v>
      </c>
      <c r="C136" s="316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6"/>
      <c r="C137" s="316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6"/>
      <c r="C138" s="316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5" t="s">
        <v>345</v>
      </c>
      <c r="C141" s="315"/>
      <c r="D141" s="61"/>
      <c r="E141" s="61"/>
      <c r="F141" s="61"/>
      <c r="G141" s="61"/>
      <c r="H141" s="61"/>
      <c r="I141" s="61"/>
      <c r="J141" s="60" t="str">
        <f>D18</f>
        <v>Marsa Erriadh</v>
      </c>
    </row>
    <row r="142" spans="1:10" ht="33" customHeight="1" x14ac:dyDescent="0.25">
      <c r="A142" s="242" t="s">
        <v>327</v>
      </c>
      <c r="B142" s="316">
        <f>'A1 Exploitation'!D503</f>
        <v>0.9285714285714286</v>
      </c>
      <c r="C142" s="316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6">
        <f>'A2 Exploitation'!D503</f>
        <v>0</v>
      </c>
      <c r="C143" s="316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6">
        <f>'A3 Exploitation'!D503</f>
        <v>0</v>
      </c>
      <c r="C144" s="316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6">
        <f>'A4 Exploitation'!D503</f>
        <v>0</v>
      </c>
      <c r="C145" s="316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6"/>
      <c r="C146" s="316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6"/>
      <c r="C147" s="316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5" t="s">
        <v>346</v>
      </c>
      <c r="C150" s="315"/>
      <c r="D150" s="61"/>
      <c r="E150" s="61"/>
      <c r="F150" s="61"/>
      <c r="G150" s="61"/>
      <c r="H150" s="61"/>
      <c r="I150" s="61"/>
      <c r="J150" s="60" t="str">
        <f>D18</f>
        <v>Marsa Erriadh</v>
      </c>
    </row>
    <row r="151" spans="1:10" ht="33" customHeight="1" x14ac:dyDescent="0.25">
      <c r="A151" s="242" t="s">
        <v>327</v>
      </c>
      <c r="B151" s="316">
        <f>'A1 Exploitation'!D514</f>
        <v>1</v>
      </c>
      <c r="C151" s="316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6">
        <f>'A2 Exploitation'!D514</f>
        <v>0</v>
      </c>
      <c r="C152" s="316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6">
        <f>'A3 Exploitation'!D514</f>
        <v>0</v>
      </c>
      <c r="C153" s="316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6">
        <f>'A4 Exploitation'!D514</f>
        <v>0</v>
      </c>
      <c r="C154" s="316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6"/>
      <c r="C155" s="316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6"/>
      <c r="C156" s="316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9"/>
      <c r="C159" s="319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5" t="s">
        <v>347</v>
      </c>
      <c r="C160" s="315"/>
      <c r="D160" s="61"/>
      <c r="E160" s="61"/>
      <c r="F160" s="61"/>
      <c r="G160" s="61"/>
      <c r="H160" s="61"/>
      <c r="I160" s="61"/>
      <c r="J160" s="60" t="str">
        <f>D18</f>
        <v>Marsa Erriadh</v>
      </c>
    </row>
    <row r="161" spans="1:10" ht="33" customHeight="1" x14ac:dyDescent="0.25">
      <c r="A161" s="242" t="s">
        <v>327</v>
      </c>
      <c r="B161" s="316">
        <f>'A1 Exploitation'!D534</f>
        <v>0.9285714285714286</v>
      </c>
      <c r="C161" s="316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6">
        <f>'A2 Exploitation'!D534</f>
        <v>0</v>
      </c>
      <c r="C162" s="316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6">
        <f>'A3 Exploitation'!D534</f>
        <v>0</v>
      </c>
      <c r="C163" s="316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6">
        <f>'A4 Exploitation'!D534</f>
        <v>0</v>
      </c>
      <c r="C164" s="316"/>
    </row>
    <row r="165" spans="1:10" ht="33" customHeight="1" x14ac:dyDescent="0.25">
      <c r="A165" s="241" t="s">
        <v>331</v>
      </c>
      <c r="B165" s="316"/>
      <c r="C165" s="316"/>
    </row>
    <row r="166" spans="1:10" ht="18" x14ac:dyDescent="0.25">
      <c r="A166" s="241" t="s">
        <v>332</v>
      </c>
      <c r="B166" s="316"/>
      <c r="C166" s="316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5" t="s">
        <v>348</v>
      </c>
      <c r="C169" s="315"/>
      <c r="J169" s="60" t="str">
        <f>D18</f>
        <v>Marsa Erriadh</v>
      </c>
    </row>
    <row r="170" spans="1:10" ht="33" customHeight="1" x14ac:dyDescent="0.25">
      <c r="A170" s="242" t="s">
        <v>327</v>
      </c>
      <c r="B170" s="316">
        <f>'A1 Exploitation'!D545</f>
        <v>1</v>
      </c>
      <c r="C170" s="316"/>
    </row>
    <row r="171" spans="1:10" ht="33" customHeight="1" x14ac:dyDescent="0.25">
      <c r="A171" s="241" t="s">
        <v>328</v>
      </c>
      <c r="B171" s="316">
        <f>'A2 Exploitation'!D545</f>
        <v>0</v>
      </c>
      <c r="C171" s="316"/>
    </row>
    <row r="172" spans="1:10" ht="33" customHeight="1" x14ac:dyDescent="0.25">
      <c r="A172" s="242" t="s">
        <v>329</v>
      </c>
      <c r="B172" s="316">
        <f>'A3 Exploitation'!D545</f>
        <v>0</v>
      </c>
      <c r="C172" s="316"/>
    </row>
    <row r="173" spans="1:10" ht="33" customHeight="1" x14ac:dyDescent="0.25">
      <c r="A173" s="242" t="s">
        <v>330</v>
      </c>
      <c r="B173" s="316">
        <f>'A4 Exploitation'!D545</f>
        <v>0</v>
      </c>
      <c r="C173" s="316"/>
    </row>
    <row r="174" spans="1:10" ht="33" customHeight="1" x14ac:dyDescent="0.25">
      <c r="A174" s="241" t="s">
        <v>331</v>
      </c>
      <c r="B174" s="316"/>
      <c r="C174" s="316"/>
    </row>
    <row r="175" spans="1:10" ht="18" x14ac:dyDescent="0.25">
      <c r="A175" s="241" t="s">
        <v>332</v>
      </c>
      <c r="B175" s="316"/>
      <c r="C175" s="316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5" t="s">
        <v>349</v>
      </c>
      <c r="C178" s="315"/>
      <c r="J178" s="60" t="str">
        <f>D18</f>
        <v>Marsa Erriadh</v>
      </c>
    </row>
    <row r="179" spans="1:10" ht="33" customHeight="1" x14ac:dyDescent="0.25">
      <c r="A179" s="242" t="s">
        <v>327</v>
      </c>
      <c r="B179" s="316">
        <f>'A1 Technique'!D199</f>
        <v>0.82558139534883723</v>
      </c>
      <c r="C179" s="316"/>
    </row>
    <row r="180" spans="1:10" ht="33" customHeight="1" x14ac:dyDescent="0.25">
      <c r="A180" s="241" t="s">
        <v>328</v>
      </c>
      <c r="B180" s="316">
        <f>'A2 Technique'!D199</f>
        <v>0</v>
      </c>
      <c r="C180" s="316"/>
    </row>
    <row r="181" spans="1:10" ht="33" customHeight="1" x14ac:dyDescent="0.25">
      <c r="A181" s="242" t="s">
        <v>329</v>
      </c>
      <c r="B181" s="316">
        <f>'A3 Technique'!D199</f>
        <v>0</v>
      </c>
      <c r="C181" s="316"/>
    </row>
    <row r="182" spans="1:10" ht="33" customHeight="1" x14ac:dyDescent="0.25">
      <c r="A182" s="242" t="s">
        <v>330</v>
      </c>
      <c r="B182" s="316">
        <f>'A4 Technique'!D199</f>
        <v>0</v>
      </c>
      <c r="C182" s="316"/>
    </row>
    <row r="183" spans="1:10" ht="33" customHeight="1" x14ac:dyDescent="0.25">
      <c r="A183" s="241" t="s">
        <v>331</v>
      </c>
      <c r="B183" s="316"/>
      <c r="C183" s="316"/>
    </row>
    <row r="184" spans="1:10" ht="18" x14ac:dyDescent="0.25">
      <c r="A184" s="241" t="s">
        <v>332</v>
      </c>
      <c r="B184" s="316"/>
      <c r="C184" s="316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1" zoomScaleSheetLayoutView="81" workbookViewId="0">
      <selection activeCell="B10" sqref="B10:F1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1"/>
      <c r="E1" s="321"/>
      <c r="F1" s="321"/>
      <c r="G1" s="321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2" t="s">
        <v>179</v>
      </c>
      <c r="B7" s="322"/>
      <c r="C7" s="322"/>
      <c r="D7" s="322"/>
      <c r="E7" s="322"/>
      <c r="F7" s="322"/>
      <c r="G7" s="104"/>
    </row>
    <row r="8" spans="1:7" ht="29.25" x14ac:dyDescent="0.45">
      <c r="A8" s="323" t="s">
        <v>408</v>
      </c>
      <c r="B8" s="323"/>
      <c r="C8" s="323"/>
      <c r="D8" s="323"/>
      <c r="E8" s="323"/>
      <c r="F8" s="323"/>
      <c r="G8" s="104"/>
    </row>
    <row r="9" spans="1:7" ht="24" x14ac:dyDescent="0.45">
      <c r="A9" s="245" t="s">
        <v>42</v>
      </c>
      <c r="B9" s="324" t="s">
        <v>409</v>
      </c>
      <c r="C9" s="324"/>
      <c r="D9" s="324"/>
      <c r="E9" s="324"/>
      <c r="F9" s="324"/>
      <c r="G9" s="104"/>
    </row>
    <row r="10" spans="1:7" ht="24" x14ac:dyDescent="0.45">
      <c r="A10" s="246" t="s">
        <v>44</v>
      </c>
      <c r="B10" s="325" t="s">
        <v>410</v>
      </c>
      <c r="C10" s="325"/>
      <c r="D10" s="325"/>
      <c r="E10" s="325"/>
      <c r="F10" s="325"/>
      <c r="G10" s="104"/>
    </row>
    <row r="11" spans="1:7" ht="24" x14ac:dyDescent="0.45">
      <c r="A11" s="245" t="s">
        <v>43</v>
      </c>
      <c r="B11" s="320">
        <v>43194</v>
      </c>
      <c r="C11" s="320"/>
      <c r="D11" s="320"/>
      <c r="E11" s="320"/>
      <c r="F11" s="320"/>
      <c r="G11" s="104"/>
    </row>
    <row r="12" spans="1:7" ht="24" x14ac:dyDescent="0.45">
      <c r="A12" s="245" t="s">
        <v>239</v>
      </c>
      <c r="B12" s="326">
        <f>D549</f>
        <v>0.8632075471698113</v>
      </c>
      <c r="C12" s="326"/>
      <c r="D12" s="326"/>
      <c r="E12" s="326"/>
      <c r="F12" s="326"/>
      <c r="G12" s="104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43194</v>
      </c>
      <c r="B16" s="143"/>
      <c r="C16" s="143"/>
      <c r="D16" s="143"/>
      <c r="E16" s="143"/>
      <c r="F16" s="156"/>
    </row>
    <row r="17" spans="1:8" ht="16.5" customHeight="1" x14ac:dyDescent="0.3">
      <c r="A17" s="328" t="s">
        <v>30</v>
      </c>
      <c r="B17" s="329" t="s">
        <v>31</v>
      </c>
      <c r="C17" s="329"/>
      <c r="D17" s="329" t="s">
        <v>46</v>
      </c>
      <c r="E17" s="330" t="s">
        <v>310</v>
      </c>
      <c r="F17" s="330" t="s">
        <v>357</v>
      </c>
    </row>
    <row r="18" spans="1:8" ht="16.5" customHeight="1" x14ac:dyDescent="0.3">
      <c r="A18" s="328"/>
      <c r="B18" s="247" t="s">
        <v>34</v>
      </c>
      <c r="C18" s="247" t="s">
        <v>33</v>
      </c>
      <c r="D18" s="329"/>
      <c r="E18" s="330"/>
      <c r="F18" s="330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ht="66" x14ac:dyDescent="0.3">
      <c r="A31" s="53" t="s">
        <v>400</v>
      </c>
      <c r="B31" s="109">
        <v>1</v>
      </c>
      <c r="C31" s="109"/>
      <c r="D31" s="74" t="s">
        <v>435</v>
      </c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 t="s">
        <v>32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77.25" customHeight="1" x14ac:dyDescent="0.3">
      <c r="A40" s="53" t="s">
        <v>380</v>
      </c>
      <c r="B40" s="109">
        <v>0</v>
      </c>
      <c r="C40" s="109"/>
      <c r="D40" s="74" t="s">
        <v>411</v>
      </c>
      <c r="E40" s="74" t="s">
        <v>440</v>
      </c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19</v>
      </c>
    </row>
    <row r="43" spans="1:7" x14ac:dyDescent="0.3">
      <c r="A43" s="248" t="s">
        <v>35</v>
      </c>
      <c r="B43" s="249"/>
      <c r="C43" s="250"/>
      <c r="D43" s="251">
        <f>D42/(COUNT(B29:C37,B39:C41)*2)</f>
        <v>0.86363636363636365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25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0.8928571428571429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43194</v>
      </c>
      <c r="B49" s="103"/>
      <c r="C49" s="111"/>
      <c r="D49" s="103"/>
    </row>
    <row r="50" spans="1:7" x14ac:dyDescent="0.3">
      <c r="A50" s="328" t="s">
        <v>30</v>
      </c>
      <c r="B50" s="329" t="s">
        <v>31</v>
      </c>
      <c r="C50" s="329"/>
      <c r="D50" s="329" t="s">
        <v>46</v>
      </c>
      <c r="E50" s="330" t="s">
        <v>310</v>
      </c>
      <c r="F50" s="330" t="s">
        <v>359</v>
      </c>
      <c r="G50" s="106"/>
    </row>
    <row r="51" spans="1:7" x14ac:dyDescent="0.3">
      <c r="A51" s="328"/>
      <c r="B51" s="247" t="s">
        <v>34</v>
      </c>
      <c r="C51" s="247" t="s">
        <v>33</v>
      </c>
      <c r="D51" s="329"/>
      <c r="E51" s="330"/>
      <c r="F51" s="330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43194</v>
      </c>
      <c r="B106" s="103"/>
      <c r="C106" s="111"/>
      <c r="D106" s="103"/>
    </row>
    <row r="107" spans="1:7" x14ac:dyDescent="0.3">
      <c r="A107" s="328" t="s">
        <v>30</v>
      </c>
      <c r="B107" s="329" t="s">
        <v>31</v>
      </c>
      <c r="C107" s="329"/>
      <c r="D107" s="329" t="s">
        <v>46</v>
      </c>
      <c r="E107" s="330" t="s">
        <v>310</v>
      </c>
      <c r="F107" s="330" t="s">
        <v>359</v>
      </c>
    </row>
    <row r="108" spans="1:7" x14ac:dyDescent="0.3">
      <c r="A108" s="328"/>
      <c r="B108" s="247" t="s">
        <v>34</v>
      </c>
      <c r="C108" s="247" t="s">
        <v>33</v>
      </c>
      <c r="D108" s="329"/>
      <c r="E108" s="330"/>
      <c r="F108" s="330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43194</v>
      </c>
      <c r="B161" s="103"/>
      <c r="C161" s="111"/>
      <c r="D161" s="106"/>
    </row>
    <row r="162" spans="1:7" x14ac:dyDescent="0.3">
      <c r="A162" s="328" t="s">
        <v>30</v>
      </c>
      <c r="B162" s="329" t="s">
        <v>31</v>
      </c>
      <c r="C162" s="329"/>
      <c r="D162" s="329" t="s">
        <v>46</v>
      </c>
      <c r="E162" s="330" t="s">
        <v>310</v>
      </c>
      <c r="F162" s="330" t="s">
        <v>359</v>
      </c>
      <c r="G162" s="106"/>
    </row>
    <row r="163" spans="1:7" x14ac:dyDescent="0.3">
      <c r="A163" s="328"/>
      <c r="B163" s="247" t="s">
        <v>34</v>
      </c>
      <c r="C163" s="247" t="s">
        <v>33</v>
      </c>
      <c r="D163" s="329"/>
      <c r="E163" s="330"/>
      <c r="F163" s="330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7" t="s">
        <v>378</v>
      </c>
      <c r="B195" s="337"/>
      <c r="C195" s="337"/>
      <c r="D195" s="337"/>
      <c r="E195" s="337"/>
      <c r="F195" s="337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43194</v>
      </c>
      <c r="B208" s="103"/>
      <c r="C208" s="111"/>
      <c r="D208" s="103"/>
    </row>
    <row r="209" spans="1:7" x14ac:dyDescent="0.3">
      <c r="A209" s="328" t="s">
        <v>30</v>
      </c>
      <c r="B209" s="329" t="s">
        <v>31</v>
      </c>
      <c r="C209" s="329"/>
      <c r="D209" s="329" t="s">
        <v>46</v>
      </c>
      <c r="E209" s="330" t="s">
        <v>310</v>
      </c>
      <c r="F209" s="330" t="s">
        <v>359</v>
      </c>
      <c r="G209" s="106"/>
    </row>
    <row r="210" spans="1:7" x14ac:dyDescent="0.3">
      <c r="A210" s="328"/>
      <c r="B210" s="247" t="s">
        <v>34</v>
      </c>
      <c r="C210" s="247" t="s">
        <v>33</v>
      </c>
      <c r="D210" s="329"/>
      <c r="E210" s="330"/>
      <c r="F210" s="330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37" t="s">
        <v>378</v>
      </c>
      <c r="B256" s="337"/>
      <c r="C256" s="337"/>
      <c r="D256" s="337"/>
      <c r="E256" s="337"/>
      <c r="F256" s="337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43194</v>
      </c>
      <c r="B269" s="103"/>
      <c r="C269" s="111"/>
      <c r="D269" s="103"/>
      <c r="F269" s="160"/>
      <c r="G269" s="168"/>
    </row>
    <row r="270" spans="1:7" s="13" customFormat="1" x14ac:dyDescent="0.3">
      <c r="A270" s="328" t="s">
        <v>30</v>
      </c>
      <c r="B270" s="329" t="s">
        <v>31</v>
      </c>
      <c r="C270" s="329"/>
      <c r="D270" s="329" t="s">
        <v>46</v>
      </c>
      <c r="E270" s="330" t="s">
        <v>310</v>
      </c>
      <c r="F270" s="330" t="s">
        <v>359</v>
      </c>
      <c r="G270" s="168"/>
    </row>
    <row r="271" spans="1:7" s="13" customFormat="1" x14ac:dyDescent="0.3">
      <c r="A271" s="328"/>
      <c r="B271" s="247" t="s">
        <v>34</v>
      </c>
      <c r="C271" s="247" t="s">
        <v>33</v>
      </c>
      <c r="D271" s="329"/>
      <c r="E271" s="330"/>
      <c r="F271" s="330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8" t="s">
        <v>395</v>
      </c>
      <c r="B308" s="339"/>
      <c r="C308" s="339"/>
      <c r="D308" s="339"/>
      <c r="E308" s="339"/>
      <c r="F308" s="340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43194</v>
      </c>
      <c r="B321" s="103"/>
      <c r="C321" s="111"/>
      <c r="D321" s="106"/>
    </row>
    <row r="322" spans="1:7" x14ac:dyDescent="0.3">
      <c r="A322" s="328" t="s">
        <v>30</v>
      </c>
      <c r="B322" s="329" t="s">
        <v>31</v>
      </c>
      <c r="C322" s="329"/>
      <c r="D322" s="329" t="s">
        <v>46</v>
      </c>
      <c r="E322" s="330" t="s">
        <v>310</v>
      </c>
      <c r="F322" s="330" t="s">
        <v>359</v>
      </c>
      <c r="G322" s="106"/>
    </row>
    <row r="323" spans="1:7" x14ac:dyDescent="0.3">
      <c r="A323" s="328"/>
      <c r="B323" s="247" t="s">
        <v>34</v>
      </c>
      <c r="C323" s="247" t="s">
        <v>33</v>
      </c>
      <c r="D323" s="329"/>
      <c r="E323" s="330"/>
      <c r="F323" s="330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ht="33" x14ac:dyDescent="0.3">
      <c r="A325" s="5" t="s">
        <v>6</v>
      </c>
      <c r="B325" s="109">
        <v>2</v>
      </c>
      <c r="C325" s="109"/>
      <c r="D325" s="74" t="s">
        <v>412</v>
      </c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16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ht="49.5" x14ac:dyDescent="0.3">
      <c r="A339" s="4" t="s">
        <v>5</v>
      </c>
      <c r="B339" s="109">
        <v>1</v>
      </c>
      <c r="C339" s="109"/>
      <c r="D339" s="113" t="s">
        <v>421</v>
      </c>
      <c r="E339" s="73"/>
      <c r="F339" s="158"/>
    </row>
    <row r="340" spans="1:7" ht="18" x14ac:dyDescent="0.35">
      <c r="A340" s="164" t="s">
        <v>318</v>
      </c>
      <c r="B340" s="109">
        <v>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ht="49.5" x14ac:dyDescent="0.3">
      <c r="A347" s="41" t="s">
        <v>382</v>
      </c>
      <c r="B347" s="109">
        <v>1</v>
      </c>
      <c r="C347" s="109"/>
      <c r="D347" s="171" t="s">
        <v>422</v>
      </c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8" t="s">
        <v>378</v>
      </c>
      <c r="B349" s="339"/>
      <c r="C349" s="339"/>
      <c r="D349" s="339"/>
      <c r="E349" s="339"/>
      <c r="F349" s="339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ht="66" x14ac:dyDescent="0.3">
      <c r="A351" s="173" t="s">
        <v>436</v>
      </c>
      <c r="B351" s="109">
        <v>0</v>
      </c>
      <c r="C351" s="122"/>
      <c r="D351" s="177" t="s">
        <v>413</v>
      </c>
      <c r="E351" s="95" t="s">
        <v>441</v>
      </c>
      <c r="F351" s="158"/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2</v>
      </c>
      <c r="C353" s="109"/>
      <c r="D353" s="199">
        <v>1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28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0.875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44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0.91666666666666663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43194</v>
      </c>
      <c r="B361" s="103"/>
      <c r="C361" s="111"/>
      <c r="D361" s="103"/>
    </row>
    <row r="362" spans="1:7" x14ac:dyDescent="0.3">
      <c r="A362" s="328" t="s">
        <v>30</v>
      </c>
      <c r="B362" s="329" t="s">
        <v>31</v>
      </c>
      <c r="C362" s="329"/>
      <c r="D362" s="329" t="s">
        <v>46</v>
      </c>
      <c r="E362" s="330" t="s">
        <v>310</v>
      </c>
      <c r="F362" s="330" t="s">
        <v>359</v>
      </c>
      <c r="G362" s="106"/>
    </row>
    <row r="363" spans="1:7" x14ac:dyDescent="0.3">
      <c r="A363" s="328"/>
      <c r="B363" s="247" t="s">
        <v>34</v>
      </c>
      <c r="C363" s="247" t="s">
        <v>33</v>
      </c>
      <c r="D363" s="329"/>
      <c r="E363" s="330"/>
      <c r="F363" s="330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 t="s">
        <v>32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14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73.5" customHeight="1" x14ac:dyDescent="0.3">
      <c r="A377" s="53" t="s">
        <v>100</v>
      </c>
      <c r="B377" s="109">
        <v>0</v>
      </c>
      <c r="C377" s="109"/>
      <c r="D377" s="74" t="s">
        <v>437</v>
      </c>
      <c r="E377" s="92" t="s">
        <v>423</v>
      </c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37" t="s">
        <v>378</v>
      </c>
      <c r="B383" s="337"/>
      <c r="C383" s="337"/>
      <c r="D383" s="337"/>
      <c r="E383" s="337"/>
      <c r="F383" s="337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69.75" customHeight="1" x14ac:dyDescent="0.3">
      <c r="A385" s="9" t="s">
        <v>436</v>
      </c>
      <c r="B385" s="109">
        <v>0</v>
      </c>
      <c r="C385" s="109"/>
      <c r="D385" s="92" t="s">
        <v>414</v>
      </c>
      <c r="E385" s="95" t="s">
        <v>441</v>
      </c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199">
        <v>1</v>
      </c>
      <c r="E386" s="200"/>
      <c r="F386" s="201"/>
      <c r="G386" s="106"/>
    </row>
    <row r="387" spans="1:7" ht="17.25" customHeight="1" x14ac:dyDescent="0.3">
      <c r="A387" s="252" t="s">
        <v>36</v>
      </c>
      <c r="B387" s="252"/>
      <c r="C387" s="252"/>
      <c r="D387" s="252">
        <f>SUM(B377:C382,B384:C386)</f>
        <v>14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0.77777777777777779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28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0.875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43194</v>
      </c>
      <c r="B394" s="103"/>
      <c r="C394" s="111"/>
      <c r="D394" s="106"/>
      <c r="G394" s="106"/>
    </row>
    <row r="395" spans="1:7" x14ac:dyDescent="0.3">
      <c r="A395" s="328" t="s">
        <v>30</v>
      </c>
      <c r="B395" s="329" t="s">
        <v>31</v>
      </c>
      <c r="C395" s="329"/>
      <c r="D395" s="329" t="s">
        <v>46</v>
      </c>
      <c r="E395" s="330" t="s">
        <v>310</v>
      </c>
      <c r="F395" s="330" t="s">
        <v>359</v>
      </c>
      <c r="G395" s="106"/>
    </row>
    <row r="396" spans="1:7" x14ac:dyDescent="0.3">
      <c r="A396" s="328"/>
      <c r="B396" s="247" t="s">
        <v>34</v>
      </c>
      <c r="C396" s="247" t="s">
        <v>33</v>
      </c>
      <c r="D396" s="329"/>
      <c r="E396" s="330"/>
      <c r="F396" s="330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32.25" customHeight="1" x14ac:dyDescent="0.3">
      <c r="A398" s="15" t="s">
        <v>102</v>
      </c>
      <c r="B398" s="109">
        <v>2</v>
      </c>
      <c r="C398" s="109"/>
      <c r="D398" s="74" t="s">
        <v>415</v>
      </c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16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1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50.25" x14ac:dyDescent="0.35">
      <c r="A411" s="206" t="s">
        <v>55</v>
      </c>
      <c r="B411" s="109">
        <v>0</v>
      </c>
      <c r="C411" s="112">
        <f>IF(B411=0, -10, IF(B411=1, -5, "0"))</f>
        <v>-10</v>
      </c>
      <c r="D411" s="92" t="s">
        <v>417</v>
      </c>
      <c r="E411" s="74" t="s">
        <v>416</v>
      </c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2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0.125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37" t="s">
        <v>378</v>
      </c>
      <c r="B435" s="337"/>
      <c r="C435" s="337"/>
      <c r="D435" s="337"/>
      <c r="E435" s="337"/>
      <c r="F435" s="337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x14ac:dyDescent="0.3">
      <c r="A437" s="9" t="s">
        <v>436</v>
      </c>
      <c r="B437" s="109">
        <v>0</v>
      </c>
      <c r="C437" s="109"/>
      <c r="D437" s="108" t="s">
        <v>414</v>
      </c>
      <c r="E437" s="73"/>
      <c r="F437" s="158"/>
      <c r="G437" s="11"/>
    </row>
    <row r="438" spans="1:7" x14ac:dyDescent="0.3">
      <c r="A438" s="240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16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0.88888888888888884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44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0.73333333333333328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43194</v>
      </c>
      <c r="B447" s="103"/>
      <c r="C447" s="111"/>
      <c r="D447" s="103"/>
    </row>
    <row r="448" spans="1:7" x14ac:dyDescent="0.3">
      <c r="A448" s="328" t="s">
        <v>30</v>
      </c>
      <c r="B448" s="329" t="s">
        <v>31</v>
      </c>
      <c r="C448" s="329"/>
      <c r="D448" s="329" t="s">
        <v>46</v>
      </c>
      <c r="E448" s="330" t="s">
        <v>310</v>
      </c>
      <c r="F448" s="330" t="s">
        <v>359</v>
      </c>
      <c r="G448" s="106"/>
    </row>
    <row r="449" spans="1:6" x14ac:dyDescent="0.3">
      <c r="A449" s="328"/>
      <c r="B449" s="247" t="s">
        <v>34</v>
      </c>
      <c r="C449" s="247" t="s">
        <v>33</v>
      </c>
      <c r="D449" s="329"/>
      <c r="E449" s="330"/>
      <c r="F449" s="330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41" t="s">
        <v>378</v>
      </c>
      <c r="B471" s="342"/>
      <c r="C471" s="342"/>
      <c r="D471" s="342"/>
      <c r="E471" s="342"/>
      <c r="F471" s="342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3" t="s">
        <v>366</v>
      </c>
      <c r="B483" s="343"/>
      <c r="C483" s="343"/>
      <c r="D483" s="343"/>
      <c r="E483" s="280"/>
      <c r="F483" s="281"/>
    </row>
    <row r="484" spans="1:7" x14ac:dyDescent="0.3">
      <c r="A484" s="57">
        <f>B11</f>
        <v>43194</v>
      </c>
      <c r="B484" s="103"/>
      <c r="C484" s="111"/>
      <c r="D484" s="103"/>
    </row>
    <row r="485" spans="1:7" x14ac:dyDescent="0.3">
      <c r="A485" s="328" t="s">
        <v>30</v>
      </c>
      <c r="B485" s="329" t="s">
        <v>31</v>
      </c>
      <c r="C485" s="329"/>
      <c r="D485" s="329" t="s">
        <v>46</v>
      </c>
      <c r="E485" s="330" t="s">
        <v>310</v>
      </c>
      <c r="F485" s="330" t="s">
        <v>359</v>
      </c>
      <c r="G485" s="106"/>
    </row>
    <row r="486" spans="1:7" x14ac:dyDescent="0.3">
      <c r="A486" s="328"/>
      <c r="B486" s="247" t="s">
        <v>34</v>
      </c>
      <c r="C486" s="247" t="s">
        <v>33</v>
      </c>
      <c r="D486" s="329"/>
      <c r="E486" s="330"/>
      <c r="F486" s="330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1</v>
      </c>
      <c r="C489" s="109"/>
      <c r="D489" s="74" t="s">
        <v>418</v>
      </c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9</v>
      </c>
    </row>
    <row r="494" spans="1:7" x14ac:dyDescent="0.3">
      <c r="A494" s="248" t="s">
        <v>35</v>
      </c>
      <c r="B494" s="249"/>
      <c r="C494" s="250"/>
      <c r="D494" s="251">
        <f>D493/(COUNT(B488:C492)*2)</f>
        <v>0.9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 t="s">
        <v>32</v>
      </c>
      <c r="C497" s="109"/>
      <c r="D497" s="74" t="s">
        <v>419</v>
      </c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4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13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0.9285714285714286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43194</v>
      </c>
      <c r="B506" s="103"/>
      <c r="C506" s="111"/>
      <c r="D506" s="103"/>
    </row>
    <row r="507" spans="1:7" x14ac:dyDescent="0.3">
      <c r="A507" s="328" t="s">
        <v>30</v>
      </c>
      <c r="B507" s="329" t="s">
        <v>31</v>
      </c>
      <c r="C507" s="329"/>
      <c r="D507" s="329" t="s">
        <v>46</v>
      </c>
      <c r="E507" s="330" t="s">
        <v>310</v>
      </c>
      <c r="F507" s="330" t="s">
        <v>359</v>
      </c>
      <c r="G507" s="106"/>
    </row>
    <row r="508" spans="1:7" x14ac:dyDescent="0.3">
      <c r="A508" s="328"/>
      <c r="B508" s="247" t="s">
        <v>34</v>
      </c>
      <c r="C508" s="247" t="s">
        <v>33</v>
      </c>
      <c r="D508" s="329"/>
      <c r="E508" s="330"/>
      <c r="F508" s="330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43194</v>
      </c>
      <c r="B517" s="103"/>
      <c r="C517" s="111"/>
      <c r="D517" s="103"/>
    </row>
    <row r="518" spans="1:7" x14ac:dyDescent="0.3">
      <c r="A518" s="328" t="s">
        <v>30</v>
      </c>
      <c r="B518" s="329" t="s">
        <v>31</v>
      </c>
      <c r="C518" s="329"/>
      <c r="D518" s="329" t="s">
        <v>46</v>
      </c>
      <c r="E518" s="330" t="s">
        <v>310</v>
      </c>
      <c r="F518" s="330" t="s">
        <v>359</v>
      </c>
      <c r="G518" s="106"/>
    </row>
    <row r="519" spans="1:7" x14ac:dyDescent="0.3">
      <c r="A519" s="328"/>
      <c r="B519" s="247" t="s">
        <v>34</v>
      </c>
      <c r="C519" s="247" t="s">
        <v>33</v>
      </c>
      <c r="D519" s="329"/>
      <c r="E519" s="330"/>
      <c r="F519" s="330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x14ac:dyDescent="0.3">
      <c r="A522" s="4" t="s">
        <v>47</v>
      </c>
      <c r="B522" s="109" t="s">
        <v>32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 t="s">
        <v>32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102" t="s">
        <v>420</v>
      </c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60" customHeight="1" x14ac:dyDescent="0.3">
      <c r="A530" s="49" t="s">
        <v>393</v>
      </c>
      <c r="B530" s="109">
        <v>1</v>
      </c>
      <c r="C530" s="122" t="str">
        <f>IF(B530=0, -5, "0")</f>
        <v>0</v>
      </c>
      <c r="D530" s="95" t="s">
        <v>442</v>
      </c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13</v>
      </c>
    </row>
    <row r="534" spans="1:7" x14ac:dyDescent="0.3">
      <c r="A534" s="248" t="s">
        <v>35</v>
      </c>
      <c r="B534" s="249"/>
      <c r="C534" s="250"/>
      <c r="D534" s="251">
        <f>D533/(COUNT(B520:C532)*2)</f>
        <v>0.9285714285714286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43194</v>
      </c>
      <c r="B537" s="103"/>
      <c r="C537" s="111"/>
      <c r="D537" s="103"/>
      <c r="G537" s="106"/>
    </row>
    <row r="538" spans="1:7" x14ac:dyDescent="0.3">
      <c r="A538" s="328" t="s">
        <v>30</v>
      </c>
      <c r="B538" s="329" t="s">
        <v>31</v>
      </c>
      <c r="C538" s="329"/>
      <c r="D538" s="329" t="s">
        <v>46</v>
      </c>
      <c r="E538" s="330" t="s">
        <v>310</v>
      </c>
      <c r="F538" s="330" t="s">
        <v>359</v>
      </c>
      <c r="G538" s="106"/>
    </row>
    <row r="539" spans="1:7" x14ac:dyDescent="0.3">
      <c r="A539" s="328"/>
      <c r="B539" s="247" t="s">
        <v>34</v>
      </c>
      <c r="C539" s="247" t="s">
        <v>33</v>
      </c>
      <c r="D539" s="329"/>
      <c r="E539" s="330"/>
      <c r="F539" s="330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183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0.8632075471698113</v>
      </c>
    </row>
  </sheetData>
  <sheetProtection algorithmName="SHA-512" hashValue="TPlW24QGXAISgxBlAldtBPcrEdCiM+uB1L4pi63MSSAVz3vaLiOCEU4ZUJ1OiQORm/H2pwMMMXPDsFVIBsGSpA==" saltValue="RI1LupH4kxiEE5CoIWLUFg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24" orientation="portrait" r:id="rId1"/>
  <rowBreaks count="4" manualBreakCount="4">
    <brk id="85" max="6" man="1"/>
    <brk id="202" max="6" man="1"/>
    <brk id="267" max="6" man="1"/>
    <brk id="391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2" zoomScale="96" zoomScaleNormal="90" zoomScaleSheetLayoutView="96" workbookViewId="0">
      <selection activeCell="D18" sqref="D1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1"/>
      <c r="E1" s="321"/>
      <c r="F1" s="321"/>
      <c r="G1" s="321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45" t="s">
        <v>50</v>
      </c>
      <c r="B6" s="345"/>
      <c r="C6" s="345"/>
      <c r="D6" s="345"/>
      <c r="E6" s="345"/>
      <c r="F6" s="345"/>
      <c r="G6" s="104"/>
    </row>
    <row r="7" spans="1:7" s="11" customFormat="1" ht="21.75" customHeight="1" x14ac:dyDescent="0.45">
      <c r="A7" s="323" t="str">
        <f>'A1 Exploitation'!A8:F8</f>
        <v>Marsa Erriadh</v>
      </c>
      <c r="B7" s="323"/>
      <c r="C7" s="323"/>
      <c r="D7" s="323"/>
      <c r="E7" s="323"/>
      <c r="F7" s="323"/>
      <c r="G7" s="104"/>
    </row>
    <row r="8" spans="1:7" s="11" customFormat="1" ht="24" x14ac:dyDescent="0.45">
      <c r="A8" s="245" t="s">
        <v>42</v>
      </c>
      <c r="B8" s="346" t="str">
        <f>'A1 Exploitation'!B9:F9</f>
        <v>Dr Raja Bouhalfaya</v>
      </c>
      <c r="C8" s="346"/>
      <c r="D8" s="346"/>
      <c r="E8" s="346"/>
      <c r="F8" s="346"/>
      <c r="G8" s="104"/>
    </row>
    <row r="9" spans="1:7" s="11" customFormat="1" ht="24" x14ac:dyDescent="0.45">
      <c r="A9" s="246" t="s">
        <v>44</v>
      </c>
      <c r="B9" s="347" t="str">
        <f>'A1 Exploitation'!B10:F10</f>
        <v>Directeur du magasin et gestionnaire du stock</v>
      </c>
      <c r="C9" s="347"/>
      <c r="D9" s="347"/>
      <c r="E9" s="347"/>
      <c r="F9" s="347"/>
      <c r="G9" s="104"/>
    </row>
    <row r="10" spans="1:7" s="11" customFormat="1" ht="24" x14ac:dyDescent="0.45">
      <c r="A10" s="245" t="s">
        <v>43</v>
      </c>
      <c r="B10" s="344">
        <f>'A1 Exploitation'!B11:F11</f>
        <v>43194</v>
      </c>
      <c r="C10" s="344"/>
      <c r="D10" s="344"/>
      <c r="E10" s="344"/>
      <c r="F10" s="344"/>
      <c r="G10" s="104"/>
    </row>
    <row r="11" spans="1:7" s="11" customFormat="1" ht="24" x14ac:dyDescent="0.45">
      <c r="A11" s="245" t="s">
        <v>294</v>
      </c>
      <c r="B11" s="348">
        <f>D199</f>
        <v>0.82558139534883723</v>
      </c>
      <c r="C11" s="348"/>
      <c r="D11" s="348"/>
      <c r="E11" s="348"/>
      <c r="F11" s="348"/>
      <c r="G11" s="104"/>
    </row>
    <row r="12" spans="1:7" s="11" customFormat="1" ht="22.5" x14ac:dyDescent="0.45">
      <c r="A12" s="10"/>
      <c r="D12" s="327"/>
      <c r="E12" s="327"/>
      <c r="F12" s="327"/>
      <c r="G12" s="327"/>
    </row>
    <row r="13" spans="1:7" s="11" customFormat="1" ht="11.25" customHeight="1" x14ac:dyDescent="0.3">
      <c r="A13" s="328" t="s">
        <v>30</v>
      </c>
      <c r="B13" s="329" t="s">
        <v>31</v>
      </c>
      <c r="C13" s="329"/>
      <c r="D13" s="329" t="s">
        <v>46</v>
      </c>
      <c r="E13" s="329" t="s">
        <v>190</v>
      </c>
      <c r="F13" s="329" t="s">
        <v>191</v>
      </c>
      <c r="G13" s="91"/>
    </row>
    <row r="14" spans="1:7" s="11" customFormat="1" ht="12.75" customHeight="1" x14ac:dyDescent="0.3">
      <c r="A14" s="328"/>
      <c r="B14" s="247" t="s">
        <v>34</v>
      </c>
      <c r="C14" s="247" t="s">
        <v>33</v>
      </c>
      <c r="D14" s="329"/>
      <c r="E14" s="329"/>
      <c r="F14" s="329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2" t="s">
        <v>0</v>
      </c>
      <c r="B16" s="353"/>
      <c r="C16" s="353"/>
      <c r="D16" s="353"/>
      <c r="E16" s="353"/>
      <c r="F16" s="353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4" t="s">
        <v>36</v>
      </c>
      <c r="B22" s="355"/>
      <c r="C22" s="356"/>
      <c r="D22" s="290">
        <f>SUM(B17:C21)</f>
        <v>10</v>
      </c>
    </row>
    <row r="23" spans="1:7" x14ac:dyDescent="0.3">
      <c r="A23" s="349" t="s">
        <v>295</v>
      </c>
      <c r="B23" s="350"/>
      <c r="C23" s="351"/>
      <c r="D23" s="288">
        <f>D22/(COUNT(B17:C21)*2)</f>
        <v>1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7" t="s">
        <v>4</v>
      </c>
      <c r="B25" s="358"/>
      <c r="C25" s="358"/>
      <c r="D25" s="358"/>
      <c r="E25" s="358"/>
      <c r="F25" s="35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ht="33" x14ac:dyDescent="0.3">
      <c r="A28" s="31" t="s">
        <v>369</v>
      </c>
      <c r="B28" s="73">
        <v>2</v>
      </c>
      <c r="C28" s="73"/>
      <c r="D28" s="74" t="s">
        <v>424</v>
      </c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ht="33" x14ac:dyDescent="0.3">
      <c r="A31" s="14" t="s">
        <v>82</v>
      </c>
      <c r="B31" s="73">
        <v>1</v>
      </c>
      <c r="C31" s="73"/>
      <c r="D31" s="74" t="s">
        <v>425</v>
      </c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11</v>
      </c>
    </row>
    <row r="34" spans="1:7" x14ac:dyDescent="0.3">
      <c r="A34" s="349" t="s">
        <v>295</v>
      </c>
      <c r="B34" s="350"/>
      <c r="C34" s="351"/>
      <c r="D34" s="288">
        <f>D33/(COUNT(B26:C32)*2)</f>
        <v>0.91666666666666663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7" t="s">
        <v>219</v>
      </c>
      <c r="B36" s="358"/>
      <c r="C36" s="358"/>
      <c r="D36" s="358"/>
      <c r="E36" s="358"/>
      <c r="F36" s="35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426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12</v>
      </c>
    </row>
    <row r="53" spans="1:7" x14ac:dyDescent="0.3">
      <c r="A53" s="349" t="s">
        <v>295</v>
      </c>
      <c r="B53" s="350"/>
      <c r="C53" s="351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7" t="s">
        <v>8</v>
      </c>
      <c r="B55" s="358"/>
      <c r="C55" s="358"/>
      <c r="D55" s="358"/>
      <c r="E55" s="358"/>
      <c r="F55" s="35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ht="33" x14ac:dyDescent="0.3">
      <c r="A58" s="20" t="s">
        <v>244</v>
      </c>
      <c r="B58" s="73">
        <v>1</v>
      </c>
      <c r="C58" s="73"/>
      <c r="D58" s="74" t="s">
        <v>427</v>
      </c>
      <c r="E58" s="74"/>
      <c r="F58" s="73"/>
    </row>
    <row r="59" spans="1:7" ht="49.5" x14ac:dyDescent="0.3">
      <c r="A59" s="20" t="s">
        <v>92</v>
      </c>
      <c r="B59" s="73">
        <v>1</v>
      </c>
      <c r="C59" s="73"/>
      <c r="D59" s="74" t="s">
        <v>428</v>
      </c>
      <c r="E59" s="73"/>
      <c r="F59" s="73"/>
    </row>
    <row r="60" spans="1:7" ht="102.75" x14ac:dyDescent="0.35">
      <c r="A60" s="30" t="s">
        <v>221</v>
      </c>
      <c r="B60" s="73">
        <v>2</v>
      </c>
      <c r="C60" s="99" t="str">
        <f>IF(B60=0, -5, "0")</f>
        <v>0</v>
      </c>
      <c r="D60" s="74" t="s">
        <v>438</v>
      </c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10</v>
      </c>
    </row>
    <row r="64" spans="1:7" x14ac:dyDescent="0.3">
      <c r="A64" s="349" t="s">
        <v>295</v>
      </c>
      <c r="B64" s="350"/>
      <c r="C64" s="351"/>
      <c r="D64" s="288">
        <f>D63/(COUNT(B56:C62)*2)</f>
        <v>0.83333333333333337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7" t="s">
        <v>130</v>
      </c>
      <c r="B66" s="358"/>
      <c r="C66" s="358"/>
      <c r="D66" s="358"/>
      <c r="E66" s="358"/>
      <c r="F66" s="358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7" t="s">
        <v>211</v>
      </c>
      <c r="B87" s="358"/>
      <c r="C87" s="358"/>
      <c r="D87" s="358"/>
      <c r="E87" s="358"/>
      <c r="F87" s="358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7" t="s">
        <v>212</v>
      </c>
      <c r="B106" s="358"/>
      <c r="C106" s="358"/>
      <c r="D106" s="358"/>
      <c r="E106" s="358"/>
      <c r="F106" s="358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7" t="s">
        <v>185</v>
      </c>
      <c r="B121" s="358"/>
      <c r="C121" s="358"/>
      <c r="D121" s="358"/>
      <c r="E121" s="358"/>
      <c r="F121" s="358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7" t="s">
        <v>71</v>
      </c>
      <c r="B136" s="358"/>
      <c r="C136" s="358"/>
      <c r="D136" s="358"/>
      <c r="E136" s="358"/>
      <c r="F136" s="358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7" t="s">
        <v>217</v>
      </c>
      <c r="B152" s="358"/>
      <c r="C152" s="358"/>
      <c r="D152" s="358"/>
      <c r="E152" s="358"/>
      <c r="F152" s="358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66.75" x14ac:dyDescent="0.35">
      <c r="A155" s="29" t="s">
        <v>306</v>
      </c>
      <c r="B155" s="73">
        <v>0</v>
      </c>
      <c r="C155" s="99">
        <f>IF(B155=0, -5, "0")</f>
        <v>-5</v>
      </c>
      <c r="D155" s="92" t="s">
        <v>429</v>
      </c>
      <c r="E155" s="74" t="s">
        <v>430</v>
      </c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 t="s">
        <v>32</v>
      </c>
      <c r="C159" s="73"/>
      <c r="D159" s="92" t="s">
        <v>431</v>
      </c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9" t="s">
        <v>36</v>
      </c>
      <c r="B161" s="355"/>
      <c r="C161" s="356"/>
      <c r="D161" s="290">
        <f>SUM(B153:C160)</f>
        <v>7</v>
      </c>
    </row>
    <row r="162" spans="1:7" x14ac:dyDescent="0.3">
      <c r="A162" s="349" t="s">
        <v>295</v>
      </c>
      <c r="B162" s="350"/>
      <c r="C162" s="351"/>
      <c r="D162" s="288">
        <f>D161/(COUNT(B153:C160)*2)</f>
        <v>0.4375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7" t="s">
        <v>77</v>
      </c>
      <c r="B164" s="358"/>
      <c r="C164" s="358"/>
      <c r="D164" s="358"/>
      <c r="E164" s="358"/>
      <c r="F164" s="35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4</v>
      </c>
    </row>
    <row r="170" spans="1:7" x14ac:dyDescent="0.3">
      <c r="A170" s="349" t="s">
        <v>295</v>
      </c>
      <c r="B170" s="350"/>
      <c r="C170" s="351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1" t="s">
        <v>17</v>
      </c>
      <c r="B172" s="362"/>
      <c r="C172" s="362"/>
      <c r="D172" s="362"/>
      <c r="E172" s="362"/>
      <c r="F172" s="362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8</v>
      </c>
    </row>
    <row r="178" spans="1:7" x14ac:dyDescent="0.3">
      <c r="A178" s="349" t="s">
        <v>295</v>
      </c>
      <c r="B178" s="350"/>
      <c r="C178" s="351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7" t="s">
        <v>78</v>
      </c>
      <c r="B180" s="358"/>
      <c r="C180" s="358"/>
      <c r="D180" s="358"/>
      <c r="E180" s="358"/>
      <c r="F180" s="358"/>
    </row>
    <row r="181" spans="1:7" x14ac:dyDescent="0.3">
      <c r="A181" s="31" t="s">
        <v>315</v>
      </c>
      <c r="B181" s="73" t="s">
        <v>32</v>
      </c>
      <c r="C181" s="73"/>
      <c r="D181" s="74" t="s">
        <v>432</v>
      </c>
      <c r="E181" s="74"/>
      <c r="F181" s="73"/>
    </row>
    <row r="182" spans="1:7" ht="49.5" x14ac:dyDescent="0.3">
      <c r="A182" s="39" t="s">
        <v>220</v>
      </c>
      <c r="B182" s="73">
        <v>0</v>
      </c>
      <c r="C182" s="73"/>
      <c r="D182" s="74" t="s">
        <v>439</v>
      </c>
      <c r="E182" s="74" t="s">
        <v>433</v>
      </c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6</v>
      </c>
    </row>
    <row r="187" spans="1:7" x14ac:dyDescent="0.3">
      <c r="A187" s="349" t="s">
        <v>295</v>
      </c>
      <c r="B187" s="350"/>
      <c r="C187" s="351"/>
      <c r="D187" s="288">
        <f>D186/(COUNT(B181:C185)*2)</f>
        <v>0.75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7" t="s">
        <v>216</v>
      </c>
      <c r="B189" s="358"/>
      <c r="C189" s="358"/>
      <c r="D189" s="358"/>
      <c r="E189" s="358"/>
      <c r="F189" s="358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ht="49.5" x14ac:dyDescent="0.3">
      <c r="A192" s="17" t="s">
        <v>311</v>
      </c>
      <c r="B192" s="73">
        <v>1</v>
      </c>
      <c r="C192" s="73"/>
      <c r="D192" s="74" t="s">
        <v>434</v>
      </c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3</v>
      </c>
    </row>
    <row r="195" spans="1:6" x14ac:dyDescent="0.3">
      <c r="A195" s="349" t="s">
        <v>295</v>
      </c>
      <c r="B195" s="350"/>
      <c r="C195" s="351"/>
      <c r="D195" s="288">
        <f>D194/(COUNT(B190:C193)*2)</f>
        <v>0.75</v>
      </c>
    </row>
    <row r="197" spans="1:6" ht="18" x14ac:dyDescent="0.35">
      <c r="A197" s="47" t="s">
        <v>246</v>
      </c>
      <c r="B197" s="46"/>
      <c r="C197" s="46"/>
      <c r="D197" s="238">
        <v>1</v>
      </c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71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0.82558139534883723</v>
      </c>
    </row>
  </sheetData>
  <sheetProtection algorithmName="SHA-512" hashValue="E6Aq2eqtEn0GIkGvG3VlL1qDLEz04gBw2YwYuB8XVemuJAV51wjANrL6c9Z/eDPh1G/5UGYzJX5CAd9igzmhGw==" saltValue="PoCYHzFJ0+Uktzbgz3tbGw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0" orientation="portrait" r:id="rId1"/>
  <rowBreaks count="2" manualBreakCount="2">
    <brk id="85" max="5" man="1"/>
    <brk id="178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55" zoomScaleSheetLayoutView="55" workbookViewId="0">
      <selection activeCell="D4" sqref="D4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1"/>
      <c r="E1" s="321"/>
      <c r="F1" s="321"/>
      <c r="G1" s="321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22" t="s">
        <v>179</v>
      </c>
      <c r="B7" s="322"/>
      <c r="C7" s="322"/>
      <c r="D7" s="322"/>
      <c r="E7" s="322"/>
      <c r="F7" s="322"/>
      <c r="G7" s="104"/>
    </row>
    <row r="8" spans="1:7" ht="29.25" x14ac:dyDescent="0.45">
      <c r="A8" s="323" t="str">
        <f>'Page de garde'!D18</f>
        <v>Marsa Erriadh</v>
      </c>
      <c r="B8" s="323"/>
      <c r="C8" s="323"/>
      <c r="D8" s="323"/>
      <c r="E8" s="323"/>
      <c r="F8" s="323"/>
      <c r="G8" s="104"/>
    </row>
    <row r="9" spans="1:7" ht="24" x14ac:dyDescent="0.45">
      <c r="A9" s="245" t="s">
        <v>42</v>
      </c>
      <c r="B9" s="324"/>
      <c r="C9" s="324"/>
      <c r="D9" s="324"/>
      <c r="E9" s="324"/>
      <c r="F9" s="324"/>
      <c r="G9" s="104"/>
    </row>
    <row r="10" spans="1:7" ht="24" x14ac:dyDescent="0.45">
      <c r="A10" s="246" t="s">
        <v>44</v>
      </c>
      <c r="B10" s="325"/>
      <c r="C10" s="325"/>
      <c r="D10" s="325"/>
      <c r="E10" s="325"/>
      <c r="F10" s="325"/>
      <c r="G10" s="104"/>
    </row>
    <row r="11" spans="1:7" ht="24" x14ac:dyDescent="0.45">
      <c r="A11" s="245" t="s">
        <v>43</v>
      </c>
      <c r="B11" s="320"/>
      <c r="C11" s="320"/>
      <c r="D11" s="320"/>
      <c r="E11" s="320"/>
      <c r="F11" s="320"/>
      <c r="G11" s="104"/>
    </row>
    <row r="12" spans="1:7" ht="24" x14ac:dyDescent="0.45">
      <c r="A12" s="245" t="s">
        <v>239</v>
      </c>
      <c r="B12" s="326">
        <f>D549</f>
        <v>0</v>
      </c>
      <c r="C12" s="326"/>
      <c r="D12" s="326"/>
      <c r="E12" s="326"/>
      <c r="F12" s="326"/>
      <c r="G12" s="104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8" t="s">
        <v>30</v>
      </c>
      <c r="B17" s="329" t="s">
        <v>31</v>
      </c>
      <c r="C17" s="329"/>
      <c r="D17" s="329" t="s">
        <v>46</v>
      </c>
      <c r="E17" s="330" t="s">
        <v>310</v>
      </c>
      <c r="F17" s="330" t="s">
        <v>357</v>
      </c>
    </row>
    <row r="18" spans="1:8" ht="16.5" customHeight="1" x14ac:dyDescent="0.3">
      <c r="A18" s="328"/>
      <c r="B18" s="247" t="s">
        <v>34</v>
      </c>
      <c r="C18" s="247" t="s">
        <v>33</v>
      </c>
      <c r="D18" s="329"/>
      <c r="E18" s="330"/>
      <c r="F18" s="330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8" t="s">
        <v>30</v>
      </c>
      <c r="B50" s="329" t="s">
        <v>31</v>
      </c>
      <c r="C50" s="329"/>
      <c r="D50" s="329" t="s">
        <v>46</v>
      </c>
      <c r="E50" s="330" t="s">
        <v>310</v>
      </c>
      <c r="F50" s="330" t="s">
        <v>359</v>
      </c>
      <c r="G50" s="106"/>
    </row>
    <row r="51" spans="1:7" x14ac:dyDescent="0.3">
      <c r="A51" s="328"/>
      <c r="B51" s="247" t="s">
        <v>34</v>
      </c>
      <c r="C51" s="247" t="s">
        <v>33</v>
      </c>
      <c r="D51" s="329"/>
      <c r="E51" s="330"/>
      <c r="F51" s="330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8" t="s">
        <v>30</v>
      </c>
      <c r="B107" s="329" t="s">
        <v>31</v>
      </c>
      <c r="C107" s="329"/>
      <c r="D107" s="329" t="s">
        <v>46</v>
      </c>
      <c r="E107" s="330" t="s">
        <v>310</v>
      </c>
      <c r="F107" s="330" t="s">
        <v>359</v>
      </c>
    </row>
    <row r="108" spans="1:7" x14ac:dyDescent="0.3">
      <c r="A108" s="328"/>
      <c r="B108" s="247" t="s">
        <v>34</v>
      </c>
      <c r="C108" s="247" t="s">
        <v>33</v>
      </c>
      <c r="D108" s="329"/>
      <c r="E108" s="330"/>
      <c r="F108" s="330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8" t="s">
        <v>30</v>
      </c>
      <c r="B162" s="329" t="s">
        <v>31</v>
      </c>
      <c r="C162" s="329"/>
      <c r="D162" s="329" t="s">
        <v>46</v>
      </c>
      <c r="E162" s="330" t="s">
        <v>310</v>
      </c>
      <c r="F162" s="330" t="s">
        <v>359</v>
      </c>
      <c r="G162" s="106"/>
    </row>
    <row r="163" spans="1:7" x14ac:dyDescent="0.3">
      <c r="A163" s="328"/>
      <c r="B163" s="247" t="s">
        <v>34</v>
      </c>
      <c r="C163" s="247" t="s">
        <v>33</v>
      </c>
      <c r="D163" s="329"/>
      <c r="E163" s="330"/>
      <c r="F163" s="330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7" t="s">
        <v>378</v>
      </c>
      <c r="B195" s="337"/>
      <c r="C195" s="337"/>
      <c r="D195" s="337"/>
      <c r="E195" s="337"/>
      <c r="F195" s="33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8" t="s">
        <v>30</v>
      </c>
      <c r="B209" s="329" t="s">
        <v>31</v>
      </c>
      <c r="C209" s="329"/>
      <c r="D209" s="329" t="s">
        <v>46</v>
      </c>
      <c r="E209" s="330" t="s">
        <v>310</v>
      </c>
      <c r="F209" s="330" t="s">
        <v>359</v>
      </c>
      <c r="G209" s="106"/>
    </row>
    <row r="210" spans="1:7" x14ac:dyDescent="0.3">
      <c r="A210" s="328"/>
      <c r="B210" s="247" t="s">
        <v>34</v>
      </c>
      <c r="C210" s="247" t="s">
        <v>33</v>
      </c>
      <c r="D210" s="329"/>
      <c r="E210" s="330"/>
      <c r="F210" s="330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7" t="s">
        <v>378</v>
      </c>
      <c r="B256" s="337"/>
      <c r="C256" s="337"/>
      <c r="D256" s="337"/>
      <c r="E256" s="337"/>
      <c r="F256" s="33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8" t="s">
        <v>30</v>
      </c>
      <c r="B270" s="329" t="s">
        <v>31</v>
      </c>
      <c r="C270" s="329"/>
      <c r="D270" s="329" t="s">
        <v>46</v>
      </c>
      <c r="E270" s="330" t="s">
        <v>310</v>
      </c>
      <c r="F270" s="330" t="s">
        <v>359</v>
      </c>
      <c r="G270" s="168"/>
    </row>
    <row r="271" spans="1:7" s="13" customFormat="1" x14ac:dyDescent="0.3">
      <c r="A271" s="328"/>
      <c r="B271" s="247" t="s">
        <v>34</v>
      </c>
      <c r="C271" s="247" t="s">
        <v>33</v>
      </c>
      <c r="D271" s="329"/>
      <c r="E271" s="330"/>
      <c r="F271" s="330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8" t="s">
        <v>395</v>
      </c>
      <c r="B308" s="339"/>
      <c r="C308" s="339"/>
      <c r="D308" s="339"/>
      <c r="E308" s="339"/>
      <c r="F308" s="34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8" t="s">
        <v>30</v>
      </c>
      <c r="B322" s="329" t="s">
        <v>31</v>
      </c>
      <c r="C322" s="329"/>
      <c r="D322" s="329" t="s">
        <v>46</v>
      </c>
      <c r="E322" s="330" t="s">
        <v>310</v>
      </c>
      <c r="F322" s="330" t="s">
        <v>359</v>
      </c>
      <c r="G322" s="106"/>
    </row>
    <row r="323" spans="1:7" x14ac:dyDescent="0.3">
      <c r="A323" s="328"/>
      <c r="B323" s="247" t="s">
        <v>34</v>
      </c>
      <c r="C323" s="247" t="s">
        <v>33</v>
      </c>
      <c r="D323" s="329"/>
      <c r="E323" s="330"/>
      <c r="F323" s="330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8" t="s">
        <v>378</v>
      </c>
      <c r="B349" s="339"/>
      <c r="C349" s="339"/>
      <c r="D349" s="339"/>
      <c r="E349" s="339"/>
      <c r="F349" s="33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8" t="s">
        <v>30</v>
      </c>
      <c r="B362" s="329" t="s">
        <v>31</v>
      </c>
      <c r="C362" s="329"/>
      <c r="D362" s="329" t="s">
        <v>46</v>
      </c>
      <c r="E362" s="330" t="s">
        <v>310</v>
      </c>
      <c r="F362" s="330" t="s">
        <v>359</v>
      </c>
      <c r="G362" s="106"/>
    </row>
    <row r="363" spans="1:7" x14ac:dyDescent="0.3">
      <c r="A363" s="328"/>
      <c r="B363" s="247" t="s">
        <v>34</v>
      </c>
      <c r="C363" s="247" t="s">
        <v>33</v>
      </c>
      <c r="D363" s="329"/>
      <c r="E363" s="330"/>
      <c r="F363" s="330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7" t="s">
        <v>378</v>
      </c>
      <c r="B383" s="337"/>
      <c r="C383" s="337"/>
      <c r="D383" s="337"/>
      <c r="E383" s="337"/>
      <c r="F383" s="33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COUNTIF('A1 Exploitation'!F365:F385,"ok")</f>
        <v>0</v>
      </c>
      <c r="F386" s="228">
        <f>COUNTA('A1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8" t="s">
        <v>30</v>
      </c>
      <c r="B395" s="329" t="s">
        <v>31</v>
      </c>
      <c r="C395" s="329"/>
      <c r="D395" s="329" t="s">
        <v>46</v>
      </c>
      <c r="E395" s="330" t="s">
        <v>310</v>
      </c>
      <c r="F395" s="330" t="s">
        <v>359</v>
      </c>
      <c r="G395" s="106"/>
    </row>
    <row r="396" spans="1:7" x14ac:dyDescent="0.3">
      <c r="A396" s="328"/>
      <c r="B396" s="247" t="s">
        <v>34</v>
      </c>
      <c r="C396" s="247" t="s">
        <v>33</v>
      </c>
      <c r="D396" s="329"/>
      <c r="E396" s="330"/>
      <c r="F396" s="330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7" t="s">
        <v>378</v>
      </c>
      <c r="B435" s="337"/>
      <c r="C435" s="337"/>
      <c r="D435" s="337"/>
      <c r="E435" s="337"/>
      <c r="F435" s="33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COUNTIF('A1 Exploitation'!F398:F438,"ok")</f>
        <v>0</v>
      </c>
      <c r="F439" s="228">
        <f>COUNTA('A1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8" t="s">
        <v>30</v>
      </c>
      <c r="B448" s="329" t="s">
        <v>31</v>
      </c>
      <c r="C448" s="329"/>
      <c r="D448" s="329" t="s">
        <v>46</v>
      </c>
      <c r="E448" s="330" t="s">
        <v>310</v>
      </c>
      <c r="F448" s="330" t="s">
        <v>359</v>
      </c>
      <c r="G448" s="106"/>
    </row>
    <row r="449" spans="1:6" x14ac:dyDescent="0.3">
      <c r="A449" s="328"/>
      <c r="B449" s="247" t="s">
        <v>34</v>
      </c>
      <c r="C449" s="247" t="s">
        <v>33</v>
      </c>
      <c r="D449" s="329"/>
      <c r="E449" s="330"/>
      <c r="F449" s="330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1" t="s">
        <v>378</v>
      </c>
      <c r="B471" s="342"/>
      <c r="C471" s="342"/>
      <c r="D471" s="342"/>
      <c r="E471" s="342"/>
      <c r="F471" s="342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3" t="s">
        <v>366</v>
      </c>
      <c r="B483" s="343"/>
      <c r="C483" s="343"/>
      <c r="D483" s="343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8" t="s">
        <v>30</v>
      </c>
      <c r="B485" s="329" t="s">
        <v>31</v>
      </c>
      <c r="C485" s="329"/>
      <c r="D485" s="329" t="s">
        <v>46</v>
      </c>
      <c r="E485" s="330" t="s">
        <v>310</v>
      </c>
      <c r="F485" s="330" t="s">
        <v>359</v>
      </c>
      <c r="G485" s="106"/>
    </row>
    <row r="486" spans="1:7" x14ac:dyDescent="0.3">
      <c r="A486" s="328"/>
      <c r="B486" s="247" t="s">
        <v>34</v>
      </c>
      <c r="C486" s="247" t="s">
        <v>33</v>
      </c>
      <c r="D486" s="329"/>
      <c r="E486" s="330"/>
      <c r="F486" s="330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8" t="s">
        <v>30</v>
      </c>
      <c r="B507" s="329" t="s">
        <v>31</v>
      </c>
      <c r="C507" s="329"/>
      <c r="D507" s="329" t="s">
        <v>46</v>
      </c>
      <c r="E507" s="330" t="s">
        <v>310</v>
      </c>
      <c r="F507" s="330" t="s">
        <v>359</v>
      </c>
      <c r="G507" s="106"/>
    </row>
    <row r="508" spans="1:7" x14ac:dyDescent="0.3">
      <c r="A508" s="328"/>
      <c r="B508" s="247" t="s">
        <v>34</v>
      </c>
      <c r="C508" s="247" t="s">
        <v>33</v>
      </c>
      <c r="D508" s="363"/>
      <c r="E508" s="330"/>
      <c r="F508" s="330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8" t="s">
        <v>30</v>
      </c>
      <c r="B518" s="329" t="s">
        <v>31</v>
      </c>
      <c r="C518" s="329"/>
      <c r="D518" s="329" t="s">
        <v>46</v>
      </c>
      <c r="E518" s="330" t="s">
        <v>310</v>
      </c>
      <c r="F518" s="330" t="s">
        <v>359</v>
      </c>
      <c r="G518" s="106"/>
    </row>
    <row r="519" spans="1:7" x14ac:dyDescent="0.3">
      <c r="A519" s="328"/>
      <c r="B519" s="247" t="s">
        <v>34</v>
      </c>
      <c r="C519" s="247" t="s">
        <v>33</v>
      </c>
      <c r="D519" s="363"/>
      <c r="E519" s="330"/>
      <c r="F519" s="330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8" t="s">
        <v>30</v>
      </c>
      <c r="B538" s="329" t="s">
        <v>31</v>
      </c>
      <c r="C538" s="329"/>
      <c r="D538" s="329" t="s">
        <v>46</v>
      </c>
      <c r="E538" s="330" t="s">
        <v>310</v>
      </c>
      <c r="F538" s="330" t="s">
        <v>359</v>
      </c>
      <c r="G538" s="106"/>
    </row>
    <row r="539" spans="1:7" x14ac:dyDescent="0.3">
      <c r="A539" s="328"/>
      <c r="B539" s="247" t="s">
        <v>34</v>
      </c>
      <c r="C539" s="247" t="s">
        <v>33</v>
      </c>
      <c r="D539" s="363"/>
      <c r="E539" s="330"/>
      <c r="F539" s="330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17" sqref="D1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1"/>
      <c r="E1" s="321"/>
      <c r="F1" s="321"/>
      <c r="G1" s="321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5" t="s">
        <v>50</v>
      </c>
      <c r="B6" s="365"/>
      <c r="C6" s="365"/>
      <c r="D6" s="365"/>
      <c r="E6" s="365"/>
      <c r="F6" s="365"/>
      <c r="G6" s="104"/>
    </row>
    <row r="7" spans="1:7" s="11" customFormat="1" ht="21.75" customHeight="1" x14ac:dyDescent="0.45">
      <c r="A7" s="366" t="str">
        <f>'A2 Exploitation'!A8:F8</f>
        <v>Marsa Erriadh</v>
      </c>
      <c r="B7" s="366"/>
      <c r="C7" s="366"/>
      <c r="D7" s="366"/>
      <c r="E7" s="366"/>
      <c r="F7" s="366"/>
      <c r="G7" s="104"/>
    </row>
    <row r="8" spans="1:7" s="11" customFormat="1" ht="24" x14ac:dyDescent="0.45">
      <c r="A8" s="243" t="s">
        <v>42</v>
      </c>
      <c r="B8" s="367">
        <f>'A2 Exploitation'!B9:F9</f>
        <v>0</v>
      </c>
      <c r="C8" s="367"/>
      <c r="D8" s="367"/>
      <c r="E8" s="367"/>
      <c r="F8" s="367"/>
      <c r="G8" s="104"/>
    </row>
    <row r="9" spans="1:7" s="11" customFormat="1" ht="24" x14ac:dyDescent="0.45">
      <c r="A9" s="244" t="s">
        <v>44</v>
      </c>
      <c r="B9" s="368">
        <f>'A2 Exploitation'!B10:F10</f>
        <v>0</v>
      </c>
      <c r="C9" s="368"/>
      <c r="D9" s="368"/>
      <c r="E9" s="368"/>
      <c r="F9" s="368"/>
      <c r="G9" s="104"/>
    </row>
    <row r="10" spans="1:7" s="11" customFormat="1" ht="24" x14ac:dyDescent="0.45">
      <c r="A10" s="243" t="s">
        <v>43</v>
      </c>
      <c r="B10" s="364">
        <f>'A2 Exploitation'!B11:F11</f>
        <v>0</v>
      </c>
      <c r="C10" s="364"/>
      <c r="D10" s="364"/>
      <c r="E10" s="364"/>
      <c r="F10" s="364"/>
      <c r="G10" s="104"/>
    </row>
    <row r="11" spans="1:7" s="11" customFormat="1" ht="24" x14ac:dyDescent="0.45">
      <c r="A11" s="243" t="s">
        <v>294</v>
      </c>
      <c r="B11" s="369">
        <f>D199</f>
        <v>0</v>
      </c>
      <c r="C11" s="369"/>
      <c r="D11" s="369"/>
      <c r="E11" s="369"/>
      <c r="F11" s="369"/>
      <c r="G11" s="104"/>
    </row>
    <row r="12" spans="1:7" s="11" customFormat="1" ht="22.5" x14ac:dyDescent="0.45">
      <c r="A12" s="10"/>
      <c r="D12" s="327"/>
      <c r="E12" s="327"/>
      <c r="F12" s="327"/>
      <c r="G12" s="327"/>
    </row>
    <row r="13" spans="1:7" s="11" customFormat="1" ht="11.25" customHeight="1" x14ac:dyDescent="0.3">
      <c r="A13" s="328" t="s">
        <v>30</v>
      </c>
      <c r="B13" s="329" t="s">
        <v>31</v>
      </c>
      <c r="C13" s="329"/>
      <c r="D13" s="329" t="s">
        <v>46</v>
      </c>
      <c r="E13" s="329" t="s">
        <v>190</v>
      </c>
      <c r="F13" s="329" t="s">
        <v>191</v>
      </c>
      <c r="G13" s="91"/>
    </row>
    <row r="14" spans="1:7" s="11" customFormat="1" ht="12.75" customHeight="1" x14ac:dyDescent="0.3">
      <c r="A14" s="328"/>
      <c r="B14" s="247" t="s">
        <v>34</v>
      </c>
      <c r="C14" s="247" t="s">
        <v>33</v>
      </c>
      <c r="D14" s="329"/>
      <c r="E14" s="329"/>
      <c r="F14" s="329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2" t="s">
        <v>0</v>
      </c>
      <c r="B16" s="353"/>
      <c r="C16" s="353"/>
      <c r="D16" s="353"/>
      <c r="E16" s="353"/>
      <c r="F16" s="353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4" t="s">
        <v>36</v>
      </c>
      <c r="B22" s="355"/>
      <c r="C22" s="356"/>
      <c r="D22" s="290">
        <f>SUM(B17:C21)</f>
        <v>0</v>
      </c>
    </row>
    <row r="23" spans="1:7" x14ac:dyDescent="0.3">
      <c r="A23" s="349" t="s">
        <v>295</v>
      </c>
      <c r="B23" s="350"/>
      <c r="C23" s="351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7" t="s">
        <v>4</v>
      </c>
      <c r="B25" s="358"/>
      <c r="C25" s="358"/>
      <c r="D25" s="358"/>
      <c r="E25" s="358"/>
      <c r="F25" s="35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7" t="s">
        <v>219</v>
      </c>
      <c r="B36" s="358"/>
      <c r="C36" s="358"/>
      <c r="D36" s="358"/>
      <c r="E36" s="358"/>
      <c r="F36" s="35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0</v>
      </c>
    </row>
    <row r="53" spans="1:7" x14ac:dyDescent="0.3">
      <c r="A53" s="349" t="s">
        <v>295</v>
      </c>
      <c r="B53" s="350"/>
      <c r="C53" s="351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7" t="s">
        <v>8</v>
      </c>
      <c r="B55" s="358"/>
      <c r="C55" s="358"/>
      <c r="D55" s="358"/>
      <c r="E55" s="358"/>
      <c r="F55" s="35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0</v>
      </c>
    </row>
    <row r="64" spans="1:7" x14ac:dyDescent="0.3">
      <c r="A64" s="349" t="s">
        <v>295</v>
      </c>
      <c r="B64" s="350"/>
      <c r="C64" s="351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7" t="s">
        <v>130</v>
      </c>
      <c r="B66" s="358"/>
      <c r="C66" s="358"/>
      <c r="D66" s="358"/>
      <c r="E66" s="358"/>
      <c r="F66" s="358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7" t="s">
        <v>211</v>
      </c>
      <c r="B87" s="358"/>
      <c r="C87" s="358"/>
      <c r="D87" s="358"/>
      <c r="E87" s="358"/>
      <c r="F87" s="358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7" t="s">
        <v>212</v>
      </c>
      <c r="B106" s="358"/>
      <c r="C106" s="358"/>
      <c r="D106" s="358"/>
      <c r="E106" s="358"/>
      <c r="F106" s="358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7" t="s">
        <v>185</v>
      </c>
      <c r="B121" s="358"/>
      <c r="C121" s="358"/>
      <c r="D121" s="358"/>
      <c r="E121" s="358"/>
      <c r="F121" s="358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7" t="s">
        <v>71</v>
      </c>
      <c r="B136" s="358"/>
      <c r="C136" s="358"/>
      <c r="D136" s="358"/>
      <c r="E136" s="358"/>
      <c r="F136" s="358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7" t="s">
        <v>217</v>
      </c>
      <c r="B152" s="358"/>
      <c r="C152" s="358"/>
      <c r="D152" s="358"/>
      <c r="E152" s="358"/>
      <c r="F152" s="358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9" t="s">
        <v>36</v>
      </c>
      <c r="B161" s="355"/>
      <c r="C161" s="356"/>
      <c r="D161" s="290">
        <f>SUM(B153:C160)</f>
        <v>0</v>
      </c>
    </row>
    <row r="162" spans="1:7" x14ac:dyDescent="0.3">
      <c r="A162" s="349" t="s">
        <v>295</v>
      </c>
      <c r="B162" s="350"/>
      <c r="C162" s="351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7" t="s">
        <v>77</v>
      </c>
      <c r="B164" s="358"/>
      <c r="C164" s="358"/>
      <c r="D164" s="358"/>
      <c r="E164" s="358"/>
      <c r="F164" s="35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0</v>
      </c>
    </row>
    <row r="170" spans="1:7" x14ac:dyDescent="0.3">
      <c r="A170" s="349" t="s">
        <v>295</v>
      </c>
      <c r="B170" s="350"/>
      <c r="C170" s="351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1" t="s">
        <v>17</v>
      </c>
      <c r="B172" s="362"/>
      <c r="C172" s="362"/>
      <c r="D172" s="362"/>
      <c r="E172" s="362"/>
      <c r="F172" s="362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0</v>
      </c>
    </row>
    <row r="178" spans="1:7" x14ac:dyDescent="0.3">
      <c r="A178" s="349" t="s">
        <v>295</v>
      </c>
      <c r="B178" s="350"/>
      <c r="C178" s="351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7" t="s">
        <v>78</v>
      </c>
      <c r="B180" s="358"/>
      <c r="C180" s="358"/>
      <c r="D180" s="358"/>
      <c r="E180" s="358"/>
      <c r="F180" s="358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0</v>
      </c>
    </row>
    <row r="187" spans="1:7" x14ac:dyDescent="0.3">
      <c r="A187" s="349" t="s">
        <v>295</v>
      </c>
      <c r="B187" s="350"/>
      <c r="C187" s="351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7" t="s">
        <v>216</v>
      </c>
      <c r="B189" s="358"/>
      <c r="C189" s="358"/>
      <c r="D189" s="358"/>
      <c r="E189" s="358"/>
      <c r="F189" s="358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0</v>
      </c>
    </row>
    <row r="195" spans="1:6" x14ac:dyDescent="0.3">
      <c r="A195" s="349" t="s">
        <v>295</v>
      </c>
      <c r="B195" s="350"/>
      <c r="C195" s="351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COUNTIF('A1 Technique'!F17:F193,"ok")</f>
        <v>0</v>
      </c>
      <c r="F197" s="232">
        <f>COUNTA('A1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1"/>
      <c r="E1" s="321"/>
      <c r="F1" s="321"/>
      <c r="G1" s="321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2" t="s">
        <v>179</v>
      </c>
      <c r="B7" s="322"/>
      <c r="C7" s="322"/>
      <c r="D7" s="322"/>
      <c r="E7" s="322"/>
      <c r="F7" s="322"/>
      <c r="G7" s="104"/>
    </row>
    <row r="8" spans="1:7" ht="29.25" x14ac:dyDescent="0.45">
      <c r="A8" s="323" t="str">
        <f>'Page de garde'!D18</f>
        <v>Marsa Erriadh</v>
      </c>
      <c r="B8" s="323"/>
      <c r="C8" s="323"/>
      <c r="D8" s="323"/>
      <c r="E8" s="323"/>
      <c r="F8" s="323"/>
      <c r="G8" s="104"/>
    </row>
    <row r="9" spans="1:7" ht="24" x14ac:dyDescent="0.45">
      <c r="A9" s="243" t="s">
        <v>42</v>
      </c>
      <c r="B9" s="371"/>
      <c r="C9" s="371"/>
      <c r="D9" s="371"/>
      <c r="E9" s="371"/>
      <c r="F9" s="371"/>
      <c r="G9" s="104"/>
    </row>
    <row r="10" spans="1:7" ht="24" x14ac:dyDescent="0.45">
      <c r="A10" s="244" t="s">
        <v>44</v>
      </c>
      <c r="B10" s="372"/>
      <c r="C10" s="372"/>
      <c r="D10" s="372"/>
      <c r="E10" s="372"/>
      <c r="F10" s="372"/>
      <c r="G10" s="104"/>
    </row>
    <row r="11" spans="1:7" ht="24" x14ac:dyDescent="0.45">
      <c r="A11" s="243" t="s">
        <v>43</v>
      </c>
      <c r="B11" s="370"/>
      <c r="C11" s="370"/>
      <c r="D11" s="370"/>
      <c r="E11" s="370"/>
      <c r="F11" s="370"/>
      <c r="G11" s="104"/>
    </row>
    <row r="12" spans="1:7" ht="24" x14ac:dyDescent="0.45">
      <c r="A12" s="243" t="s">
        <v>239</v>
      </c>
      <c r="B12" s="373">
        <f>D549</f>
        <v>0</v>
      </c>
      <c r="C12" s="373"/>
      <c r="D12" s="373"/>
      <c r="E12" s="373"/>
      <c r="F12" s="373"/>
      <c r="G12" s="104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8" t="s">
        <v>30</v>
      </c>
      <c r="B17" s="329" t="s">
        <v>31</v>
      </c>
      <c r="C17" s="329"/>
      <c r="D17" s="329" t="s">
        <v>46</v>
      </c>
      <c r="E17" s="330" t="s">
        <v>310</v>
      </c>
      <c r="F17" s="330" t="s">
        <v>357</v>
      </c>
    </row>
    <row r="18" spans="1:8" ht="16.5" customHeight="1" x14ac:dyDescent="0.3">
      <c r="A18" s="328"/>
      <c r="B18" s="247" t="s">
        <v>34</v>
      </c>
      <c r="C18" s="247" t="s">
        <v>33</v>
      </c>
      <c r="D18" s="329"/>
      <c r="E18" s="330"/>
      <c r="F18" s="330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8" t="s">
        <v>30</v>
      </c>
      <c r="B50" s="329" t="s">
        <v>31</v>
      </c>
      <c r="C50" s="329"/>
      <c r="D50" s="329" t="s">
        <v>46</v>
      </c>
      <c r="E50" s="330" t="s">
        <v>310</v>
      </c>
      <c r="F50" s="330" t="s">
        <v>359</v>
      </c>
      <c r="G50" s="106"/>
    </row>
    <row r="51" spans="1:7" x14ac:dyDescent="0.3">
      <c r="A51" s="328"/>
      <c r="B51" s="247" t="s">
        <v>34</v>
      </c>
      <c r="C51" s="247" t="s">
        <v>33</v>
      </c>
      <c r="D51" s="329"/>
      <c r="E51" s="330"/>
      <c r="F51" s="330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8" t="s">
        <v>30</v>
      </c>
      <c r="B107" s="329" t="s">
        <v>31</v>
      </c>
      <c r="C107" s="329"/>
      <c r="D107" s="329" t="s">
        <v>46</v>
      </c>
      <c r="E107" s="330" t="s">
        <v>310</v>
      </c>
      <c r="F107" s="330" t="s">
        <v>359</v>
      </c>
    </row>
    <row r="108" spans="1:7" x14ac:dyDescent="0.3">
      <c r="A108" s="328"/>
      <c r="B108" s="247" t="s">
        <v>34</v>
      </c>
      <c r="C108" s="247" t="s">
        <v>33</v>
      </c>
      <c r="D108" s="329"/>
      <c r="E108" s="330"/>
      <c r="F108" s="330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8" t="s">
        <v>30</v>
      </c>
      <c r="B162" s="329" t="s">
        <v>31</v>
      </c>
      <c r="C162" s="329"/>
      <c r="D162" s="329" t="s">
        <v>46</v>
      </c>
      <c r="E162" s="330" t="s">
        <v>310</v>
      </c>
      <c r="F162" s="330" t="s">
        <v>359</v>
      </c>
      <c r="G162" s="106"/>
    </row>
    <row r="163" spans="1:7" x14ac:dyDescent="0.3">
      <c r="A163" s="328"/>
      <c r="B163" s="247" t="s">
        <v>34</v>
      </c>
      <c r="C163" s="247" t="s">
        <v>33</v>
      </c>
      <c r="D163" s="329"/>
      <c r="E163" s="330"/>
      <c r="F163" s="330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7" t="s">
        <v>378</v>
      </c>
      <c r="B195" s="337"/>
      <c r="C195" s="337"/>
      <c r="D195" s="337"/>
      <c r="E195" s="337"/>
      <c r="F195" s="33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8" t="s">
        <v>30</v>
      </c>
      <c r="B209" s="329" t="s">
        <v>31</v>
      </c>
      <c r="C209" s="329"/>
      <c r="D209" s="329" t="s">
        <v>46</v>
      </c>
      <c r="E209" s="330" t="s">
        <v>310</v>
      </c>
      <c r="F209" s="330" t="s">
        <v>359</v>
      </c>
      <c r="G209" s="106"/>
    </row>
    <row r="210" spans="1:7" x14ac:dyDescent="0.3">
      <c r="A210" s="328"/>
      <c r="B210" s="247" t="s">
        <v>34</v>
      </c>
      <c r="C210" s="247" t="s">
        <v>33</v>
      </c>
      <c r="D210" s="329"/>
      <c r="E210" s="330"/>
      <c r="F210" s="330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7" t="s">
        <v>378</v>
      </c>
      <c r="B256" s="337"/>
      <c r="C256" s="337"/>
      <c r="D256" s="337"/>
      <c r="E256" s="337"/>
      <c r="F256" s="33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8" t="s">
        <v>30</v>
      </c>
      <c r="B270" s="329" t="s">
        <v>31</v>
      </c>
      <c r="C270" s="329"/>
      <c r="D270" s="329" t="s">
        <v>46</v>
      </c>
      <c r="E270" s="330" t="s">
        <v>310</v>
      </c>
      <c r="F270" s="330" t="s">
        <v>359</v>
      </c>
      <c r="G270" s="168"/>
    </row>
    <row r="271" spans="1:7" s="13" customFormat="1" x14ac:dyDescent="0.3">
      <c r="A271" s="328"/>
      <c r="B271" s="247" t="s">
        <v>34</v>
      </c>
      <c r="C271" s="247" t="s">
        <v>33</v>
      </c>
      <c r="D271" s="329"/>
      <c r="E271" s="330"/>
      <c r="F271" s="330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8" t="s">
        <v>395</v>
      </c>
      <c r="B308" s="339"/>
      <c r="C308" s="339"/>
      <c r="D308" s="339"/>
      <c r="E308" s="339"/>
      <c r="F308" s="34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8" t="s">
        <v>30</v>
      </c>
      <c r="B322" s="329" t="s">
        <v>31</v>
      </c>
      <c r="C322" s="329"/>
      <c r="D322" s="329" t="s">
        <v>46</v>
      </c>
      <c r="E322" s="330" t="s">
        <v>310</v>
      </c>
      <c r="F322" s="330" t="s">
        <v>359</v>
      </c>
      <c r="G322" s="106"/>
    </row>
    <row r="323" spans="1:7" x14ac:dyDescent="0.3">
      <c r="A323" s="328"/>
      <c r="B323" s="247" t="s">
        <v>34</v>
      </c>
      <c r="C323" s="247" t="s">
        <v>33</v>
      </c>
      <c r="D323" s="329"/>
      <c r="E323" s="330"/>
      <c r="F323" s="330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8" t="s">
        <v>378</v>
      </c>
      <c r="B349" s="339"/>
      <c r="C349" s="339"/>
      <c r="D349" s="339"/>
      <c r="E349" s="339"/>
      <c r="F349" s="33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8" t="s">
        <v>30</v>
      </c>
      <c r="B362" s="329" t="s">
        <v>31</v>
      </c>
      <c r="C362" s="329"/>
      <c r="D362" s="329" t="s">
        <v>46</v>
      </c>
      <c r="E362" s="330" t="s">
        <v>310</v>
      </c>
      <c r="F362" s="330" t="s">
        <v>359</v>
      </c>
      <c r="G362" s="106"/>
    </row>
    <row r="363" spans="1:7" x14ac:dyDescent="0.3">
      <c r="A363" s="328"/>
      <c r="B363" s="247" t="s">
        <v>34</v>
      </c>
      <c r="C363" s="247" t="s">
        <v>33</v>
      </c>
      <c r="D363" s="329"/>
      <c r="E363" s="330"/>
      <c r="F363" s="330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7" t="s">
        <v>378</v>
      </c>
      <c r="B383" s="337"/>
      <c r="C383" s="337"/>
      <c r="D383" s="337"/>
      <c r="E383" s="337"/>
      <c r="F383" s="33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8" t="s">
        <v>30</v>
      </c>
      <c r="B395" s="329" t="s">
        <v>31</v>
      </c>
      <c r="C395" s="329"/>
      <c r="D395" s="329" t="s">
        <v>46</v>
      </c>
      <c r="E395" s="330" t="s">
        <v>310</v>
      </c>
      <c r="F395" s="330" t="s">
        <v>359</v>
      </c>
      <c r="G395" s="106"/>
    </row>
    <row r="396" spans="1:7" x14ac:dyDescent="0.3">
      <c r="A396" s="328"/>
      <c r="B396" s="247" t="s">
        <v>34</v>
      </c>
      <c r="C396" s="247" t="s">
        <v>33</v>
      </c>
      <c r="D396" s="329"/>
      <c r="E396" s="330"/>
      <c r="F396" s="330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7" t="s">
        <v>378</v>
      </c>
      <c r="B435" s="337"/>
      <c r="C435" s="337"/>
      <c r="D435" s="337"/>
      <c r="E435" s="337"/>
      <c r="F435" s="33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8" t="s">
        <v>30</v>
      </c>
      <c r="B448" s="329" t="s">
        <v>31</v>
      </c>
      <c r="C448" s="329"/>
      <c r="D448" s="329" t="s">
        <v>46</v>
      </c>
      <c r="E448" s="330" t="s">
        <v>310</v>
      </c>
      <c r="F448" s="330" t="s">
        <v>359</v>
      </c>
      <c r="G448" s="106"/>
    </row>
    <row r="449" spans="1:6" x14ac:dyDescent="0.3">
      <c r="A449" s="328"/>
      <c r="B449" s="247" t="s">
        <v>34</v>
      </c>
      <c r="C449" s="247" t="s">
        <v>33</v>
      </c>
      <c r="D449" s="329"/>
      <c r="E449" s="330"/>
      <c r="F449" s="330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1" t="s">
        <v>378</v>
      </c>
      <c r="B471" s="342"/>
      <c r="C471" s="342"/>
      <c r="D471" s="342"/>
      <c r="E471" s="342"/>
      <c r="F471" s="342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3" t="s">
        <v>366</v>
      </c>
      <c r="B483" s="343"/>
      <c r="C483" s="343"/>
      <c r="D483" s="343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8" t="s">
        <v>30</v>
      </c>
      <c r="B485" s="329" t="s">
        <v>31</v>
      </c>
      <c r="C485" s="329"/>
      <c r="D485" s="329" t="s">
        <v>46</v>
      </c>
      <c r="E485" s="330" t="s">
        <v>310</v>
      </c>
      <c r="F485" s="330" t="s">
        <v>359</v>
      </c>
      <c r="G485" s="106"/>
    </row>
    <row r="486" spans="1:7" x14ac:dyDescent="0.3">
      <c r="A486" s="328"/>
      <c r="B486" s="247" t="s">
        <v>34</v>
      </c>
      <c r="C486" s="247" t="s">
        <v>33</v>
      </c>
      <c r="D486" s="329"/>
      <c r="E486" s="330"/>
      <c r="F486" s="330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8" t="s">
        <v>30</v>
      </c>
      <c r="B507" s="329" t="s">
        <v>31</v>
      </c>
      <c r="C507" s="329"/>
      <c r="D507" s="329" t="s">
        <v>46</v>
      </c>
      <c r="E507" s="330" t="s">
        <v>310</v>
      </c>
      <c r="F507" s="330" t="s">
        <v>359</v>
      </c>
      <c r="G507" s="106"/>
    </row>
    <row r="508" spans="1:7" x14ac:dyDescent="0.3">
      <c r="A508" s="328"/>
      <c r="B508" s="247" t="s">
        <v>34</v>
      </c>
      <c r="C508" s="247" t="s">
        <v>33</v>
      </c>
      <c r="D508" s="329"/>
      <c r="E508" s="330"/>
      <c r="F508" s="330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8" t="s">
        <v>30</v>
      </c>
      <c r="B518" s="329" t="s">
        <v>31</v>
      </c>
      <c r="C518" s="329"/>
      <c r="D518" s="329" t="s">
        <v>46</v>
      </c>
      <c r="E518" s="330" t="s">
        <v>310</v>
      </c>
      <c r="F518" s="330" t="s">
        <v>359</v>
      </c>
      <c r="G518" s="106"/>
    </row>
    <row r="519" spans="1:7" x14ac:dyDescent="0.3">
      <c r="A519" s="328"/>
      <c r="B519" s="247" t="s">
        <v>34</v>
      </c>
      <c r="C519" s="247" t="s">
        <v>33</v>
      </c>
      <c r="D519" s="329"/>
      <c r="E519" s="330"/>
      <c r="F519" s="330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8" t="s">
        <v>30</v>
      </c>
      <c r="B538" s="329" t="s">
        <v>31</v>
      </c>
      <c r="C538" s="329"/>
      <c r="D538" s="329" t="s">
        <v>46</v>
      </c>
      <c r="E538" s="330" t="s">
        <v>310</v>
      </c>
      <c r="F538" s="330" t="s">
        <v>359</v>
      </c>
      <c r="G538" s="106"/>
    </row>
    <row r="539" spans="1:7" x14ac:dyDescent="0.3">
      <c r="A539" s="328"/>
      <c r="B539" s="247" t="s">
        <v>34</v>
      </c>
      <c r="C539" s="247" t="s">
        <v>33</v>
      </c>
      <c r="D539" s="329"/>
      <c r="E539" s="330"/>
      <c r="F539" s="330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1"/>
      <c r="E1" s="321"/>
      <c r="F1" s="321"/>
      <c r="G1" s="321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45" t="s">
        <v>50</v>
      </c>
      <c r="B6" s="345"/>
      <c r="C6" s="345"/>
      <c r="D6" s="345"/>
      <c r="E6" s="345"/>
      <c r="F6" s="345"/>
      <c r="G6" s="104"/>
    </row>
    <row r="7" spans="1:7" s="11" customFormat="1" ht="21.75" customHeight="1" x14ac:dyDescent="0.45">
      <c r="A7" s="323" t="str">
        <f>'A3 Exploitation'!A8:F8</f>
        <v>Marsa Erriadh</v>
      </c>
      <c r="B7" s="323"/>
      <c r="C7" s="323"/>
      <c r="D7" s="323"/>
      <c r="E7" s="323"/>
      <c r="F7" s="323"/>
      <c r="G7" s="104"/>
    </row>
    <row r="8" spans="1:7" s="11" customFormat="1" ht="24" x14ac:dyDescent="0.45">
      <c r="A8" s="243" t="s">
        <v>42</v>
      </c>
      <c r="B8" s="367">
        <f>'A3 Exploitation'!B9:F9</f>
        <v>0</v>
      </c>
      <c r="C8" s="367"/>
      <c r="D8" s="367"/>
      <c r="E8" s="367"/>
      <c r="F8" s="367"/>
      <c r="G8" s="104"/>
    </row>
    <row r="9" spans="1:7" s="11" customFormat="1" ht="24" x14ac:dyDescent="0.45">
      <c r="A9" s="244" t="s">
        <v>44</v>
      </c>
      <c r="B9" s="368">
        <f>'A3 Exploitation'!B10:F10</f>
        <v>0</v>
      </c>
      <c r="C9" s="368"/>
      <c r="D9" s="368"/>
      <c r="E9" s="368"/>
      <c r="F9" s="368"/>
      <c r="G9" s="104"/>
    </row>
    <row r="10" spans="1:7" s="11" customFormat="1" ht="24" x14ac:dyDescent="0.45">
      <c r="A10" s="243" t="s">
        <v>43</v>
      </c>
      <c r="B10" s="364">
        <f>'A3 Exploitation'!B11:F11</f>
        <v>0</v>
      </c>
      <c r="C10" s="364"/>
      <c r="D10" s="364"/>
      <c r="E10" s="364"/>
      <c r="F10" s="364"/>
      <c r="G10" s="104"/>
    </row>
    <row r="11" spans="1:7" s="11" customFormat="1" ht="24" x14ac:dyDescent="0.45">
      <c r="A11" s="243" t="s">
        <v>294</v>
      </c>
      <c r="B11" s="369">
        <f>D199</f>
        <v>0</v>
      </c>
      <c r="C11" s="369"/>
      <c r="D11" s="369"/>
      <c r="E11" s="369"/>
      <c r="F11" s="369"/>
      <c r="G11" s="104"/>
    </row>
    <row r="12" spans="1:7" s="11" customFormat="1" ht="22.5" x14ac:dyDescent="0.45">
      <c r="A12" s="10"/>
      <c r="D12" s="327"/>
      <c r="E12" s="327"/>
      <c r="F12" s="327"/>
      <c r="G12" s="327"/>
    </row>
    <row r="13" spans="1:7" s="11" customFormat="1" ht="11.25" customHeight="1" x14ac:dyDescent="0.3">
      <c r="A13" s="328" t="s">
        <v>30</v>
      </c>
      <c r="B13" s="329" t="s">
        <v>31</v>
      </c>
      <c r="C13" s="329"/>
      <c r="D13" s="329" t="s">
        <v>46</v>
      </c>
      <c r="E13" s="329" t="s">
        <v>190</v>
      </c>
      <c r="F13" s="329" t="s">
        <v>191</v>
      </c>
      <c r="G13" s="91"/>
    </row>
    <row r="14" spans="1:7" s="11" customFormat="1" ht="12.75" customHeight="1" x14ac:dyDescent="0.3">
      <c r="A14" s="328"/>
      <c r="B14" s="247" t="s">
        <v>34</v>
      </c>
      <c r="C14" s="247" t="s">
        <v>33</v>
      </c>
      <c r="D14" s="329"/>
      <c r="E14" s="329"/>
      <c r="F14" s="329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2" t="s">
        <v>0</v>
      </c>
      <c r="B16" s="353"/>
      <c r="C16" s="353"/>
      <c r="D16" s="353"/>
      <c r="E16" s="353"/>
      <c r="F16" s="353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4" t="s">
        <v>36</v>
      </c>
      <c r="B22" s="355"/>
      <c r="C22" s="356"/>
      <c r="D22" s="290">
        <f>SUM(B17:C21)</f>
        <v>0</v>
      </c>
    </row>
    <row r="23" spans="1:7" x14ac:dyDescent="0.3">
      <c r="A23" s="349" t="s">
        <v>295</v>
      </c>
      <c r="B23" s="350"/>
      <c r="C23" s="351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7" t="s">
        <v>4</v>
      </c>
      <c r="B25" s="358"/>
      <c r="C25" s="358"/>
      <c r="D25" s="358"/>
      <c r="E25" s="358"/>
      <c r="F25" s="35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7" t="s">
        <v>219</v>
      </c>
      <c r="B36" s="358"/>
      <c r="C36" s="358"/>
      <c r="D36" s="358"/>
      <c r="E36" s="358"/>
      <c r="F36" s="35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0</v>
      </c>
    </row>
    <row r="53" spans="1:7" x14ac:dyDescent="0.3">
      <c r="A53" s="349" t="s">
        <v>295</v>
      </c>
      <c r="B53" s="350"/>
      <c r="C53" s="351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7" t="s">
        <v>8</v>
      </c>
      <c r="B55" s="358"/>
      <c r="C55" s="358"/>
      <c r="D55" s="358"/>
      <c r="E55" s="358"/>
      <c r="F55" s="35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0</v>
      </c>
    </row>
    <row r="64" spans="1:7" x14ac:dyDescent="0.3">
      <c r="A64" s="349" t="s">
        <v>295</v>
      </c>
      <c r="B64" s="350"/>
      <c r="C64" s="351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7" t="s">
        <v>130</v>
      </c>
      <c r="B66" s="358"/>
      <c r="C66" s="358"/>
      <c r="D66" s="358"/>
      <c r="E66" s="358"/>
      <c r="F66" s="358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7" t="s">
        <v>211</v>
      </c>
      <c r="B87" s="358"/>
      <c r="C87" s="358"/>
      <c r="D87" s="358"/>
      <c r="E87" s="358"/>
      <c r="F87" s="358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7" t="s">
        <v>212</v>
      </c>
      <c r="B106" s="358"/>
      <c r="C106" s="358"/>
      <c r="D106" s="358"/>
      <c r="E106" s="358"/>
      <c r="F106" s="358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7" t="s">
        <v>185</v>
      </c>
      <c r="B121" s="358"/>
      <c r="C121" s="358"/>
      <c r="D121" s="358"/>
      <c r="E121" s="358"/>
      <c r="F121" s="358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7" t="s">
        <v>71</v>
      </c>
      <c r="B136" s="358"/>
      <c r="C136" s="358"/>
      <c r="D136" s="358"/>
      <c r="E136" s="358"/>
      <c r="F136" s="358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7" t="s">
        <v>217</v>
      </c>
      <c r="B152" s="358"/>
      <c r="C152" s="358"/>
      <c r="D152" s="358"/>
      <c r="E152" s="358"/>
      <c r="F152" s="358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9" t="s">
        <v>36</v>
      </c>
      <c r="B161" s="355"/>
      <c r="C161" s="356"/>
      <c r="D161" s="290">
        <f>SUM(B153:C160)</f>
        <v>0</v>
      </c>
    </row>
    <row r="162" spans="1:7" x14ac:dyDescent="0.3">
      <c r="A162" s="349" t="s">
        <v>295</v>
      </c>
      <c r="B162" s="350"/>
      <c r="C162" s="351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7" t="s">
        <v>77</v>
      </c>
      <c r="B164" s="358"/>
      <c r="C164" s="358"/>
      <c r="D164" s="358"/>
      <c r="E164" s="358"/>
      <c r="F164" s="35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0</v>
      </c>
    </row>
    <row r="170" spans="1:7" x14ac:dyDescent="0.3">
      <c r="A170" s="349" t="s">
        <v>295</v>
      </c>
      <c r="B170" s="350"/>
      <c r="C170" s="351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1" t="s">
        <v>17</v>
      </c>
      <c r="B172" s="362"/>
      <c r="C172" s="362"/>
      <c r="D172" s="362"/>
      <c r="E172" s="362"/>
      <c r="F172" s="362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0</v>
      </c>
    </row>
    <row r="178" spans="1:7" x14ac:dyDescent="0.3">
      <c r="A178" s="349" t="s">
        <v>295</v>
      </c>
      <c r="B178" s="350"/>
      <c r="C178" s="351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7" t="s">
        <v>78</v>
      </c>
      <c r="B180" s="358"/>
      <c r="C180" s="358"/>
      <c r="D180" s="358"/>
      <c r="E180" s="358"/>
      <c r="F180" s="358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0</v>
      </c>
    </row>
    <row r="187" spans="1:7" x14ac:dyDescent="0.3">
      <c r="A187" s="349" t="s">
        <v>295</v>
      </c>
      <c r="B187" s="350"/>
      <c r="C187" s="351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7" t="s">
        <v>216</v>
      </c>
      <c r="B189" s="358"/>
      <c r="C189" s="358"/>
      <c r="D189" s="358"/>
      <c r="E189" s="358"/>
      <c r="F189" s="358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0</v>
      </c>
    </row>
    <row r="195" spans="1:6" x14ac:dyDescent="0.3">
      <c r="A195" s="349" t="s">
        <v>295</v>
      </c>
      <c r="B195" s="350"/>
      <c r="C195" s="351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1"/>
      <c r="E1" s="321"/>
      <c r="F1" s="321"/>
      <c r="G1" s="321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22" t="s">
        <v>179</v>
      </c>
      <c r="B7" s="322"/>
      <c r="C7" s="322"/>
      <c r="D7" s="322"/>
      <c r="E7" s="322"/>
      <c r="F7" s="322"/>
      <c r="G7" s="104"/>
    </row>
    <row r="8" spans="1:7" ht="29.25" x14ac:dyDescent="0.45">
      <c r="A8" s="323" t="str">
        <f>'Page de garde'!D18</f>
        <v>Marsa Erriadh</v>
      </c>
      <c r="B8" s="323"/>
      <c r="C8" s="323"/>
      <c r="D8" s="323"/>
      <c r="E8" s="323"/>
      <c r="F8" s="323"/>
      <c r="G8" s="104"/>
    </row>
    <row r="9" spans="1:7" ht="24" x14ac:dyDescent="0.45">
      <c r="A9" s="306" t="s">
        <v>42</v>
      </c>
      <c r="B9" s="376"/>
      <c r="C9" s="376"/>
      <c r="D9" s="376"/>
      <c r="E9" s="376"/>
      <c r="F9" s="376"/>
      <c r="G9" s="104"/>
    </row>
    <row r="10" spans="1:7" ht="24" x14ac:dyDescent="0.45">
      <c r="A10" s="307" t="s">
        <v>44</v>
      </c>
      <c r="B10" s="377"/>
      <c r="C10" s="377"/>
      <c r="D10" s="377"/>
      <c r="E10" s="377"/>
      <c r="F10" s="377"/>
      <c r="G10" s="104"/>
    </row>
    <row r="11" spans="1:7" ht="24" x14ac:dyDescent="0.45">
      <c r="A11" s="306" t="s">
        <v>43</v>
      </c>
      <c r="B11" s="375"/>
      <c r="C11" s="375"/>
      <c r="D11" s="375"/>
      <c r="E11" s="375"/>
      <c r="F11" s="375"/>
      <c r="G11" s="104"/>
    </row>
    <row r="12" spans="1:7" ht="24" x14ac:dyDescent="0.45">
      <c r="A12" s="306" t="s">
        <v>239</v>
      </c>
      <c r="B12" s="374">
        <f>D549</f>
        <v>0</v>
      </c>
      <c r="C12" s="374"/>
      <c r="D12" s="374"/>
      <c r="E12" s="374"/>
      <c r="F12" s="374"/>
      <c r="G12" s="104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8" t="s">
        <v>30</v>
      </c>
      <c r="B17" s="329" t="s">
        <v>31</v>
      </c>
      <c r="C17" s="329"/>
      <c r="D17" s="329" t="s">
        <v>46</v>
      </c>
      <c r="E17" s="330" t="s">
        <v>310</v>
      </c>
      <c r="F17" s="330" t="s">
        <v>357</v>
      </c>
    </row>
    <row r="18" spans="1:8" ht="16.5" customHeight="1" x14ac:dyDescent="0.3">
      <c r="A18" s="328"/>
      <c r="B18" s="247" t="s">
        <v>34</v>
      </c>
      <c r="C18" s="247" t="s">
        <v>33</v>
      </c>
      <c r="D18" s="329"/>
      <c r="E18" s="330"/>
      <c r="F18" s="330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8" t="s">
        <v>30</v>
      </c>
      <c r="B50" s="329" t="s">
        <v>31</v>
      </c>
      <c r="C50" s="329"/>
      <c r="D50" s="329" t="s">
        <v>46</v>
      </c>
      <c r="E50" s="330" t="s">
        <v>310</v>
      </c>
      <c r="F50" s="330" t="s">
        <v>359</v>
      </c>
      <c r="G50" s="106"/>
    </row>
    <row r="51" spans="1:7" ht="16.5" customHeight="1" x14ac:dyDescent="0.3">
      <c r="A51" s="328"/>
      <c r="B51" s="247" t="s">
        <v>34</v>
      </c>
      <c r="C51" s="247" t="s">
        <v>33</v>
      </c>
      <c r="D51" s="329"/>
      <c r="E51" s="330"/>
      <c r="F51" s="330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8" t="s">
        <v>30</v>
      </c>
      <c r="B107" s="329" t="s">
        <v>31</v>
      </c>
      <c r="C107" s="329"/>
      <c r="D107" s="329" t="s">
        <v>46</v>
      </c>
      <c r="E107" s="330" t="s">
        <v>310</v>
      </c>
      <c r="F107" s="330" t="s">
        <v>359</v>
      </c>
    </row>
    <row r="108" spans="1:7" ht="16.5" customHeight="1" x14ac:dyDescent="0.3">
      <c r="A108" s="328"/>
      <c r="B108" s="247" t="s">
        <v>34</v>
      </c>
      <c r="C108" s="247" t="s">
        <v>33</v>
      </c>
      <c r="D108" s="329"/>
      <c r="E108" s="330"/>
      <c r="F108" s="330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8" t="s">
        <v>30</v>
      </c>
      <c r="B162" s="329" t="s">
        <v>31</v>
      </c>
      <c r="C162" s="329"/>
      <c r="D162" s="329" t="s">
        <v>46</v>
      </c>
      <c r="E162" s="330" t="s">
        <v>310</v>
      </c>
      <c r="F162" s="330" t="s">
        <v>359</v>
      </c>
      <c r="G162" s="106"/>
    </row>
    <row r="163" spans="1:7" ht="16.5" customHeight="1" x14ac:dyDescent="0.3">
      <c r="A163" s="328"/>
      <c r="B163" s="247" t="s">
        <v>34</v>
      </c>
      <c r="C163" s="247" t="s">
        <v>33</v>
      </c>
      <c r="D163" s="329"/>
      <c r="E163" s="330"/>
      <c r="F163" s="330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7" t="s">
        <v>378</v>
      </c>
      <c r="B195" s="337"/>
      <c r="C195" s="337"/>
      <c r="D195" s="337"/>
      <c r="E195" s="337"/>
      <c r="F195" s="33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8" t="s">
        <v>30</v>
      </c>
      <c r="B209" s="329" t="s">
        <v>31</v>
      </c>
      <c r="C209" s="329"/>
      <c r="D209" s="329" t="s">
        <v>46</v>
      </c>
      <c r="E209" s="330" t="s">
        <v>310</v>
      </c>
      <c r="F209" s="330" t="s">
        <v>359</v>
      </c>
      <c r="G209" s="106"/>
    </row>
    <row r="210" spans="1:7" ht="16.5" customHeight="1" x14ac:dyDescent="0.3">
      <c r="A210" s="328"/>
      <c r="B210" s="247" t="s">
        <v>34</v>
      </c>
      <c r="C210" s="247" t="s">
        <v>33</v>
      </c>
      <c r="D210" s="329"/>
      <c r="E210" s="330"/>
      <c r="F210" s="330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7" t="s">
        <v>378</v>
      </c>
      <c r="B256" s="337"/>
      <c r="C256" s="337"/>
      <c r="D256" s="337"/>
      <c r="E256" s="337"/>
      <c r="F256" s="33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8" t="s">
        <v>30</v>
      </c>
      <c r="B270" s="329" t="s">
        <v>31</v>
      </c>
      <c r="C270" s="329"/>
      <c r="D270" s="329" t="s">
        <v>46</v>
      </c>
      <c r="E270" s="330" t="s">
        <v>310</v>
      </c>
      <c r="F270" s="330" t="s">
        <v>359</v>
      </c>
      <c r="G270" s="168"/>
    </row>
    <row r="271" spans="1:7" s="13" customFormat="1" ht="16.5" customHeight="1" x14ac:dyDescent="0.3">
      <c r="A271" s="328"/>
      <c r="B271" s="247" t="s">
        <v>34</v>
      </c>
      <c r="C271" s="247" t="s">
        <v>33</v>
      </c>
      <c r="D271" s="329"/>
      <c r="E271" s="330"/>
      <c r="F271" s="330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8" t="s">
        <v>395</v>
      </c>
      <c r="B308" s="339"/>
      <c r="C308" s="339"/>
      <c r="D308" s="339"/>
      <c r="E308" s="339"/>
      <c r="F308" s="34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8" t="s">
        <v>30</v>
      </c>
      <c r="B322" s="329" t="s">
        <v>31</v>
      </c>
      <c r="C322" s="329"/>
      <c r="D322" s="329" t="s">
        <v>46</v>
      </c>
      <c r="E322" s="330" t="s">
        <v>310</v>
      </c>
      <c r="F322" s="330" t="s">
        <v>359</v>
      </c>
      <c r="G322" s="106"/>
    </row>
    <row r="323" spans="1:7" ht="16.5" customHeight="1" x14ac:dyDescent="0.3">
      <c r="A323" s="328"/>
      <c r="B323" s="247" t="s">
        <v>34</v>
      </c>
      <c r="C323" s="247" t="s">
        <v>33</v>
      </c>
      <c r="D323" s="329"/>
      <c r="E323" s="330"/>
      <c r="F323" s="330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8" t="s">
        <v>378</v>
      </c>
      <c r="B349" s="339"/>
      <c r="C349" s="339"/>
      <c r="D349" s="339"/>
      <c r="E349" s="339"/>
      <c r="F349" s="33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8" t="s">
        <v>30</v>
      </c>
      <c r="B362" s="329" t="s">
        <v>31</v>
      </c>
      <c r="C362" s="329"/>
      <c r="D362" s="329" t="s">
        <v>46</v>
      </c>
      <c r="E362" s="330" t="s">
        <v>310</v>
      </c>
      <c r="F362" s="330" t="s">
        <v>359</v>
      </c>
      <c r="G362" s="106"/>
    </row>
    <row r="363" spans="1:7" ht="16.5" customHeight="1" x14ac:dyDescent="0.3">
      <c r="A363" s="328"/>
      <c r="B363" s="247" t="s">
        <v>34</v>
      </c>
      <c r="C363" s="247" t="s">
        <v>33</v>
      </c>
      <c r="D363" s="329"/>
      <c r="E363" s="330"/>
      <c r="F363" s="330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7" t="s">
        <v>378</v>
      </c>
      <c r="B383" s="337"/>
      <c r="C383" s="337"/>
      <c r="D383" s="337"/>
      <c r="E383" s="337"/>
      <c r="F383" s="33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8" t="s">
        <v>30</v>
      </c>
      <c r="B395" s="329" t="s">
        <v>31</v>
      </c>
      <c r="C395" s="329"/>
      <c r="D395" s="329" t="s">
        <v>46</v>
      </c>
      <c r="E395" s="330" t="s">
        <v>310</v>
      </c>
      <c r="F395" s="330" t="s">
        <v>359</v>
      </c>
      <c r="G395" s="106"/>
    </row>
    <row r="396" spans="1:7" ht="16.5" customHeight="1" x14ac:dyDescent="0.3">
      <c r="A396" s="328"/>
      <c r="B396" s="247" t="s">
        <v>34</v>
      </c>
      <c r="C396" s="247" t="s">
        <v>33</v>
      </c>
      <c r="D396" s="329"/>
      <c r="E396" s="330"/>
      <c r="F396" s="330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7" t="s">
        <v>378</v>
      </c>
      <c r="B435" s="337"/>
      <c r="C435" s="337"/>
      <c r="D435" s="337"/>
      <c r="E435" s="337"/>
      <c r="F435" s="33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8" t="s">
        <v>30</v>
      </c>
      <c r="B448" s="329" t="s">
        <v>31</v>
      </c>
      <c r="C448" s="329"/>
      <c r="D448" s="329" t="s">
        <v>46</v>
      </c>
      <c r="E448" s="330" t="s">
        <v>310</v>
      </c>
      <c r="F448" s="330" t="s">
        <v>359</v>
      </c>
      <c r="G448" s="106"/>
    </row>
    <row r="449" spans="1:6" ht="16.5" customHeight="1" x14ac:dyDescent="0.3">
      <c r="A449" s="328"/>
      <c r="B449" s="247" t="s">
        <v>34</v>
      </c>
      <c r="C449" s="247" t="s">
        <v>33</v>
      </c>
      <c r="D449" s="329"/>
      <c r="E449" s="330"/>
      <c r="F449" s="330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1" t="s">
        <v>378</v>
      </c>
      <c r="B471" s="342"/>
      <c r="C471" s="342"/>
      <c r="D471" s="342"/>
      <c r="E471" s="342"/>
      <c r="F471" s="342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3" t="s">
        <v>366</v>
      </c>
      <c r="B483" s="343"/>
      <c r="C483" s="343"/>
      <c r="D483" s="343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8" t="s">
        <v>30</v>
      </c>
      <c r="B485" s="329" t="s">
        <v>31</v>
      </c>
      <c r="C485" s="329"/>
      <c r="D485" s="329" t="s">
        <v>46</v>
      </c>
      <c r="E485" s="330" t="s">
        <v>310</v>
      </c>
      <c r="F485" s="330" t="s">
        <v>359</v>
      </c>
      <c r="G485" s="106"/>
    </row>
    <row r="486" spans="1:7" ht="16.5" customHeight="1" x14ac:dyDescent="0.3">
      <c r="A486" s="328"/>
      <c r="B486" s="247" t="s">
        <v>34</v>
      </c>
      <c r="C486" s="247" t="s">
        <v>33</v>
      </c>
      <c r="D486" s="329"/>
      <c r="E486" s="330"/>
      <c r="F486" s="330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8" t="s">
        <v>30</v>
      </c>
      <c r="B507" s="329" t="s">
        <v>31</v>
      </c>
      <c r="C507" s="329"/>
      <c r="D507" s="329" t="s">
        <v>46</v>
      </c>
      <c r="E507" s="330" t="s">
        <v>310</v>
      </c>
      <c r="F507" s="330" t="s">
        <v>359</v>
      </c>
      <c r="G507" s="106"/>
    </row>
    <row r="508" spans="1:7" ht="16.5" customHeight="1" x14ac:dyDescent="0.3">
      <c r="A508" s="328"/>
      <c r="B508" s="247" t="s">
        <v>34</v>
      </c>
      <c r="C508" s="247" t="s">
        <v>33</v>
      </c>
      <c r="D508" s="329"/>
      <c r="E508" s="330"/>
      <c r="F508" s="330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8" t="s">
        <v>30</v>
      </c>
      <c r="B518" s="329" t="s">
        <v>31</v>
      </c>
      <c r="C518" s="329"/>
      <c r="D518" s="329" t="s">
        <v>46</v>
      </c>
      <c r="E518" s="330" t="s">
        <v>310</v>
      </c>
      <c r="F518" s="330" t="s">
        <v>359</v>
      </c>
      <c r="G518" s="106"/>
    </row>
    <row r="519" spans="1:7" ht="16.5" customHeight="1" x14ac:dyDescent="0.3">
      <c r="A519" s="328"/>
      <c r="B519" s="247" t="s">
        <v>34</v>
      </c>
      <c r="C519" s="247" t="s">
        <v>33</v>
      </c>
      <c r="D519" s="329"/>
      <c r="E519" s="330"/>
      <c r="F519" s="330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8" t="s">
        <v>30</v>
      </c>
      <c r="B538" s="329" t="s">
        <v>31</v>
      </c>
      <c r="C538" s="329"/>
      <c r="D538" s="329" t="s">
        <v>46</v>
      </c>
      <c r="E538" s="330" t="s">
        <v>310</v>
      </c>
      <c r="F538" s="330" t="s">
        <v>359</v>
      </c>
      <c r="G538" s="106"/>
    </row>
    <row r="539" spans="1:7" ht="16.5" customHeight="1" x14ac:dyDescent="0.3">
      <c r="A539" s="328"/>
      <c r="B539" s="247" t="s">
        <v>34</v>
      </c>
      <c r="C539" s="247" t="s">
        <v>33</v>
      </c>
      <c r="D539" s="329"/>
      <c r="E539" s="330"/>
      <c r="F539" s="330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1"/>
      <c r="E1" s="321"/>
      <c r="F1" s="321"/>
      <c r="G1" s="321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45" t="s">
        <v>50</v>
      </c>
      <c r="B6" s="345"/>
      <c r="C6" s="345"/>
      <c r="D6" s="345"/>
      <c r="E6" s="345"/>
      <c r="F6" s="345"/>
      <c r="G6" s="104"/>
    </row>
    <row r="7" spans="1:7" s="11" customFormat="1" ht="21.75" customHeight="1" x14ac:dyDescent="0.45">
      <c r="A7" s="323" t="e">
        <f>#REF!</f>
        <v>#REF!</v>
      </c>
      <c r="B7" s="323"/>
      <c r="C7" s="323"/>
      <c r="D7" s="323"/>
      <c r="E7" s="323"/>
      <c r="F7" s="323"/>
      <c r="G7" s="104"/>
    </row>
    <row r="8" spans="1:7" s="11" customFormat="1" ht="24" x14ac:dyDescent="0.45">
      <c r="A8" s="243" t="s">
        <v>42</v>
      </c>
      <c r="B8" s="367">
        <f>'A4 Exploitation'!B9:F9</f>
        <v>0</v>
      </c>
      <c r="C8" s="367"/>
      <c r="D8" s="367"/>
      <c r="E8" s="367"/>
      <c r="F8" s="367"/>
      <c r="G8" s="104"/>
    </row>
    <row r="9" spans="1:7" s="11" customFormat="1" ht="24" x14ac:dyDescent="0.45">
      <c r="A9" s="244" t="s">
        <v>44</v>
      </c>
      <c r="B9" s="368">
        <f>'A4 Exploitation'!B10:F10</f>
        <v>0</v>
      </c>
      <c r="C9" s="368"/>
      <c r="D9" s="368"/>
      <c r="E9" s="368"/>
      <c r="F9" s="368"/>
      <c r="G9" s="104"/>
    </row>
    <row r="10" spans="1:7" s="11" customFormat="1" ht="24" x14ac:dyDescent="0.45">
      <c r="A10" s="243" t="s">
        <v>43</v>
      </c>
      <c r="B10" s="364">
        <f>'A4 Exploitation'!A8:F8</f>
        <v>0</v>
      </c>
      <c r="C10" s="364"/>
      <c r="D10" s="364"/>
      <c r="E10" s="364"/>
      <c r="F10" s="364"/>
      <c r="G10" s="104"/>
    </row>
    <row r="11" spans="1:7" s="11" customFormat="1" ht="24" x14ac:dyDescent="0.45">
      <c r="A11" s="243" t="s">
        <v>294</v>
      </c>
      <c r="B11" s="369">
        <f>D199</f>
        <v>0</v>
      </c>
      <c r="C11" s="369"/>
      <c r="D11" s="369"/>
      <c r="E11" s="369"/>
      <c r="F11" s="369"/>
      <c r="G11" s="104"/>
    </row>
    <row r="12" spans="1:7" s="11" customFormat="1" ht="22.5" x14ac:dyDescent="0.45">
      <c r="A12" s="10"/>
      <c r="D12" s="327"/>
      <c r="E12" s="327"/>
      <c r="F12" s="327"/>
      <c r="G12" s="327"/>
    </row>
    <row r="13" spans="1:7" s="11" customFormat="1" ht="11.25" customHeight="1" x14ac:dyDescent="0.3">
      <c r="A13" s="328" t="s">
        <v>30</v>
      </c>
      <c r="B13" s="329" t="s">
        <v>31</v>
      </c>
      <c r="C13" s="329"/>
      <c r="D13" s="329" t="s">
        <v>46</v>
      </c>
      <c r="E13" s="329" t="s">
        <v>190</v>
      </c>
      <c r="F13" s="329" t="s">
        <v>191</v>
      </c>
      <c r="G13" s="91"/>
    </row>
    <row r="14" spans="1:7" s="11" customFormat="1" ht="12.75" customHeight="1" x14ac:dyDescent="0.3">
      <c r="A14" s="328"/>
      <c r="B14" s="247" t="s">
        <v>34</v>
      </c>
      <c r="C14" s="247" t="s">
        <v>33</v>
      </c>
      <c r="D14" s="329"/>
      <c r="E14" s="329"/>
      <c r="F14" s="329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2" t="s">
        <v>0</v>
      </c>
      <c r="B16" s="353"/>
      <c r="C16" s="353"/>
      <c r="D16" s="353"/>
      <c r="E16" s="353"/>
      <c r="F16" s="353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4" t="s">
        <v>36</v>
      </c>
      <c r="B22" s="355"/>
      <c r="C22" s="356"/>
      <c r="D22" s="290">
        <f>SUM(B17:C21)</f>
        <v>0</v>
      </c>
    </row>
    <row r="23" spans="1:7" x14ac:dyDescent="0.3">
      <c r="A23" s="349" t="s">
        <v>295</v>
      </c>
      <c r="B23" s="350"/>
      <c r="C23" s="351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7" t="s">
        <v>4</v>
      </c>
      <c r="B25" s="358"/>
      <c r="C25" s="358"/>
      <c r="D25" s="358"/>
      <c r="E25" s="358"/>
      <c r="F25" s="35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7" t="s">
        <v>219</v>
      </c>
      <c r="B36" s="358"/>
      <c r="C36" s="358"/>
      <c r="D36" s="358"/>
      <c r="E36" s="358"/>
      <c r="F36" s="35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0</v>
      </c>
    </row>
    <row r="53" spans="1:7" x14ac:dyDescent="0.3">
      <c r="A53" s="349" t="s">
        <v>295</v>
      </c>
      <c r="B53" s="350"/>
      <c r="C53" s="351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7" t="s">
        <v>8</v>
      </c>
      <c r="B55" s="358"/>
      <c r="C55" s="358"/>
      <c r="D55" s="358"/>
      <c r="E55" s="358"/>
      <c r="F55" s="35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0</v>
      </c>
    </row>
    <row r="64" spans="1:7" x14ac:dyDescent="0.3">
      <c r="A64" s="349" t="s">
        <v>295</v>
      </c>
      <c r="B64" s="350"/>
      <c r="C64" s="351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7" t="s">
        <v>130</v>
      </c>
      <c r="B66" s="358"/>
      <c r="C66" s="358"/>
      <c r="D66" s="358"/>
      <c r="E66" s="358"/>
      <c r="F66" s="358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7" t="s">
        <v>211</v>
      </c>
      <c r="B87" s="358"/>
      <c r="C87" s="358"/>
      <c r="D87" s="358"/>
      <c r="E87" s="358"/>
      <c r="F87" s="358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7" t="s">
        <v>212</v>
      </c>
      <c r="B106" s="358"/>
      <c r="C106" s="358"/>
      <c r="D106" s="358"/>
      <c r="E106" s="358"/>
      <c r="F106" s="358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7" t="s">
        <v>185</v>
      </c>
      <c r="B121" s="358"/>
      <c r="C121" s="358"/>
      <c r="D121" s="358"/>
      <c r="E121" s="358"/>
      <c r="F121" s="358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7" t="s">
        <v>71</v>
      </c>
      <c r="B136" s="358"/>
      <c r="C136" s="358"/>
      <c r="D136" s="358"/>
      <c r="E136" s="358"/>
      <c r="F136" s="358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7" t="s">
        <v>217</v>
      </c>
      <c r="B152" s="358"/>
      <c r="C152" s="358"/>
      <c r="D152" s="358"/>
      <c r="E152" s="358"/>
      <c r="F152" s="358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9" t="s">
        <v>36</v>
      </c>
      <c r="B161" s="355"/>
      <c r="C161" s="356"/>
      <c r="D161" s="290">
        <f>SUM(B153:C160)</f>
        <v>0</v>
      </c>
    </row>
    <row r="162" spans="1:7" x14ac:dyDescent="0.3">
      <c r="A162" s="349" t="s">
        <v>295</v>
      </c>
      <c r="B162" s="350"/>
      <c r="C162" s="351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7" t="s">
        <v>77</v>
      </c>
      <c r="B164" s="358"/>
      <c r="C164" s="358"/>
      <c r="D164" s="358"/>
      <c r="E164" s="358"/>
      <c r="F164" s="35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0</v>
      </c>
    </row>
    <row r="170" spans="1:7" x14ac:dyDescent="0.3">
      <c r="A170" s="349" t="s">
        <v>295</v>
      </c>
      <c r="B170" s="350"/>
      <c r="C170" s="351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1" t="s">
        <v>17</v>
      </c>
      <c r="B172" s="362"/>
      <c r="C172" s="362"/>
      <c r="D172" s="362"/>
      <c r="E172" s="362"/>
      <c r="F172" s="362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0</v>
      </c>
    </row>
    <row r="178" spans="1:7" x14ac:dyDescent="0.3">
      <c r="A178" s="349" t="s">
        <v>295</v>
      </c>
      <c r="B178" s="350"/>
      <c r="C178" s="351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7" t="s">
        <v>78</v>
      </c>
      <c r="B180" s="358"/>
      <c r="C180" s="358"/>
      <c r="D180" s="358"/>
      <c r="E180" s="358"/>
      <c r="F180" s="358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0</v>
      </c>
    </row>
    <row r="187" spans="1:7" x14ac:dyDescent="0.3">
      <c r="A187" s="349" t="s">
        <v>295</v>
      </c>
      <c r="B187" s="350"/>
      <c r="C187" s="351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7" t="s">
        <v>216</v>
      </c>
      <c r="B189" s="358"/>
      <c r="C189" s="358"/>
      <c r="D189" s="358"/>
      <c r="E189" s="358"/>
      <c r="F189" s="358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0</v>
      </c>
    </row>
    <row r="195" spans="1:6" x14ac:dyDescent="0.3">
      <c r="A195" s="349" t="s">
        <v>295</v>
      </c>
      <c r="B195" s="350"/>
      <c r="C195" s="351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2018-04-11T10:10:54Z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