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  <sheet name="Feuil1" sheetId="36" r:id="rId10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D461" i="16" l="1"/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145" i="31" l="1"/>
  <c r="D146" i="31" s="1"/>
  <c r="D449" i="30"/>
  <c r="D450" i="30" s="1"/>
  <c r="B131" i="29" s="1"/>
  <c r="D409" i="30"/>
  <c r="D410" i="30" s="1"/>
  <c r="B110" i="29" s="1"/>
  <c r="D62" i="31"/>
  <c r="D63" i="31" s="1"/>
  <c r="D357" i="30"/>
  <c r="D337" i="30"/>
  <c r="D338" i="30" s="1"/>
  <c r="D294" i="30"/>
  <c r="D295" i="30" s="1"/>
  <c r="D276" i="30"/>
  <c r="D277" i="30" s="1"/>
  <c r="D242" i="30"/>
  <c r="D245" i="30" s="1"/>
  <c r="D246" i="30" s="1"/>
  <c r="B75" i="29" s="1"/>
  <c r="D206" i="30"/>
  <c r="D207" i="30" s="1"/>
  <c r="D81" i="30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3" i="30"/>
  <c r="D358" i="30"/>
  <c r="D360" i="30"/>
  <c r="D361" i="30" s="1"/>
  <c r="B96" i="29" s="1"/>
  <c r="D388" i="30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B39" i="29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D337" i="16" s="1"/>
  <c r="D338" i="16" s="1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93" i="16"/>
  <c r="D94" i="16" s="1"/>
  <c r="C87" i="16"/>
  <c r="C70" i="16"/>
  <c r="C64" i="16"/>
  <c r="C62" i="16"/>
  <c r="C51" i="16"/>
  <c r="C53" i="16"/>
  <c r="C33" i="16"/>
  <c r="C28" i="16"/>
  <c r="D23" i="16"/>
  <c r="D24" i="16" s="1"/>
  <c r="D279" i="30" l="1"/>
  <c r="D280" i="30" s="1"/>
  <c r="B82" i="29" s="1"/>
  <c r="D189" i="30"/>
  <c r="D190" i="30" s="1"/>
  <c r="B68" i="29" s="1"/>
  <c r="D96" i="30"/>
  <c r="D97" i="30" s="1"/>
  <c r="B54" i="29" s="1"/>
  <c r="D40" i="30"/>
  <c r="D41" i="30" s="1"/>
  <c r="B47" i="29" s="1"/>
  <c r="D162" i="17"/>
  <c r="D145" i="17"/>
  <c r="D146" i="17" s="1"/>
  <c r="D132" i="17"/>
  <c r="D133" i="17" s="1"/>
  <c r="D449" i="16"/>
  <c r="D450" i="16" s="1"/>
  <c r="B130" i="29" s="1"/>
  <c r="D409" i="16"/>
  <c r="D410" i="16" s="1"/>
  <c r="D357" i="16"/>
  <c r="D358" i="16" s="1"/>
  <c r="D346" i="16"/>
  <c r="D347" i="16" s="1"/>
  <c r="D110" i="16"/>
  <c r="D111" i="16" s="1"/>
  <c r="D276" i="16"/>
  <c r="D279" i="16" s="1"/>
  <c r="D280" i="16" s="1"/>
  <c r="D388" i="16"/>
  <c r="D390" i="16"/>
  <c r="D391" i="16" s="1"/>
  <c r="B102" i="29" s="1"/>
  <c r="D277" i="16"/>
  <c r="D360" i="16"/>
  <c r="D361" i="16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182" i="17" s="1"/>
  <c r="D183" i="17" s="1"/>
  <c r="D206" i="16"/>
  <c r="D207" i="16" s="1"/>
  <c r="D54" i="16"/>
  <c r="D55" i="16" s="1"/>
  <c r="B10" i="17"/>
  <c r="B11" i="31" l="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C222" i="16"/>
  <c r="D229" i="16" s="1"/>
  <c r="D230" i="16" s="1"/>
  <c r="A193" i="16"/>
  <c r="D245" i="16" l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/>
  <c r="D97" i="16" s="1"/>
  <c r="B53" i="29" s="1"/>
  <c r="D82" i="16"/>
  <c r="D189" i="16"/>
  <c r="D190" i="16" s="1"/>
  <c r="D164" i="16"/>
  <c r="B67" i="29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B144" i="29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<sst xmlns="http://schemas.openxmlformats.org/spreadsheetml/2006/main" count="3127" uniqueCount="439">
  <si>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</si>
  <si>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</si>
  <si>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</si>
  <si>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</si>
  <si>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</si>
  <si>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</si>
  <si>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</si>
  <si>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</si>
  <si>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</si>
  <si>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</si>
  <si>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</si>
  <si>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</si>
  <si>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</si>
  <si>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</si>
  <si>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</si>
  <si>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</si>
  <si>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</si>
  <si>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</si>
  <si>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</si>
  <si>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</si>
  <si>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</si>
  <si>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</si>
  <si>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</si>
  <si>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</si>
  <si>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</si>
  <si>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</si>
  <si>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</si>
  <si>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</si>
  <si>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</si>
  <si>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</si>
  <si>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</si>
  <si>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</si>
  <si>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</si>
  <si>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</si>
  <si>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</si>
  <si>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</si>
  <si>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</si>
  <si>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</si>
  <si>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</si>
  <si>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</si>
  <si>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</si>
  <si>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</si>
  <si>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</si>
  <si>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</si>
  <si>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</si>
  <si>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</si>
  <si>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</si>
  <si>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</si>
  <si>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</si>
  <si>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</si>
  <si>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</si>
  <si>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</si>
  <si>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</si>
  <si>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</si>
  <si>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</si>
  <si>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</si>
  <si>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</si>
  <si>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</si>
  <si>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</si>
  <si>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</si>
  <si>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</si>
  <si>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</si>
  <si>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</si>
  <si>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</si>
  <si>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</si>
  <si>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</si>
  <si>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</si>
  <si>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</si>
  <si>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</si>
  <si>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</si>
  <si>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</si>
  <si>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</si>
  <si>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</si>
  <si>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</si>
  <si>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</si>
  <si>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</si>
  <si>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</si>
  <si>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</si>
  <si>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</si>
  <si>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</si>
  <si>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</si>
  <si>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</si>
  <si>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</si>
  <si>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</si>
  <si>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</si>
  <si>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</si>
  <si>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</si>
  <si>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</si>
  <si>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</si>
  <si>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</si>
  <si>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</si>
  <si>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</si>
  <si>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</si>
  <si>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</si>
  <si>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</si>
  <si>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</si>
  <si>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</si>
  <si>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</si>
  <si>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</si>
  <si>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</si>
  <si>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</si>
  <si>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</si>
  <si>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</si>
  <si>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</si>
  <si>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</si>
  <si>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</si>
  <si>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</si>
  <si>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</si>
  <si>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</si>
  <si>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</si>
  <si>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</si>
  <si>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</si>
  <si>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</si>
  <si>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</si>
  <si>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</si>
  <si>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</si>
  <si>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</si>
  <si>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</si>
  <si>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</si>
  <si>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</si>
  <si>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</si>
  <si>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</si>
  <si>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</si>
  <si>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</si>
  <si>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</si>
  <si>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</si>
  <si>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</si>
  <si>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</si>
  <si>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</si>
  <si>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</si>
  <si>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</si>
  <si>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</si>
  <si>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</si>
  <si>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</si>
  <si>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</si>
  <si>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</si>
  <si>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</si>
  <si>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</si>
  <si>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</si>
  <si>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</si>
  <si>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</si>
  <si>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</si>
  <si>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</si>
  <si>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</si>
  <si>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</si>
  <si>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</si>
  <si>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</si>
  <si>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</si>
  <si>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</si>
  <si>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</si>
  <si>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</si>
  <si>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</si>
  <si>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</si>
  <si>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</si>
  <si>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</si>
  <si>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</si>
  <si>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</si>
  <si>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</si>
  <si>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</si>
  <si>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</si>
  <si>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</si>
  <si>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</si>
  <si>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</si>
  <si>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</si>
  <si>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</si>
  <si>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</si>
  <si>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</si>
  <si>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</si>
  <si>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</si>
  <si>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</si>
  <si>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</si>
  <si>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</si>
  <si>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</si>
  <si>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</si>
  <si>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</si>
  <si>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</si>
  <si>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</si>
  <si>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</si>
  <si>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</si>
  <si>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</si>
  <si>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</si>
  <si>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</si>
  <si>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</si>
  <si>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</si>
  <si>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</si>
  <si>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</si>
  <si>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</si>
  <si>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</si>
  <si>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</si>
  <si>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</si>
  <si>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</si>
  <si>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</si>
  <si>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</si>
  <si>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</si>
  <si>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</si>
  <si>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</si>
  <si>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</si>
  <si>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</si>
  <si>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</si>
  <si>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</si>
  <si>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</si>
  <si>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</si>
  <si>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</si>
  <si>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</si>
  <si>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</si>
  <si>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</si>
  <si>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</si>
  <si>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</si>
  <si>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</si>
  <si>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</si>
  <si>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</si>
  <si>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</si>
  <si>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</si>
  <si>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</si>
  <si>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</si>
  <si>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</si>
  <si>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</si>
  <si>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</si>
  <si>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</si>
  <si>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</si>
  <si>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</si>
  <si>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</si>
  <si>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</si>
  <si>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</si>
  <si>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</si>
  <si>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</si>
  <si>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</si>
  <si>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</si>
  <si>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</si>
  <si>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</si>
  <si>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</si>
  <si>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</si>
  <si>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</si>
  <si>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</si>
  <si>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</si>
  <si>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</si>
  <si>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</si>
  <si>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</si>
  <si>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</si>
  <si>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</si>
  <si>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</si>
  <si>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</si>
  <si>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</si>
  <si>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</si>
  <si>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</si>
  <si>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</si>
  <si>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</si>
  <si>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</si>
  <si>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</si>
  <si>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</si>
  <si>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</si>
  <si>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</si>
  <si>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</si>
  <si>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</si>
  <si>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</si>
  <si>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</si>
  <si>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</si>
  <si>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</si>
  <si>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</si>
  <si>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</si>
  <si>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</si>
  <si>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</si>
  <si>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</si>
  <si>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</si>
  <si>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</si>
  <si>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</si>
  <si>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</si>
  <si>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</si>
  <si>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</si>
  <si>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</si>
  <si>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</si>
  <si>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</si>
  <si>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</si>
  <si>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</si>
  <si>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</si>
  <si>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</si>
  <si>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</si>
  <si>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</si>
  <si>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</si>
  <si>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</si>
  <si>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</si>
  <si>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</si>
  <si>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</si>
  <si>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</si>
  <si>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</si>
  <si>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</si>
  <si>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</si>
  <si>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</si>
  <si>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</si>
  <si>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</si>
  <si>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</si>
  <si>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</si>
  <si>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</si>
  <si>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</si>
  <si>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</si>
  <si>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</si>
  <si>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</si>
  <si>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</si>
  <si>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</si>
  <si>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</si>
  <si>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</si>
  <si>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</si>
  <si>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</si>
  <si>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</si>
  <si>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</si>
  <si>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</si>
  <si>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</si>
  <si>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</si>
  <si>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</si>
  <si>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</si>
  <si>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</si>
  <si>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</si>
  <si>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</si>
  <si>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</si>
  <si>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</si>
  <si>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</si>
  <si>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</si>
  <si>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</si>
  <si>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</si>
  <si>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</si>
  <si>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</si>
  <si>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</si>
  <si>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</si>
  <si>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</si>
  <si>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</si>
  <si>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</si>
  <si>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</si>
  <si>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</si>
  <si>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</si>
  <si>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</si>
  <si>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</si>
  <si>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</si>
  <si>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</si>
  <si>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</si>
  <si>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</si>
  <si>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</si>
  <si>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</si>
  <si>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</si>
  <si>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</si>
  <si>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</si>
  <si>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</si>
  <si>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</si>
  <si>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</si>
  <si>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</si>
  <si>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</si>
  <si>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</si>
  <si>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</si>
  <si>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</si>
  <si>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</si>
  <si>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</si>
  <si>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</si>
  <si>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</si>
  <si>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</si>
  <si>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</si>
  <si>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</si>
  <si>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</si>
  <si>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</si>
  <si>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</si>
  <si>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</si>
  <si>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</si>
  <si>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</si>
  <si>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</si>
  <si>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</si>
  <si>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</si>
  <si>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</si>
  <si>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</si>
  <si>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</si>
  <si>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</si>
  <si>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</si>
  <si>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</si>
  <si>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</si>
  <si>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</si>
  <si>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</si>
  <si>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</si>
  <si>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</si>
  <si>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</si>
  <si>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</si>
  <si>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</si>
  <si>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</si>
  <si>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Marsa Erriadh</t>
  </si>
  <si>
    <t>M. Bilel HAMDI</t>
  </si>
  <si>
    <t>M. Walid (directeur magasin)</t>
  </si>
  <si>
    <t>L'enregistrement des températures à cœur et la vérification mensuelle des chambres froides n'étaient pas réalisés.</t>
  </si>
  <si>
    <t>Absence d'enregistrement de la température de stockage pour l'armoire FLEG.</t>
  </si>
  <si>
    <t>Enregistrer la température de stockage pour l'armoire FLEG.</t>
  </si>
  <si>
    <t>Renforcer le suivi des durées de vie des produits exposés.</t>
  </si>
  <si>
    <t>Respecter la chaîne du froid pour les produits congelés et réduire le maintien à température ambiante.</t>
  </si>
  <si>
    <t>Absence de salle de pause.</t>
  </si>
  <si>
    <t>Durée d'exposition des produits</t>
  </si>
  <si>
    <t>Les produits de la mer surgelés Sindibad réceptionnés étaient en attente à température ambiante. Leur température était -6°C.</t>
  </si>
  <si>
    <t>Renforcer le froid au niveau du meuble d'exposition des produits laitiers.</t>
  </si>
  <si>
    <t>T°(surface) yaourt: 11,3°C</t>
  </si>
  <si>
    <t>Absence d'un local poubelle</t>
  </si>
  <si>
    <t>Taux de réalisation du plan d'action précédent</t>
  </si>
  <si>
    <t>Une formation a eu lieu sur place.
Effectuer ces enregistrements.</t>
  </si>
  <si>
    <t>Présence de toiles d’araignée au niveau du plafond du magasin.</t>
  </si>
  <si>
    <t>Les rapports n'étaient pas disponibles le jour de l'audit.
Présence d'un plan d'action seulement.</t>
  </si>
  <si>
    <t>Absence de classeur pour les retraits/rappels.</t>
  </si>
  <si>
    <t>Créer un classeur pour les retraits/rappels.</t>
  </si>
  <si>
    <t>Les fissures au mur au-dessus des meubles d'exposition PLS pourraient présenter un gîte pour les insectes.</t>
  </si>
  <si>
    <t>Armoire froide</t>
  </si>
  <si>
    <t>Absence d'un thermomètre à infrarouge.</t>
  </si>
  <si>
    <t>L'enregistrement des paramètres de contrôle à la réception des produits en provenance de l'entrepôt carrefour n'a pas été réalisé.
Absence de certificat de salubrité pour les produits de la mer congelé Sindibad réceptionnés le jour de l'audit.</t>
  </si>
  <si>
    <t>Enregistrer les paramètres de contrôle à la réception des produits de l'entrepôt carrefour.
Tout produit d'origine animale doit être muni de son certificat de salubrité.</t>
  </si>
  <si>
    <t>Stockage simultané et désordonné des produits alimentaires avec les produits de nettoyage.</t>
  </si>
  <si>
    <t>Des souillures étaient constatées au niveau des étagères.
L'état du sol du magasin ne permet pas un nettoyage efficace des surfaces</t>
  </si>
  <si>
    <t>Renforcer le nettoyage en attentant les travaux</t>
  </si>
  <si>
    <t xml:space="preserve">Les durées des vies d’un sachet de schoko-bons et d'une boîte de bonbon dragés étaient dépassées depuis 20/06/2017 et avril 2017. </t>
  </si>
  <si>
    <t xml:space="preserve">Le meuble d’exposition des fromages présentait des piqûres de moisissures.
</t>
  </si>
  <si>
    <t>Le meuble d’exposition des glaces n’était ni rangé ni propre.</t>
  </si>
  <si>
    <t>Absence de papier essuie-main.</t>
  </si>
  <si>
    <t>Le miroir était fissuré</t>
  </si>
  <si>
    <t>Une des lampes du présentoir n'était pas fonctionnelle.</t>
  </si>
  <si>
    <t>Développement de rouille sur quelques étagères.
Le sol est cimenté à plusieurs niveaux, les poussières ne peuvent être éliminées en ces conditions</t>
  </si>
  <si>
    <t>Les étagères du meuble d’exposition étaient écaillées.
Le cadre était démonté au niveau du meuble des surgelés.</t>
  </si>
  <si>
    <t>Le meuble d’exposition des surgelés présentait du givre au niveau des canalisations.</t>
  </si>
  <si>
    <t>T°(affichée) produits laitiers: 9°C
T°(mesurée) produits laitiers: 11,4°C
T°(affichée) des surgelés: -23°C</t>
  </si>
  <si>
    <t>Une partie du mur de la salle d’eau était fissurée.</t>
  </si>
  <si>
    <t>Les distributeurs de savon liquide étaient détériorés.</t>
  </si>
  <si>
    <t>Les portes appâts n'étaient pas fixés.</t>
  </si>
  <si>
    <t>Dr hend KAMOUN et Dr Raja Bouhalfaya</t>
  </si>
  <si>
    <t>gestionnaire de stock</t>
  </si>
  <si>
    <t>les produits de mer surgelés de captain sindbad sont livrés sans certificats de salubrité. Les fiches de contrôle de la réception du mois de novembre ne sont pas disponibles à cause du mauvais classement,</t>
  </si>
  <si>
    <t>Linéaire couscous sale</t>
  </si>
  <si>
    <t>présence de boites de conserves de tomates cabossées</t>
  </si>
  <si>
    <t>présence de produits périmés : 3 paquets de fromages rapés présidents dont la DLC est 12/10/17, 18/10/17, 27/11/17</t>
  </si>
  <si>
    <t xml:space="preserve">présence de produits périmés : 32 cakes N°1 fourrés à la fraise dont la DLC 12/11/17 </t>
  </si>
  <si>
    <t>renforcer le contrôle de DLC</t>
  </si>
  <si>
    <t>entreposage des caisses en carton et des caisses de piments dans le linéaire volailles</t>
  </si>
  <si>
    <t>Présence de givre au meuble surgelés</t>
  </si>
  <si>
    <t>température verifiée au meuble surgelés -26°C</t>
  </si>
  <si>
    <t>Les étagères du meuble d’exposition étaient écaillées.
Le cadre était démonté au niveau du meuble des surgelés et meuble des aliments pour animaux</t>
  </si>
  <si>
    <t>les aubergines sont fanés</t>
  </si>
  <si>
    <t>absence de savon liquide au vestiaire femmes</t>
  </si>
  <si>
    <t>Les rapports n'étaient pas disponibles le jour de l'audit</t>
  </si>
  <si>
    <t>afficher le rapport d'audit et son plan d'action</t>
  </si>
  <si>
    <t xml:space="preserve">assurer le classemnt des demandes réponses des retraits </t>
  </si>
  <si>
    <t>Les distributeurs de savon liquide absents dans les vestiaires femmes</t>
  </si>
  <si>
    <t>absence d'un local poubelle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</si>
</sst>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10" fontId="11" fillId="0" borderId="1" xfId="0" applyNumberFormat="1" applyFont="1" applyBorder="1" applyAlignment="1" applyProtection="1">
      <alignment wrapText="1"/>
      <protection locked="0"/>
    </xf>
    <xf numFmtId="0" fontId="12" fillId="4" borderId="1" xfId="0" applyFont="1" applyFill="1" applyBorder="1" applyAlignment="1"/>
    <xf numFmtId="165" fontId="12" fillId="6" borderId="1" xfId="3" applyNumberFormat="1" applyFont="1" applyFill="1" applyBorder="1" applyAlignment="1">
      <alignment horizontal="center"/>
    </xf>
    <xf numFmtId="0" fontId="11" fillId="0" borderId="1" xfId="0" applyFont="1" applyBorder="1" applyAlignment="1" applyProtection="1">
      <alignment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14" fontId="12" fillId="6" borderId="6" xfId="0" applyNumberFormat="1" applyFont="1" applyFill="1" applyBorder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6" fillId="0" borderId="0" xfId="0" applyFont="1"/>
    <xf numFmtId="10" fontId="12" fillId="6" borderId="1" xfId="0" applyNumberFormat="1" applyFont="1" applyFill="1" applyBorder="1" applyAlignment="1">
      <alignment horizontal="center"/>
    </xf>
    <xf numFmtId="0" fontId="48" fillId="0" borderId="1" xfId="0" applyFont="1" applyBorder="1" applyAlignment="1" applyProtection="1">
      <alignment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0.875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585856"/>
        <c:axId val="230587392"/>
      </c:barChart>
      <c:catAx>
        <c:axId val="23058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587392"/>
        <c:crosses val="autoZero"/>
        <c:auto val="1"/>
        <c:lblAlgn val="ctr"/>
        <c:lblOffset val="100"/>
        <c:noMultiLvlLbl val="0"/>
      </c:catAx>
      <c:valAx>
        <c:axId val="23058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58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298560"/>
        <c:axId val="231300096"/>
      </c:barChart>
      <c:catAx>
        <c:axId val="23129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300096"/>
        <c:crosses val="autoZero"/>
        <c:auto val="1"/>
        <c:lblAlgn val="ctr"/>
        <c:lblOffset val="100"/>
        <c:noMultiLvlLbl val="0"/>
      </c:catAx>
      <c:valAx>
        <c:axId val="23130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29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355520"/>
        <c:axId val="231357056"/>
      </c:barChart>
      <c:catAx>
        <c:axId val="23135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357056"/>
        <c:crosses val="autoZero"/>
        <c:auto val="1"/>
        <c:lblAlgn val="ctr"/>
        <c:lblOffset val="100"/>
        <c:noMultiLvlLbl val="0"/>
      </c:catAx>
      <c:valAx>
        <c:axId val="23135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35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400192"/>
        <c:axId val="231401728"/>
      </c:barChart>
      <c:catAx>
        <c:axId val="23140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401728"/>
        <c:crosses val="autoZero"/>
        <c:auto val="1"/>
        <c:lblAlgn val="ctr"/>
        <c:lblOffset val="100"/>
        <c:noMultiLvlLbl val="0"/>
      </c:catAx>
      <c:valAx>
        <c:axId val="23140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40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0.59090909090909094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567744"/>
        <c:axId val="231569280"/>
      </c:barChart>
      <c:catAx>
        <c:axId val="23156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69280"/>
        <c:crosses val="autoZero"/>
        <c:auto val="1"/>
        <c:lblAlgn val="ctr"/>
        <c:lblOffset val="100"/>
        <c:noMultiLvlLbl val="0"/>
      </c:catAx>
      <c:valAx>
        <c:axId val="23156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56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944192"/>
        <c:axId val="231945728"/>
      </c:barChart>
      <c:catAx>
        <c:axId val="23194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945728"/>
        <c:crosses val="autoZero"/>
        <c:auto val="1"/>
        <c:lblAlgn val="ctr"/>
        <c:lblOffset val="100"/>
        <c:noMultiLvlLbl val="0"/>
      </c:catAx>
      <c:valAx>
        <c:axId val="23194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94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0.84285714285714286</c:v>
                </c:pt>
                <c:pt idx="1">
                  <c:v>0.89473684210526316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980416"/>
        <c:axId val="231990400"/>
      </c:barChart>
      <c:catAx>
        <c:axId val="23198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990400"/>
        <c:crosses val="autoZero"/>
        <c:auto val="1"/>
        <c:lblAlgn val="ctr"/>
        <c:lblOffset val="100"/>
        <c:noMultiLvlLbl val="0"/>
      </c:catAx>
      <c:valAx>
        <c:axId val="23199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98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0.85326086956521741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652352"/>
        <c:axId val="231654144"/>
      </c:barChart>
      <c:catAx>
        <c:axId val="23165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654144"/>
        <c:crosses val="autoZero"/>
        <c:auto val="1"/>
        <c:lblAlgn val="ctr"/>
        <c:lblOffset val="100"/>
        <c:noMultiLvlLbl val="0"/>
      </c:catAx>
      <c:valAx>
        <c:axId val="23165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65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0.84805900621118013</c:v>
                </c:pt>
                <c:pt idx="1">
                  <c:v>0.86403508771929827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1692544"/>
        <c:axId val="231710720"/>
        <c:extLst xmlns:c16r2="http://schemas.microsoft.com/office/drawing/2015/06/chart"/>
      </c:barChart>
      <c:catAx>
        <c:axId val="231692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710720"/>
        <c:crosses val="autoZero"/>
        <c:auto val="1"/>
        <c:lblAlgn val="ctr"/>
        <c:lblOffset val="100"/>
        <c:noMultiLvlLbl val="0"/>
      </c:catAx>
      <c:valAx>
        <c:axId val="2317107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69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0.66444444444444439</c:v>
                </c:pt>
                <c:pt idx="1">
                  <c:v>0.60075000000000001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1730560"/>
        <c:axId val="231806080"/>
        <c:extLst xmlns:c16r2="http://schemas.microsoft.com/office/drawing/2015/06/chart"/>
      </c:barChart>
      <c:catAx>
        <c:axId val="23173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806080"/>
        <c:crosses val="autoZero"/>
        <c:auto val="1"/>
        <c:lblAlgn val="ctr"/>
        <c:lblOffset val="100"/>
        <c:noMultiLvlLbl val="0"/>
      </c:catAx>
      <c:valAx>
        <c:axId val="23180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73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96768"/>
        <c:axId val="230898304"/>
      </c:barChart>
      <c:catAx>
        <c:axId val="23089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898304"/>
        <c:crosses val="autoZero"/>
        <c:auto val="1"/>
        <c:lblAlgn val="ctr"/>
        <c:lblOffset val="100"/>
        <c:noMultiLvlLbl val="0"/>
      </c:catAx>
      <c:valAx>
        <c:axId val="23089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9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961920"/>
        <c:axId val="230963456"/>
      </c:barChart>
      <c:catAx>
        <c:axId val="2309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963456"/>
        <c:crosses val="autoZero"/>
        <c:auto val="1"/>
        <c:lblAlgn val="ctr"/>
        <c:lblOffset val="100"/>
        <c:noMultiLvlLbl val="0"/>
      </c:catAx>
      <c:valAx>
        <c:axId val="23096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9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006592"/>
        <c:axId val="231008128"/>
      </c:barChart>
      <c:catAx>
        <c:axId val="23100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008128"/>
        <c:crosses val="autoZero"/>
        <c:auto val="1"/>
        <c:lblAlgn val="ctr"/>
        <c:lblOffset val="100"/>
        <c:noMultiLvlLbl val="0"/>
      </c:catAx>
      <c:valAx>
        <c:axId val="23100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00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117184"/>
        <c:axId val="231118720"/>
      </c:barChart>
      <c:catAx>
        <c:axId val="23111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118720"/>
        <c:crosses val="autoZero"/>
        <c:auto val="1"/>
        <c:lblAlgn val="ctr"/>
        <c:lblOffset val="100"/>
        <c:noMultiLvlLbl val="0"/>
      </c:catAx>
      <c:valAx>
        <c:axId val="23111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11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0.9375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428096"/>
        <c:axId val="231429632"/>
      </c:barChart>
      <c:catAx>
        <c:axId val="2314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429632"/>
        <c:crosses val="autoZero"/>
        <c:auto val="1"/>
        <c:lblAlgn val="ctr"/>
        <c:lblOffset val="100"/>
        <c:noMultiLvlLbl val="0"/>
      </c:catAx>
      <c:valAx>
        <c:axId val="23142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42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0.6333333333333333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472128"/>
        <c:axId val="231506688"/>
      </c:barChart>
      <c:catAx>
        <c:axId val="23147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06688"/>
        <c:crosses val="autoZero"/>
        <c:auto val="1"/>
        <c:lblAlgn val="ctr"/>
        <c:lblOffset val="100"/>
        <c:noMultiLvlLbl val="0"/>
      </c:catAx>
      <c:valAx>
        <c:axId val="23150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47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0.90322580645161288</c:v>
                </c:pt>
                <c:pt idx="1">
                  <c:v>0.71212121212121215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533184"/>
        <c:axId val="231534976"/>
      </c:barChart>
      <c:catAx>
        <c:axId val="23153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34976"/>
        <c:crosses val="autoZero"/>
        <c:auto val="1"/>
        <c:lblAlgn val="ctr"/>
        <c:lblOffset val="100"/>
        <c:noMultiLvlLbl val="0"/>
      </c:catAx>
      <c:valAx>
        <c:axId val="23153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53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176064"/>
        <c:axId val="231177600"/>
      </c:barChart>
      <c:catAx>
        <c:axId val="23117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177600"/>
        <c:crosses val="autoZero"/>
        <c:auto val="1"/>
        <c:lblAlgn val="ctr"/>
        <c:lblOffset val="100"/>
        <c:noMultiLvlLbl val="0"/>
      </c:catAx>
      <c:valAx>
        <c:axId val="23117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17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37" zoomScale="90" zoomScaleNormal="100" zoomScaleSheetLayoutView="90" workbookViewId="0">
      <selection activeCell="J95" sqref="J95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2" t="s">
        <v>378</v>
      </c>
      <c r="B18" s="252"/>
      <c r="C18" s="252"/>
      <c r="D18" s="253" t="s">
        <v>379</v>
      </c>
      <c r="E18" s="253"/>
      <c r="F18" s="253"/>
      <c r="G18" s="253"/>
      <c r="H18" s="253"/>
      <c r="I18" s="253"/>
      <c r="J18" s="253"/>
      <c r="K18" s="253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4" t="s">
        <v>350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Marsa Erriadh</v>
      </c>
    </row>
    <row r="24" spans="1:11" ht="33" customHeight="1" x14ac:dyDescent="0.25">
      <c r="A24" s="191" t="s">
        <v>353</v>
      </c>
      <c r="B24" s="247">
        <f>AVERAGE('A1 Exploitation'!D463,'A1 Technique'!D183)</f>
        <v>0.84805900621118013</v>
      </c>
      <c r="C24" s="247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7">
        <f>AVERAGE('A2 Exploitation'!D463,'A2 Technique'!D183)</f>
        <v>0.86403508771929827</v>
      </c>
      <c r="C25" s="247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7">
        <f>AVERAGE('A3 Exploitation'!D463,'A3 Technique'!D183)</f>
        <v>0</v>
      </c>
      <c r="C26" s="247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7">
        <f>AVERAGE('A4 Exploitation'!D463,'A4 Technique'!D183)</f>
        <v>0</v>
      </c>
      <c r="C27" s="247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Marsa Erriadh</v>
      </c>
    </row>
    <row r="32" spans="1:11" ht="33" customHeight="1" x14ac:dyDescent="0.25">
      <c r="A32" s="191" t="s">
        <v>353</v>
      </c>
      <c r="B32" s="247">
        <f>'A1 Exploitation'!D463</f>
        <v>0.85326086956521741</v>
      </c>
      <c r="C32" s="247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7">
        <f>'A2 Exploitation'!D463</f>
        <v>0.83333333333333337</v>
      </c>
      <c r="C33" s="247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7">
        <f>'A3 Exploitation'!D463</f>
        <v>0</v>
      </c>
      <c r="C34" s="247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7">
        <f>'A4 Exploitation'!D463</f>
        <v>0</v>
      </c>
      <c r="C35" s="247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1" t="s">
        <v>358</v>
      </c>
      <c r="C38" s="251"/>
      <c r="D38" s="150"/>
      <c r="E38" s="150"/>
      <c r="F38" s="150"/>
      <c r="G38" s="150"/>
      <c r="H38" s="150"/>
      <c r="I38" s="150"/>
      <c r="J38" s="149" t="str">
        <f>D18</f>
        <v>Marsa Erriadh</v>
      </c>
    </row>
    <row r="39" spans="1:10" ht="33" customHeight="1" x14ac:dyDescent="0.25">
      <c r="A39" s="191" t="s">
        <v>353</v>
      </c>
      <c r="B39" s="247">
        <f>AVERAGE('A1 Exploitation'!D461, 'A1 Technique'!D181)</f>
        <v>0.66444444444444439</v>
      </c>
      <c r="C39" s="247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7">
        <f>AVERAGE('A2 Exploitation'!D461, 'A2 Technique'!D181)</f>
        <v>0.60075000000000001</v>
      </c>
      <c r="C40" s="247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7">
        <f>AVERAGE('A3 Exploitation'!D461, 'A3 Technique'!D181)</f>
        <v>0</v>
      </c>
      <c r="C41" s="247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7">
        <f>AVERAGE('A4 Exploitation'!D461, 'A4 Technique'!D181)</f>
        <v>0</v>
      </c>
      <c r="C42" s="247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Marsa Erriadh</v>
      </c>
    </row>
    <row r="46" spans="1:10" ht="33" customHeight="1" x14ac:dyDescent="0.25">
      <c r="A46" s="191" t="s">
        <v>353</v>
      </c>
      <c r="B46" s="250">
        <f>'A1 Exploitation'!D41</f>
        <v>0.875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0.95833333333333337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Marsa Erriadh</v>
      </c>
    </row>
    <row r="53" spans="1:10" ht="33" customHeight="1" x14ac:dyDescent="0.25">
      <c r="A53" s="191" t="s">
        <v>353</v>
      </c>
      <c r="B53" s="247" t="e">
        <f>'A1 Exploitation'!D97</f>
        <v>#DIV/0!</v>
      </c>
      <c r="C53" s="247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7" t="e">
        <f>'A2 Exploitation'!D97</f>
        <v>#DIV/0!</v>
      </c>
      <c r="C54" s="247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7">
        <f>'A3 Exploitation'!D97</f>
        <v>0</v>
      </c>
      <c r="C55" s="247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7">
        <f>'A4 Exploitation'!D97</f>
        <v>0</v>
      </c>
      <c r="C56" s="247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Marsa Erriadh</v>
      </c>
    </row>
    <row r="60" spans="1:10" ht="33" customHeight="1" x14ac:dyDescent="0.25">
      <c r="A60" s="191" t="s">
        <v>353</v>
      </c>
      <c r="B60" s="247" t="e">
        <f>'A1 Exploitation'!D150</f>
        <v>#DIV/0!</v>
      </c>
      <c r="C60" s="247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7" t="e">
        <f>'A2 Exploitation'!D150</f>
        <v>#DIV/0!</v>
      </c>
      <c r="C61" s="247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7">
        <f>'A3 Exploitation'!D150</f>
        <v>0</v>
      </c>
      <c r="C62" s="247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7">
        <f>'A4 Exploitation'!D150</f>
        <v>0</v>
      </c>
      <c r="C63" s="247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Marsa Erriadh</v>
      </c>
    </row>
    <row r="67" spans="1:10" ht="33" customHeight="1" x14ac:dyDescent="0.25">
      <c r="A67" s="191" t="s">
        <v>353</v>
      </c>
      <c r="B67" s="247" t="e">
        <f>'A1 Exploitation'!D190</f>
        <v>#DIV/0!</v>
      </c>
      <c r="C67" s="247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7" t="e">
        <f>'A2 Exploitation'!D190</f>
        <v>#DIV/0!</v>
      </c>
      <c r="C68" s="247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7">
        <f>'A3 Exploitation'!D190</f>
        <v>0</v>
      </c>
      <c r="C69" s="247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7">
        <f>'A4 Exploitation'!D190</f>
        <v>0</v>
      </c>
      <c r="C70" s="247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Marsa Erriadh</v>
      </c>
    </row>
    <row r="74" spans="1:10" ht="33" customHeight="1" x14ac:dyDescent="0.25">
      <c r="A74" s="191" t="s">
        <v>353</v>
      </c>
      <c r="B74" s="247" t="e">
        <f>'A1 Exploitation'!D246</f>
        <v>#DIV/0!</v>
      </c>
      <c r="C74" s="247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7" t="e">
        <f>'A2 Exploitation'!D246</f>
        <v>#DIV/0!</v>
      </c>
      <c r="C75" s="247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7">
        <f>'A3 Exploitation'!D246</f>
        <v>0</v>
      </c>
      <c r="C76" s="247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7">
        <f>'A4 Exploitation'!D246</f>
        <v>0</v>
      </c>
      <c r="C77" s="247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Marsa Erriadh</v>
      </c>
    </row>
    <row r="81" spans="1:10" ht="33" customHeight="1" x14ac:dyDescent="0.25">
      <c r="A81" s="191" t="s">
        <v>353</v>
      </c>
      <c r="B81" s="247">
        <f>'A1 Exploitation'!D280</f>
        <v>0.9375</v>
      </c>
      <c r="C81" s="247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7">
        <f>'A2 Exploitation'!D280</f>
        <v>0.97058823529411764</v>
      </c>
      <c r="C82" s="247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7">
        <f>'A3 Exploitation'!D280</f>
        <v>0</v>
      </c>
      <c r="C83" s="247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7">
        <f>'A4 Exploitation'!D280</f>
        <v>0</v>
      </c>
      <c r="C84" s="247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Marsa Erriadh</v>
      </c>
    </row>
    <row r="88" spans="1:10" ht="33" customHeight="1" x14ac:dyDescent="0.25">
      <c r="A88" s="191" t="s">
        <v>353</v>
      </c>
      <c r="B88" s="247">
        <f>'A1 Exploitation'!D308</f>
        <v>0.6333333333333333</v>
      </c>
      <c r="C88" s="247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7">
        <f>'A2 Exploitation'!D308</f>
        <v>0.9285714285714286</v>
      </c>
      <c r="C89" s="247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7">
        <f>'A3 Exploitation'!D308</f>
        <v>0</v>
      </c>
      <c r="C90" s="247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7">
        <f>'A4 Exploitation'!D308</f>
        <v>0</v>
      </c>
      <c r="C91" s="247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Marsa Erriadh</v>
      </c>
    </row>
    <row r="95" spans="1:10" ht="33" customHeight="1" x14ac:dyDescent="0.25">
      <c r="A95" s="191" t="s">
        <v>353</v>
      </c>
      <c r="B95" s="247">
        <f>'A1 Exploitation'!D361</f>
        <v>0.90322580645161288</v>
      </c>
      <c r="C95" s="247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7">
        <f>'A2 Exploitation'!D361</f>
        <v>0.71212121212121215</v>
      </c>
      <c r="C96" s="247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7">
        <f>'A3 Exploitation'!D361</f>
        <v>0</v>
      </c>
      <c r="C97" s="247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7">
        <f>'A4 Exploitation'!D361</f>
        <v>0</v>
      </c>
      <c r="C98" s="247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Marsa Erriadh</v>
      </c>
    </row>
    <row r="102" spans="1:10" ht="33" customHeight="1" x14ac:dyDescent="0.25">
      <c r="A102" s="191" t="s">
        <v>353</v>
      </c>
      <c r="B102" s="247" t="e">
        <f>'A1 Exploitation'!D391</f>
        <v>#DIV/0!</v>
      </c>
      <c r="C102" s="247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7" t="e">
        <f>'A2 Exploitation'!D391</f>
        <v>#DIV/0!</v>
      </c>
      <c r="C103" s="247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7">
        <f>'A3 Exploitation'!D391</f>
        <v>0</v>
      </c>
      <c r="C104" s="247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7">
        <f>'A4 Exploitation'!D391</f>
        <v>0</v>
      </c>
      <c r="C105" s="247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Marsa Erriadh</v>
      </c>
    </row>
    <row r="109" spans="1:10" ht="33" customHeight="1" x14ac:dyDescent="0.25">
      <c r="A109" s="191" t="s">
        <v>353</v>
      </c>
      <c r="B109" s="247">
        <f>'A1 Exploitation'!D410</f>
        <v>0.875</v>
      </c>
      <c r="C109" s="247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7">
        <f>'A2 Exploitation'!D410</f>
        <v>0.9</v>
      </c>
      <c r="C110" s="247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7">
        <f>'A3 Exploitation'!D410</f>
        <v>0</v>
      </c>
      <c r="C111" s="247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7">
        <f>'A4 Exploitation'!D410</f>
        <v>0</v>
      </c>
      <c r="C112" s="247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Marsa Erriadh</v>
      </c>
    </row>
    <row r="116" spans="1:10" ht="33" customHeight="1" x14ac:dyDescent="0.25">
      <c r="A116" s="191" t="s">
        <v>353</v>
      </c>
      <c r="B116" s="247">
        <f>'A1 Exploitation'!D420</f>
        <v>0.83333333333333337</v>
      </c>
      <c r="C116" s="247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7">
        <f>'A2 Exploitation'!D420</f>
        <v>1</v>
      </c>
      <c r="C117" s="247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7">
        <f>'A3 Exploitation'!D420</f>
        <v>0</v>
      </c>
      <c r="C118" s="247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7">
        <f>'A4 Exploitation'!D420</f>
        <v>0</v>
      </c>
      <c r="C119" s="247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Marsa Erriadh</v>
      </c>
    </row>
    <row r="123" spans="1:10" ht="33" customHeight="1" x14ac:dyDescent="0.25">
      <c r="A123" s="191" t="s">
        <v>353</v>
      </c>
      <c r="B123" s="247">
        <f>'A1 Exploitation'!D429</f>
        <v>1</v>
      </c>
      <c r="C123" s="247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7">
        <f>'A2 Exploitation'!D429</f>
        <v>1</v>
      </c>
      <c r="C124" s="247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7">
        <f>'A3 Exploitation'!D429</f>
        <v>0</v>
      </c>
      <c r="C125" s="247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7">
        <f>'A4 Exploitation'!D429</f>
        <v>0</v>
      </c>
      <c r="C126" s="247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9"/>
      <c r="C127" s="249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9"/>
      <c r="C128" s="249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Marsa Erriadh</v>
      </c>
    </row>
    <row r="130" spans="1:10" ht="33" customHeight="1" x14ac:dyDescent="0.25">
      <c r="A130" s="191" t="s">
        <v>353</v>
      </c>
      <c r="B130" s="247">
        <f>'A1 Exploitation'!D450</f>
        <v>0.9285714285714286</v>
      </c>
      <c r="C130" s="247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7">
        <f>'A2 Exploitation'!D450</f>
        <v>0.59090909090909094</v>
      </c>
      <c r="C131" s="247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7">
        <f>'A3 Exploitation'!D450</f>
        <v>0</v>
      </c>
      <c r="C132" s="247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7">
        <f>'A4 Exploitation'!D450</f>
        <v>0</v>
      </c>
      <c r="C133" s="247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Marsa Erriadh</v>
      </c>
    </row>
    <row r="137" spans="1:10" ht="33" customHeight="1" x14ac:dyDescent="0.25">
      <c r="A137" s="191" t="s">
        <v>353</v>
      </c>
      <c r="B137" s="247">
        <f>'A1 Exploitation'!D459</f>
        <v>0.66666666666666663</v>
      </c>
      <c r="C137" s="247"/>
    </row>
    <row r="138" spans="1:10" ht="33" customHeight="1" x14ac:dyDescent="0.25">
      <c r="A138" s="190" t="s">
        <v>354</v>
      </c>
      <c r="B138" s="247">
        <f>'A2 Exploitation'!D459</f>
        <v>1</v>
      </c>
      <c r="C138" s="247"/>
    </row>
    <row r="139" spans="1:10" ht="33" customHeight="1" x14ac:dyDescent="0.25">
      <c r="A139" s="191" t="s">
        <v>355</v>
      </c>
      <c r="B139" s="247">
        <f>'A3 Exploitation'!D459</f>
        <v>0</v>
      </c>
      <c r="C139" s="247"/>
    </row>
    <row r="140" spans="1:10" ht="33" customHeight="1" x14ac:dyDescent="0.25">
      <c r="A140" s="191" t="s">
        <v>356</v>
      </c>
      <c r="B140" s="247">
        <f>'A4 Exploitation'!D459</f>
        <v>0</v>
      </c>
      <c r="C140" s="247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Marsa Erriadh</v>
      </c>
    </row>
    <row r="144" spans="1:10" ht="33" customHeight="1" x14ac:dyDescent="0.25">
      <c r="A144" s="191" t="s">
        <v>353</v>
      </c>
      <c r="B144" s="247">
        <f>'A1 Technique'!D183</f>
        <v>0.84285714285714286</v>
      </c>
      <c r="C144" s="247"/>
    </row>
    <row r="145" spans="1:3" ht="33" customHeight="1" x14ac:dyDescent="0.25">
      <c r="A145" s="190" t="s">
        <v>354</v>
      </c>
      <c r="B145" s="247">
        <f>'A2 Technique'!D183</f>
        <v>0.89473684210526316</v>
      </c>
      <c r="C145" s="247"/>
    </row>
    <row r="146" spans="1:3" ht="33" customHeight="1" x14ac:dyDescent="0.25">
      <c r="A146" s="191" t="s">
        <v>355</v>
      </c>
      <c r="B146" s="247">
        <f>'A3 Technique'!D183</f>
        <v>0</v>
      </c>
      <c r="C146" s="247"/>
    </row>
    <row r="147" spans="1:3" ht="33" customHeight="1" x14ac:dyDescent="0.25">
      <c r="A147" s="191" t="s">
        <v>356</v>
      </c>
      <c r="B147" s="247">
        <f>'A4 Technique'!D183</f>
        <v>0</v>
      </c>
      <c r="C147" s="24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31" zoomScaleNormal="71" zoomScaleSheetLayoutView="100" workbookViewId="0">
      <selection activeCell="D434" sqref="D43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Marsa Erriadh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2" t="s">
        <v>44</v>
      </c>
      <c r="B9" s="274" t="s">
        <v>380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3" t="s">
        <v>46</v>
      </c>
      <c r="B10" s="276" t="s">
        <v>381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2" t="s">
        <v>45</v>
      </c>
      <c r="B11" s="270">
        <v>42907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2" t="s">
        <v>260</v>
      </c>
      <c r="B12" s="262">
        <f>D463</f>
        <v>0.85326086956521741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42907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1</v>
      </c>
      <c r="C30" s="88"/>
      <c r="D30" s="90" t="s">
        <v>401</v>
      </c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105" x14ac:dyDescent="0.25">
      <c r="A32" s="16" t="s">
        <v>156</v>
      </c>
      <c r="B32" s="122">
        <v>0</v>
      </c>
      <c r="C32" s="88"/>
      <c r="D32" s="91" t="s">
        <v>402</v>
      </c>
      <c r="E32" s="120" t="s">
        <v>403</v>
      </c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15</v>
      </c>
    </row>
    <row r="38" spans="1:7" x14ac:dyDescent="0.25">
      <c r="A38" s="199" t="s">
        <v>37</v>
      </c>
      <c r="B38" s="200"/>
      <c r="C38" s="201"/>
      <c r="D38" s="202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21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42907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42907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388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42907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42907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42907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ht="45" x14ac:dyDescent="0.25">
      <c r="A252" s="25" t="s">
        <v>62</v>
      </c>
      <c r="B252" s="106">
        <v>0</v>
      </c>
      <c r="C252" s="106"/>
      <c r="D252" s="120" t="s">
        <v>383</v>
      </c>
      <c r="E252" s="120" t="s">
        <v>384</v>
      </c>
      <c r="F252" s="103"/>
    </row>
    <row r="253" spans="1:6" x14ac:dyDescent="0.25">
      <c r="A253" s="18" t="s">
        <v>6</v>
      </c>
      <c r="B253" s="122">
        <v>2</v>
      </c>
      <c r="C253" s="106"/>
      <c r="D253" s="120" t="s">
        <v>400</v>
      </c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8</v>
      </c>
    </row>
    <row r="261" spans="1:7" x14ac:dyDescent="0.25">
      <c r="A261" s="199" t="s">
        <v>37</v>
      </c>
      <c r="B261" s="200"/>
      <c r="C261" s="201"/>
      <c r="D261" s="202">
        <f>D260/(COUNT(B252:C259)*2)</f>
        <v>0.8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0.9375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42907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ht="30" x14ac:dyDescent="0.25">
      <c r="A286" s="16" t="s">
        <v>51</v>
      </c>
      <c r="B286" s="122">
        <v>1</v>
      </c>
      <c r="C286" s="106"/>
      <c r="D286" s="5" t="s">
        <v>404</v>
      </c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ht="60" x14ac:dyDescent="0.25">
      <c r="A298" s="16" t="s">
        <v>104</v>
      </c>
      <c r="B298" s="106">
        <v>1</v>
      </c>
      <c r="C298" s="106"/>
      <c r="D298" s="87" t="s">
        <v>405</v>
      </c>
      <c r="E298" s="87" t="s">
        <v>406</v>
      </c>
      <c r="F298" s="103"/>
    </row>
    <row r="299" spans="1:9" ht="45" x14ac:dyDescent="0.35">
      <c r="A299" s="54" t="s">
        <v>7</v>
      </c>
      <c r="B299" s="122">
        <v>0</v>
      </c>
      <c r="C299" s="161">
        <f>IF(B299=0, -5, "0")</f>
        <v>-5</v>
      </c>
      <c r="D299" s="87" t="s">
        <v>407</v>
      </c>
      <c r="E299" s="241" t="s">
        <v>385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1</v>
      </c>
      <c r="C303" s="107"/>
      <c r="D303" s="239">
        <v>0.5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19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42907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ht="60" x14ac:dyDescent="0.25">
      <c r="A320" s="19" t="s">
        <v>27</v>
      </c>
      <c r="B320" s="122">
        <v>0</v>
      </c>
      <c r="C320" s="21"/>
      <c r="D320" s="242" t="s">
        <v>382</v>
      </c>
      <c r="E320" s="87" t="s">
        <v>394</v>
      </c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14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ht="45" x14ac:dyDescent="0.25">
      <c r="A326" s="17" t="s">
        <v>99</v>
      </c>
      <c r="B326" s="123">
        <v>1</v>
      </c>
      <c r="C326" s="106"/>
      <c r="D326" s="99" t="s">
        <v>408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ht="60" x14ac:dyDescent="0.25">
      <c r="A350" s="16" t="s">
        <v>294</v>
      </c>
      <c r="B350" s="101">
        <v>0</v>
      </c>
      <c r="C350" s="101"/>
      <c r="D350" s="116" t="s">
        <v>389</v>
      </c>
      <c r="E350" s="120" t="s">
        <v>386</v>
      </c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30" x14ac:dyDescent="0.25">
      <c r="A352" s="20" t="s">
        <v>292</v>
      </c>
      <c r="B352" s="123">
        <v>1</v>
      </c>
      <c r="C352" s="106"/>
      <c r="D352" s="110" t="s">
        <v>409</v>
      </c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1</v>
      </c>
      <c r="C356" s="107"/>
      <c r="D356" s="237">
        <v>0.6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9</v>
      </c>
    </row>
    <row r="358" spans="1:6" x14ac:dyDescent="0.25">
      <c r="A358" s="199" t="s">
        <v>37</v>
      </c>
      <c r="B358" s="200"/>
      <c r="C358" s="201"/>
      <c r="D358" s="202">
        <f>D357/(COUNT(B350:C355)*2)</f>
        <v>0.75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56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0.90322580645161288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42907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42907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01"/>
      <c r="D399" s="102" t="s">
        <v>410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6" t="s">
        <v>34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387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7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ht="30" x14ac:dyDescent="0.25">
      <c r="A417" s="25" t="s">
        <v>16</v>
      </c>
      <c r="B417" s="122">
        <v>1</v>
      </c>
      <c r="C417" s="106"/>
      <c r="D417" s="109" t="s">
        <v>395</v>
      </c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5</v>
      </c>
    </row>
    <row r="420" spans="1:7" x14ac:dyDescent="0.25">
      <c r="A420" s="199" t="s">
        <v>37</v>
      </c>
      <c r="B420" s="200"/>
      <c r="C420" s="201"/>
      <c r="D420" s="202">
        <f>D419/(COUNT(B414:C417)*2)</f>
        <v>0.83333333333333337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6.5" x14ac:dyDescent="0.35">
      <c r="A434" s="56" t="s">
        <v>258</v>
      </c>
      <c r="B434" s="122">
        <v>1</v>
      </c>
      <c r="C434" s="161" t="str">
        <f>IF(B434=0, -5, "0")</f>
        <v>0</v>
      </c>
      <c r="D434" s="120" t="s">
        <v>396</v>
      </c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13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0.9285714285714286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0</v>
      </c>
      <c r="C454" s="106"/>
      <c r="D454" s="109" t="s">
        <v>397</v>
      </c>
      <c r="E454" s="120" t="s">
        <v>398</v>
      </c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4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0.66666666666666663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0.78888888888888886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157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0.85326086956521741</v>
      </c>
    </row>
  </sheetData>
  <sheetProtection algorithmName="SHA-512" hashValue="G/28ksU+ZwUZ9fBG2KDQ0fnCQZ890iSH0RDgdkEblRSqMm3ljdeAtpWCF7NTxuSy9oietoOxjbzFqTLXuOniXg==" saltValue="AgSMp+2Ynfpl4cEpHDHX/w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43" zoomScale="90" zoomScaleSheetLayoutView="90" workbookViewId="0">
      <selection activeCell="D47" sqref="D4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5">
      <c r="A7" s="273" t="str">
        <f>'A1 Exploitation'!A8:F8</f>
        <v>Marsa Erriadh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.75" x14ac:dyDescent="0.5">
      <c r="A8" s="192" t="s">
        <v>44</v>
      </c>
      <c r="B8" s="280" t="str">
        <f>'A1 Exploitation'!B9:F9</f>
        <v>M. Bilel HAMDI</v>
      </c>
      <c r="C8" s="280"/>
      <c r="D8" s="280"/>
      <c r="E8" s="280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2" t="str">
        <f>'A1 Exploitation'!B10:F10</f>
        <v>M. Walid (directeur magasin)</v>
      </c>
      <c r="C9" s="282"/>
      <c r="D9" s="282"/>
      <c r="E9" s="282"/>
      <c r="F9" s="282"/>
      <c r="G9" s="85"/>
      <c r="H9" s="85"/>
      <c r="I9" s="85"/>
    </row>
    <row r="10" spans="1:9" s="29" customFormat="1" ht="24.75" x14ac:dyDescent="0.5">
      <c r="A10" s="192" t="s">
        <v>45</v>
      </c>
      <c r="B10" s="278">
        <f>'A1 Exploitation'!B11:F11</f>
        <v>42907</v>
      </c>
      <c r="C10" s="278"/>
      <c r="D10" s="278"/>
      <c r="E10" s="278"/>
      <c r="F10" s="278"/>
      <c r="G10" s="85"/>
      <c r="H10" s="85"/>
      <c r="I10" s="85"/>
    </row>
    <row r="11" spans="1:9" s="29" customFormat="1" ht="24.75" x14ac:dyDescent="0.5">
      <c r="A11" s="192" t="s">
        <v>318</v>
      </c>
      <c r="B11" s="283">
        <f>D183</f>
        <v>0.84285714285714286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1</v>
      </c>
      <c r="C30" s="164"/>
      <c r="D30" s="165" t="s">
        <v>411</v>
      </c>
      <c r="E30" s="164"/>
      <c r="F30" s="164"/>
    </row>
    <row r="31" spans="1:6" ht="33" x14ac:dyDescent="0.3">
      <c r="A31" s="32" t="s">
        <v>317</v>
      </c>
      <c r="B31" s="164">
        <v>1</v>
      </c>
      <c r="C31" s="164"/>
      <c r="D31" s="165" t="s">
        <v>412</v>
      </c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6</v>
      </c>
    </row>
    <row r="33" spans="1:6" x14ac:dyDescent="0.3">
      <c r="A33" s="194" t="s">
        <v>319</v>
      </c>
      <c r="B33" s="195"/>
      <c r="C33" s="196"/>
      <c r="D33" s="198">
        <f>D32/(COUNT(B26:C31)*2)</f>
        <v>0.75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ht="82.5" x14ac:dyDescent="0.3">
      <c r="A47" s="32" t="s">
        <v>247</v>
      </c>
      <c r="B47" s="164">
        <v>1</v>
      </c>
      <c r="C47" s="164"/>
      <c r="D47" s="165" t="s">
        <v>413</v>
      </c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243">
        <v>0.51600000000000001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66" x14ac:dyDescent="0.3">
      <c r="A57" s="42" t="s">
        <v>266</v>
      </c>
      <c r="B57" s="164">
        <v>1</v>
      </c>
      <c r="C57" s="164"/>
      <c r="D57" s="165" t="s">
        <v>414</v>
      </c>
      <c r="E57" s="165"/>
      <c r="F57" s="164"/>
    </row>
    <row r="58" spans="1:6" ht="49.5" x14ac:dyDescent="0.3">
      <c r="A58" s="42" t="s">
        <v>96</v>
      </c>
      <c r="B58" s="164">
        <v>1</v>
      </c>
      <c r="C58" s="164"/>
      <c r="D58" s="165" t="s">
        <v>415</v>
      </c>
      <c r="E58" s="164"/>
      <c r="F58" s="164"/>
    </row>
    <row r="59" spans="1:6" ht="66.75" x14ac:dyDescent="0.35">
      <c r="A59" s="56" t="s">
        <v>234</v>
      </c>
      <c r="B59" s="164">
        <v>1</v>
      </c>
      <c r="C59" s="188" t="str">
        <f>IF(B59=0, -5, "0")</f>
        <v>0</v>
      </c>
      <c r="D59" s="246" t="s">
        <v>416</v>
      </c>
      <c r="E59" s="165" t="s">
        <v>390</v>
      </c>
      <c r="F59" s="164"/>
    </row>
    <row r="60" spans="1:6" ht="18" x14ac:dyDescent="0.35">
      <c r="A60" s="54" t="s">
        <v>321</v>
      </c>
      <c r="B60" s="164">
        <v>1</v>
      </c>
      <c r="C60" s="188" t="str">
        <f>IF(B60=0, -5, "0")</f>
        <v>0</v>
      </c>
      <c r="D60" s="165" t="s">
        <v>391</v>
      </c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10</v>
      </c>
    </row>
    <row r="63" spans="1:6" x14ac:dyDescent="0.3">
      <c r="A63" s="194" t="s">
        <v>319</v>
      </c>
      <c r="B63" s="195"/>
      <c r="C63" s="196"/>
      <c r="D63" s="198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ht="33" x14ac:dyDescent="0.3">
      <c r="A138" s="32" t="s">
        <v>152</v>
      </c>
      <c r="B138" s="164">
        <v>1</v>
      </c>
      <c r="C138" s="164"/>
      <c r="D138" s="165" t="s">
        <v>417</v>
      </c>
      <c r="E138" s="164"/>
      <c r="F138" s="164"/>
    </row>
    <row r="139" spans="1:6" ht="33" x14ac:dyDescent="0.35">
      <c r="A139" s="244" t="s">
        <v>326</v>
      </c>
      <c r="B139" s="164">
        <v>1</v>
      </c>
      <c r="C139" s="188" t="str">
        <f>IF(B139=0, -5, "0")</f>
        <v>0</v>
      </c>
      <c r="D139" s="183" t="s">
        <v>418</v>
      </c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85" t="s">
        <v>387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8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1</v>
      </c>
      <c r="C157" s="164"/>
      <c r="D157" s="184" t="s">
        <v>419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49.5" x14ac:dyDescent="0.3">
      <c r="A159" s="58" t="s">
        <v>207</v>
      </c>
      <c r="B159" s="164">
        <v>1</v>
      </c>
      <c r="C159" s="164"/>
      <c r="D159" s="165" t="s">
        <v>399</v>
      </c>
      <c r="E159" s="164"/>
      <c r="F159" s="164"/>
    </row>
    <row r="160" spans="1:6" x14ac:dyDescent="0.3">
      <c r="A160" s="32" t="s">
        <v>153</v>
      </c>
      <c r="B160" s="164" t="s">
        <v>34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4</v>
      </c>
    </row>
    <row r="162" spans="1:6" x14ac:dyDescent="0.3">
      <c r="A162" s="194" t="s">
        <v>319</v>
      </c>
      <c r="B162" s="195"/>
      <c r="C162" s="196"/>
      <c r="D162" s="198">
        <f>D161/(COUNT(B157:C160)*2)</f>
        <v>0.66666666666666663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392</v>
      </c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393</v>
      </c>
      <c r="B181" s="80"/>
      <c r="C181" s="80"/>
      <c r="D181" s="163">
        <v>0.54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59</v>
      </c>
    </row>
    <row r="183" spans="1:6" ht="18" x14ac:dyDescent="0.35">
      <c r="A183" s="81" t="s">
        <v>349</v>
      </c>
      <c r="B183" s="81"/>
      <c r="C183" s="81"/>
      <c r="D183" s="245">
        <f>D182/(COUNT(B174:C177,B165:C169,B157:C160,B149:C152,B137:C144,B55:C61,B45:C50,B26:C31,B17:C21,B106:C116,#REF!,B121:C131,B87:C100,B66:C82,B36:C40)*2)</f>
        <v>0.84285714285714286</v>
      </c>
    </row>
  </sheetData>
  <sheetProtection algorithmName="SHA-512" hashValue="akkUrA8E4nCTT2wzIumTjP/4AeZdsrJAWRX3N1sy+Z9WQQtc5bG1eW/zjGr7RhkdrLjYQnjlVaI9mlD8NHfjaw==" saltValue="k4MNbNeK8qn1Hu+bReqqhQ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9" zoomScale="60" zoomScaleNormal="71" workbookViewId="0">
      <selection activeCell="D454" sqref="D45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5">
      <c r="A8" s="273" t="str">
        <f>'Page de garde'!D18</f>
        <v>Marsa Erriadh</v>
      </c>
      <c r="B8" s="273"/>
      <c r="C8" s="273"/>
      <c r="D8" s="273"/>
      <c r="E8" s="273"/>
      <c r="F8" s="273"/>
      <c r="G8" s="231"/>
      <c r="H8" s="231"/>
      <c r="I8" s="230"/>
    </row>
    <row r="9" spans="1:9" ht="24.75" x14ac:dyDescent="0.5">
      <c r="A9" s="192" t="s">
        <v>44</v>
      </c>
      <c r="B9" s="274" t="s">
        <v>420</v>
      </c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84" t="s">
        <v>421</v>
      </c>
      <c r="C10" s="276"/>
      <c r="D10" s="276"/>
      <c r="E10" s="276"/>
      <c r="F10" s="276"/>
      <c r="G10" s="231"/>
      <c r="H10" s="231"/>
      <c r="I10" s="230"/>
    </row>
    <row r="11" spans="1:9" ht="24.75" x14ac:dyDescent="0.5">
      <c r="A11" s="192" t="s">
        <v>45</v>
      </c>
      <c r="B11" s="270">
        <v>43073</v>
      </c>
      <c r="C11" s="270"/>
      <c r="D11" s="270"/>
      <c r="E11" s="270"/>
      <c r="F11" s="270"/>
      <c r="G11" s="231"/>
      <c r="H11" s="231"/>
      <c r="I11" s="230"/>
    </row>
    <row r="12" spans="1:9" ht="24.75" x14ac:dyDescent="0.5">
      <c r="A12" s="192" t="s">
        <v>260</v>
      </c>
      <c r="B12" s="262">
        <f>D463</f>
        <v>0.83333333333333337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43073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1</v>
      </c>
      <c r="C32" s="122"/>
      <c r="D32" s="109" t="s">
        <v>422</v>
      </c>
      <c r="E32" s="103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43073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43073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43073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43073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2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2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2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43073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2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12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2">
        <v>2</v>
      </c>
      <c r="C264" s="123"/>
      <c r="D264" s="102"/>
      <c r="E264" s="125"/>
      <c r="F264" s="125"/>
    </row>
    <row r="265" spans="1:7" x14ac:dyDescent="0.25">
      <c r="A265" s="121" t="s">
        <v>345</v>
      </c>
      <c r="B265" s="122">
        <v>2</v>
      </c>
      <c r="C265" s="122"/>
      <c r="D265" s="120"/>
      <c r="E265" s="103"/>
      <c r="F265" s="103"/>
    </row>
    <row r="266" spans="1:7" x14ac:dyDescent="0.25">
      <c r="A266" s="17" t="s">
        <v>5</v>
      </c>
      <c r="B266" s="122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2">
        <v>1</v>
      </c>
      <c r="C267" s="161" t="str">
        <f>IF(B267=0, -5, "0")</f>
        <v>0</v>
      </c>
      <c r="D267" s="68" t="s">
        <v>432</v>
      </c>
      <c r="E267" s="103"/>
      <c r="F267" s="103"/>
    </row>
    <row r="268" spans="1:7" x14ac:dyDescent="0.25">
      <c r="A268" s="121" t="s">
        <v>102</v>
      </c>
      <c r="B268" s="122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2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2">
        <v>2</v>
      </c>
      <c r="C271" s="122"/>
      <c r="D271" s="120"/>
      <c r="E271" s="103"/>
      <c r="F271" s="103"/>
    </row>
    <row r="272" spans="1:7" x14ac:dyDescent="0.25">
      <c r="A272" s="17" t="s">
        <v>233</v>
      </c>
      <c r="B272" s="122">
        <v>2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2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>
        <v>2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2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21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33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0.97058823529411764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43073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2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1</v>
      </c>
      <c r="C298" s="122"/>
      <c r="D298" s="120" t="s">
        <v>423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ht="30" x14ac:dyDescent="0.25">
      <c r="A302" s="20" t="s">
        <v>105</v>
      </c>
      <c r="B302" s="122">
        <v>1</v>
      </c>
      <c r="C302" s="122"/>
      <c r="D302" s="99" t="s">
        <v>424</v>
      </c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39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43073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2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22"/>
      <c r="D326" s="99"/>
      <c r="E326" s="103"/>
      <c r="F326" s="103"/>
    </row>
    <row r="327" spans="1:6" ht="46.5" x14ac:dyDescent="0.35">
      <c r="A327" s="54" t="s">
        <v>59</v>
      </c>
      <c r="B327" s="123">
        <v>0</v>
      </c>
      <c r="C327" s="161">
        <f>IF(B327=0, -5, "0")</f>
        <v>-5</v>
      </c>
      <c r="D327" s="120" t="s">
        <v>425</v>
      </c>
      <c r="E327" s="103" t="s">
        <v>427</v>
      </c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ht="30" x14ac:dyDescent="0.25">
      <c r="A331" s="20" t="s">
        <v>108</v>
      </c>
      <c r="B331" s="123">
        <v>1</v>
      </c>
      <c r="C331" s="122"/>
      <c r="D331" s="87" t="s">
        <v>428</v>
      </c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16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0.61538461538461542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31.5" x14ac:dyDescent="0.35">
      <c r="A342" s="54" t="s">
        <v>59</v>
      </c>
      <c r="B342" s="122">
        <v>0</v>
      </c>
      <c r="C342" s="161">
        <f>IF(B342=0, -5, "0")</f>
        <v>-5</v>
      </c>
      <c r="D342" s="120" t="s">
        <v>426</v>
      </c>
      <c r="E342" s="103" t="s">
        <v>427</v>
      </c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3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47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0.71212121212121215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43073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43073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23"/>
      <c r="D399" s="102" t="s">
        <v>433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9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0.9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 t="s">
        <v>34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0</v>
      </c>
      <c r="C434" s="161">
        <f>IF(B434=0, -5, "0")</f>
        <v>-5</v>
      </c>
      <c r="D434" s="120" t="s">
        <v>434</v>
      </c>
      <c r="E434" s="103" t="s">
        <v>435</v>
      </c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 t="s">
        <v>34</v>
      </c>
      <c r="C438" s="122"/>
      <c r="D438" s="120"/>
      <c r="E438" s="103"/>
      <c r="F438" s="103"/>
    </row>
    <row r="439" spans="1:7" x14ac:dyDescent="0.25">
      <c r="A439" s="17" t="s">
        <v>243</v>
      </c>
      <c r="B439" s="122" t="s">
        <v>34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>
        <v>0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13</v>
      </c>
    </row>
    <row r="450" spans="1:6" x14ac:dyDescent="0.25">
      <c r="A450" s="199" t="s">
        <v>37</v>
      </c>
      <c r="B450" s="200"/>
      <c r="C450" s="201"/>
      <c r="D450" s="202">
        <f>D449/(COUNT(B433:C447)*2)</f>
        <v>0.59090909090909094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20" t="s">
        <v>436</v>
      </c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0.75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165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0.83333333333333337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9" zoomScale="80" zoomScaleSheetLayoutView="80" workbookViewId="0">
      <selection activeCell="D47" sqref="D4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.75" x14ac:dyDescent="0.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5">
      <c r="A7" s="273" t="str">
        <f>'A2 Exploitation'!A8:F8</f>
        <v>Marsa Erriadh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.75" x14ac:dyDescent="0.5">
      <c r="A8" s="192" t="s">
        <v>44</v>
      </c>
      <c r="B8" s="282" t="str">
        <f>'A2 Exploitation'!B9:F9</f>
        <v>Dr hend KAMOUN et Dr Raja Bouhalfaya</v>
      </c>
      <c r="C8" s="282"/>
      <c r="D8" s="282"/>
      <c r="E8" s="282"/>
      <c r="F8" s="282"/>
      <c r="G8" s="231"/>
      <c r="H8" s="231"/>
      <c r="I8" s="231"/>
    </row>
    <row r="9" spans="1:9" s="29" customFormat="1" ht="24" x14ac:dyDescent="0.45">
      <c r="A9" s="193" t="s">
        <v>46</v>
      </c>
      <c r="B9" s="282" t="str">
        <f>'A2 Exploitation'!B10:F10</f>
        <v>gestionnaire de stock</v>
      </c>
      <c r="C9" s="282"/>
      <c r="D9" s="282"/>
      <c r="E9" s="282"/>
      <c r="F9" s="282"/>
      <c r="G9" s="231"/>
      <c r="H9" s="231"/>
      <c r="I9" s="231"/>
    </row>
    <row r="10" spans="1:9" s="29" customFormat="1" ht="24.75" x14ac:dyDescent="0.5">
      <c r="A10" s="192" t="s">
        <v>45</v>
      </c>
      <c r="B10" s="278">
        <f>'A2 Exploitation'!B11:F11</f>
        <v>43073</v>
      </c>
      <c r="C10" s="278"/>
      <c r="D10" s="278"/>
      <c r="E10" s="278"/>
      <c r="F10" s="278"/>
      <c r="G10" s="231"/>
      <c r="H10" s="231"/>
      <c r="I10" s="231"/>
    </row>
    <row r="11" spans="1:9" s="29" customFormat="1" ht="24.75" x14ac:dyDescent="0.5">
      <c r="A11" s="192" t="s">
        <v>318</v>
      </c>
      <c r="B11" s="283">
        <f>D183</f>
        <v>0.89473684210526316</v>
      </c>
      <c r="C11" s="283"/>
      <c r="D11" s="283"/>
      <c r="E11" s="283"/>
      <c r="F11" s="283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1</v>
      </c>
      <c r="C30" s="164"/>
      <c r="D30" s="288" t="s">
        <v>411</v>
      </c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7</v>
      </c>
    </row>
    <row r="33" spans="1:6" x14ac:dyDescent="0.3">
      <c r="A33" s="194" t="s">
        <v>319</v>
      </c>
      <c r="B33" s="195"/>
      <c r="C33" s="196"/>
      <c r="D33" s="198">
        <f>D32/(COUNT(B26:C31)*2)</f>
        <v>0.875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ht="82.5" x14ac:dyDescent="0.3">
      <c r="A47" s="32" t="s">
        <v>247</v>
      </c>
      <c r="B47" s="164">
        <v>1</v>
      </c>
      <c r="C47" s="164"/>
      <c r="D47" s="288" t="s">
        <v>413</v>
      </c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82.5" x14ac:dyDescent="0.3">
      <c r="A57" s="42" t="s">
        <v>266</v>
      </c>
      <c r="B57" s="164">
        <v>1</v>
      </c>
      <c r="C57" s="164"/>
      <c r="D57" s="165" t="s">
        <v>431</v>
      </c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 t="s">
        <v>430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4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64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64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64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64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64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64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64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64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64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64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64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64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64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64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64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64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64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64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64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64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64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64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64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64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64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64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64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64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64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64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64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64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64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64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64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64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64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64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64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64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64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64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64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64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64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64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64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64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64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64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64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64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ht="33" x14ac:dyDescent="0.3">
      <c r="A138" s="32" t="s">
        <v>152</v>
      </c>
      <c r="B138" s="164">
        <v>1</v>
      </c>
      <c r="C138" s="164"/>
      <c r="D138" s="165" t="s">
        <v>417</v>
      </c>
      <c r="E138" s="164"/>
      <c r="F138" s="164"/>
    </row>
    <row r="139" spans="1:6" ht="33" x14ac:dyDescent="0.35">
      <c r="A139" s="54" t="s">
        <v>326</v>
      </c>
      <c r="B139" s="164">
        <v>1</v>
      </c>
      <c r="C139" s="188" t="str">
        <f>IF(B139=0, -5, "0")</f>
        <v>0</v>
      </c>
      <c r="D139" s="183" t="s">
        <v>437</v>
      </c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5" t="s">
        <v>387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12</v>
      </c>
    </row>
    <row r="146" spans="1:6" x14ac:dyDescent="0.3">
      <c r="A146" s="194" t="s">
        <v>319</v>
      </c>
      <c r="B146" s="195"/>
      <c r="C146" s="196"/>
      <c r="D146" s="198">
        <f>D145/(COUNT(B137:C144)*2)</f>
        <v>0.75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 t="s">
        <v>34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438</v>
      </c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ht="18.75" x14ac:dyDescent="0.3">
      <c r="A176" s="39" t="s">
        <v>333</v>
      </c>
      <c r="B176" s="164">
        <v>1</v>
      </c>
      <c r="C176" s="164"/>
      <c r="D176" s="286" t="s">
        <v>429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3">
        <v>0.45150000000000001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68</v>
      </c>
    </row>
    <row r="183" spans="1:6" ht="18" x14ac:dyDescent="0.35">
      <c r="A183" s="81" t="s">
        <v>349</v>
      </c>
      <c r="B183" s="81"/>
      <c r="C183" s="81"/>
      <c r="D183" s="287">
        <f>D182/(COUNT(B174:C177,B165:C169,B157:C160,B149:C152,B137:C144,B55:C61,B45:C50,B26:C31,B17:C21,B106:C116,#REF!,B121:C131,B87:C100,B66:C82,B36:C40)*2)</f>
        <v>0.89473684210526316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2"/>
      <c r="H7" s="232"/>
      <c r="I7" s="232"/>
    </row>
    <row r="8" spans="1:9" ht="29.25" x14ac:dyDescent="0.5">
      <c r="A8" s="273" t="str">
        <f>'Page de garde'!D18</f>
        <v>Marsa Erriadh</v>
      </c>
      <c r="B8" s="273"/>
      <c r="C8" s="273"/>
      <c r="D8" s="273"/>
      <c r="E8" s="273"/>
      <c r="F8" s="273"/>
      <c r="G8" s="233"/>
      <c r="H8" s="233"/>
      <c r="I8" s="232"/>
    </row>
    <row r="9" spans="1:9" ht="24.75" x14ac:dyDescent="0.5">
      <c r="A9" s="192" t="s">
        <v>44</v>
      </c>
      <c r="B9" s="274"/>
      <c r="C9" s="274"/>
      <c r="D9" s="274"/>
      <c r="E9" s="274"/>
      <c r="F9" s="275"/>
      <c r="G9" s="233"/>
      <c r="H9" s="233"/>
      <c r="I9" s="232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3"/>
      <c r="H10" s="233"/>
      <c r="I10" s="232"/>
    </row>
    <row r="11" spans="1:9" ht="24.75" x14ac:dyDescent="0.5">
      <c r="A11" s="192" t="s">
        <v>45</v>
      </c>
      <c r="B11" s="270"/>
      <c r="C11" s="270"/>
      <c r="D11" s="270"/>
      <c r="E11" s="270"/>
      <c r="F11" s="270"/>
      <c r="G11" s="233"/>
      <c r="H11" s="233"/>
      <c r="I11" s="232"/>
    </row>
    <row r="12" spans="1:9" ht="24.75" x14ac:dyDescent="0.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3"/>
      <c r="H6" s="233"/>
      <c r="I6" s="233"/>
    </row>
    <row r="7" spans="1:9" s="29" customFormat="1" ht="21.75" customHeight="1" x14ac:dyDescent="0.5">
      <c r="A7" s="273" t="str">
        <f>'A3 Exploitation'!A8:F8</f>
        <v>Marsa Erriadh</v>
      </c>
      <c r="B7" s="273"/>
      <c r="C7" s="273"/>
      <c r="D7" s="273"/>
      <c r="E7" s="273"/>
      <c r="F7" s="273"/>
      <c r="G7" s="233"/>
      <c r="H7" s="233"/>
      <c r="I7" s="233"/>
    </row>
    <row r="8" spans="1:9" s="29" customFormat="1" ht="24.75" x14ac:dyDescent="0.5">
      <c r="A8" s="192" t="s">
        <v>44</v>
      </c>
      <c r="B8" s="285">
        <f>'A3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'A3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2"/>
      <c r="H7" s="232"/>
      <c r="I7" s="232"/>
    </row>
    <row r="8" spans="1:9" ht="29.25" x14ac:dyDescent="0.5">
      <c r="A8" s="273" t="str">
        <f>'Page de garde'!D18</f>
        <v>Marsa Erriadh</v>
      </c>
      <c r="B8" s="273"/>
      <c r="C8" s="273"/>
      <c r="D8" s="273"/>
      <c r="E8" s="273"/>
      <c r="F8" s="273"/>
      <c r="G8" s="233"/>
      <c r="H8" s="233"/>
      <c r="I8" s="232"/>
    </row>
    <row r="9" spans="1:9" ht="24.75" x14ac:dyDescent="0.5">
      <c r="A9" s="192" t="s">
        <v>44</v>
      </c>
      <c r="B9" s="274"/>
      <c r="C9" s="274"/>
      <c r="D9" s="274"/>
      <c r="E9" s="274"/>
      <c r="F9" s="275"/>
      <c r="G9" s="233"/>
      <c r="H9" s="233"/>
      <c r="I9" s="232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3"/>
      <c r="H10" s="233"/>
      <c r="I10" s="232"/>
    </row>
    <row r="11" spans="1:9" ht="24.75" x14ac:dyDescent="0.5">
      <c r="A11" s="192" t="s">
        <v>45</v>
      </c>
      <c r="B11" s="270"/>
      <c r="C11" s="270"/>
      <c r="D11" s="270"/>
      <c r="E11" s="270"/>
      <c r="F11" s="270"/>
      <c r="G11" s="233"/>
      <c r="H11" s="233"/>
      <c r="I11" s="232"/>
    </row>
    <row r="12" spans="1:9" ht="24.75" x14ac:dyDescent="0.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3"/>
      <c r="H6" s="233"/>
      <c r="I6" s="233"/>
    </row>
    <row r="7" spans="1:9" s="29" customFormat="1" ht="21.75" customHeight="1" x14ac:dyDescent="0.5">
      <c r="A7" s="273" t="str">
        <f>'A4 Exploitation'!A8:F8</f>
        <v>Marsa Erriadh</v>
      </c>
      <c r="B7" s="273"/>
      <c r="C7" s="273"/>
      <c r="D7" s="273"/>
      <c r="E7" s="273"/>
      <c r="F7" s="273"/>
      <c r="G7" s="233"/>
      <c r="H7" s="233"/>
      <c r="I7" s="233"/>
    </row>
    <row r="8" spans="1:9" s="29" customFormat="1" ht="24.75" x14ac:dyDescent="0.5">
      <c r="A8" s="192" t="s">
        <v>44</v>
      </c>
      <c r="B8" s="282">
        <f>'A4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'A4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16</vt:i4>
      </vt:variant>
    </vt:vector>
  </HeadingPairs>
  <TitlesOfParts>
    <vt:vector size="26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Feuil1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2017-12-06T22:45:00Z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