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Affaires clients\uhd\Audit magasin\Audits par magasins\CE Marsa Erriadh\2017\juin\"/>
    </mc:Choice>
  </mc:AlternateContent>
  <bookViews>
    <workbookView xWindow="0" yWindow="0" windowWidth="20490" windowHeight="7755" tabRatio="998" activeTab="3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  <sheet name="Feuil1" sheetId="36" r:id="rId10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Technique'!$A$1:$F$184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D461" i="16" l="1"/>
  <c r="A8" i="16" l="1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C377" i="34"/>
  <c r="C371" i="34"/>
  <c r="D373" i="34" s="1"/>
  <c r="D374" i="34" s="1"/>
  <c r="A364" i="34"/>
  <c r="C354" i="34"/>
  <c r="D357" i="34" s="1"/>
  <c r="C353" i="34"/>
  <c r="C345" i="34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D387" i="32" s="1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D307" i="32" s="1"/>
  <c r="D308" i="32" s="1"/>
  <c r="B90" i="29" s="1"/>
  <c r="C291" i="32"/>
  <c r="D294" i="32" s="1"/>
  <c r="D295" i="32" s="1"/>
  <c r="C289" i="32"/>
  <c r="C288" i="32"/>
  <c r="A283" i="32"/>
  <c r="C273" i="32"/>
  <c r="D276" i="32" s="1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D206" i="32"/>
  <c r="D207" i="32" s="1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D146" i="32" s="1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B8" i="31"/>
  <c r="D110" i="32" l="1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8" i="17"/>
  <c r="B10" i="31"/>
  <c r="D178" i="31"/>
  <c r="C175" i="31"/>
  <c r="D170" i="31"/>
  <c r="D171" i="31" s="1"/>
  <c r="D162" i="31"/>
  <c r="D161" i="31"/>
  <c r="C149" i="31"/>
  <c r="D153" i="31" s="1"/>
  <c r="D154" i="31" s="1"/>
  <c r="C141" i="31"/>
  <c r="C140" i="31"/>
  <c r="D145" i="31" s="1"/>
  <c r="D146" i="31" s="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D32" i="31"/>
  <c r="D33" i="31" s="1"/>
  <c r="C26" i="31"/>
  <c r="D22" i="31"/>
  <c r="D23" i="31" s="1"/>
  <c r="D461" i="30"/>
  <c r="B40" i="29" s="1"/>
  <c r="C456" i="30"/>
  <c r="D458" i="30" s="1"/>
  <c r="C435" i="30"/>
  <c r="C434" i="30"/>
  <c r="D449" i="30" s="1"/>
  <c r="D450" i="30" s="1"/>
  <c r="B131" i="29" s="1"/>
  <c r="C425" i="30"/>
  <c r="D428" i="30" s="1"/>
  <c r="D429" i="30" s="1"/>
  <c r="B124" i="29" s="1"/>
  <c r="D419" i="30"/>
  <c r="D420" i="30" s="1"/>
  <c r="B117" i="29" s="1"/>
  <c r="D407" i="30"/>
  <c r="D406" i="30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D322" i="30"/>
  <c r="D321" i="30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D206" i="30" s="1"/>
  <c r="D207" i="30" s="1"/>
  <c r="C203" i="30"/>
  <c r="C195" i="30"/>
  <c r="A193" i="30"/>
  <c r="C180" i="30"/>
  <c r="C176" i="30"/>
  <c r="C174" i="30"/>
  <c r="C172" i="30"/>
  <c r="D164" i="30"/>
  <c r="D163" i="30"/>
  <c r="C160" i="30"/>
  <c r="A153" i="30"/>
  <c r="C143" i="30"/>
  <c r="D146" i="30" s="1"/>
  <c r="C141" i="30"/>
  <c r="C140" i="30"/>
  <c r="C129" i="30"/>
  <c r="C127" i="30"/>
  <c r="C125" i="30"/>
  <c r="C121" i="30"/>
  <c r="C109" i="30"/>
  <c r="C107" i="30"/>
  <c r="D110" i="30" s="1"/>
  <c r="D111" i="30" s="1"/>
  <c r="A100" i="30"/>
  <c r="C87" i="30"/>
  <c r="D93" i="30" s="1"/>
  <c r="D94" i="30" s="1"/>
  <c r="C76" i="30"/>
  <c r="C75" i="30"/>
  <c r="C70" i="30"/>
  <c r="C64" i="30"/>
  <c r="D81" i="30" s="1"/>
  <c r="C62" i="30"/>
  <c r="C53" i="30"/>
  <c r="C51" i="30"/>
  <c r="A44" i="30"/>
  <c r="C33" i="30"/>
  <c r="C28" i="30"/>
  <c r="D23" i="30"/>
  <c r="D24" i="30" s="1"/>
  <c r="A17" i="30"/>
  <c r="A8" i="30"/>
  <c r="A7" i="31" s="1"/>
  <c r="A7" i="17"/>
  <c r="D186" i="30" l="1"/>
  <c r="D187" i="30" s="1"/>
  <c r="D229" i="30"/>
  <c r="D230" i="30" s="1"/>
  <c r="D387" i="30"/>
  <c r="D360" i="34"/>
  <c r="D361" i="34" s="1"/>
  <c r="B98" i="29" s="1"/>
  <c r="D182" i="35"/>
  <c r="D183" i="35" s="1"/>
  <c r="B11" i="35" s="1"/>
  <c r="D37" i="30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B27" i="29" s="1"/>
  <c r="D462" i="32"/>
  <c r="D463" i="32" s="1"/>
  <c r="D179" i="31"/>
  <c r="D245" i="30"/>
  <c r="D246" i="30" s="1"/>
  <c r="B75" i="29" s="1"/>
  <c r="D243" i="30"/>
  <c r="D358" i="30"/>
  <c r="D360" i="30"/>
  <c r="D361" i="30" s="1"/>
  <c r="B96" i="29" s="1"/>
  <c r="D388" i="30"/>
  <c r="D390" i="30"/>
  <c r="D391" i="30" s="1"/>
  <c r="B103" i="29" s="1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96" i="30"/>
  <c r="D97" i="30" s="1"/>
  <c r="B54" i="29" s="1"/>
  <c r="D82" i="30"/>
  <c r="D147" i="30"/>
  <c r="D307" i="30"/>
  <c r="D308" i="30" s="1"/>
  <c r="B89" i="29" s="1"/>
  <c r="D305" i="30"/>
  <c r="D401" i="30"/>
  <c r="D459" i="30"/>
  <c r="B138" i="29" s="1"/>
  <c r="D170" i="17"/>
  <c r="D161" i="17"/>
  <c r="D153" i="17"/>
  <c r="D154" i="17" s="1"/>
  <c r="C149" i="17"/>
  <c r="C141" i="17"/>
  <c r="C140" i="17"/>
  <c r="C139" i="17"/>
  <c r="C131" i="17"/>
  <c r="C129" i="17"/>
  <c r="C127" i="17"/>
  <c r="C126" i="17"/>
  <c r="C115" i="17"/>
  <c r="C114" i="17"/>
  <c r="C111" i="17"/>
  <c r="D117" i="17" s="1"/>
  <c r="D118" i="17" s="1"/>
  <c r="C99" i="17"/>
  <c r="C98" i="17"/>
  <c r="C93" i="17"/>
  <c r="C92" i="17"/>
  <c r="D101" i="17" s="1"/>
  <c r="D102" i="17" s="1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B39" i="29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D387" i="16" s="1"/>
  <c r="C371" i="16"/>
  <c r="D373" i="16" s="1"/>
  <c r="D374" i="16" s="1"/>
  <c r="C354" i="16"/>
  <c r="C353" i="16"/>
  <c r="C345" i="16"/>
  <c r="C342" i="16"/>
  <c r="C332" i="16"/>
  <c r="C327" i="16"/>
  <c r="D337" i="16" s="1"/>
  <c r="D338" i="16" s="1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D93" i="16"/>
  <c r="D94" i="16" s="1"/>
  <c r="C87" i="16"/>
  <c r="C70" i="16"/>
  <c r="C64" i="16"/>
  <c r="C62" i="16"/>
  <c r="C51" i="16"/>
  <c r="C53" i="16"/>
  <c r="C33" i="16"/>
  <c r="C28" i="16"/>
  <c r="D23" i="16"/>
  <c r="D24" i="16" s="1"/>
  <c r="D162" i="17" l="1"/>
  <c r="D145" i="17"/>
  <c r="D146" i="17" s="1"/>
  <c r="D132" i="17"/>
  <c r="D133" i="17" s="1"/>
  <c r="D449" i="16"/>
  <c r="D450" i="16" s="1"/>
  <c r="B130" i="29" s="1"/>
  <c r="D409" i="16"/>
  <c r="D410" i="16" s="1"/>
  <c r="D357" i="16"/>
  <c r="D358" i="16" s="1"/>
  <c r="D346" i="16"/>
  <c r="D347" i="16" s="1"/>
  <c r="D110" i="16"/>
  <c r="D111" i="16" s="1"/>
  <c r="D276" i="16"/>
  <c r="D279" i="16" s="1"/>
  <c r="D280" i="16" s="1"/>
  <c r="D388" i="16"/>
  <c r="D390" i="16"/>
  <c r="D391" i="16" s="1"/>
  <c r="B102" i="29" s="1"/>
  <c r="D277" i="16"/>
  <c r="D360" i="16"/>
  <c r="D361" i="16" s="1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462" i="30"/>
  <c r="D463" i="30" s="1"/>
  <c r="D171" i="17"/>
  <c r="D40" i="16"/>
  <c r="D62" i="17"/>
  <c r="D182" i="17" s="1"/>
  <c r="D183" i="17" s="1"/>
  <c r="D206" i="16"/>
  <c r="D207" i="16" s="1"/>
  <c r="D54" i="16"/>
  <c r="D55" i="16" s="1"/>
  <c r="B10" i="17"/>
  <c r="B11" i="31" l="1"/>
  <c r="B145" i="29"/>
  <c r="B12" i="30"/>
  <c r="B25" i="29"/>
  <c r="B33" i="29"/>
  <c r="D41" i="16"/>
  <c r="B46" i="29" s="1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D242" i="16" s="1"/>
  <c r="C222" i="16"/>
  <c r="D229" i="16" s="1"/>
  <c r="D230" i="16" s="1"/>
  <c r="A193" i="16"/>
  <c r="D245" i="16" l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96" i="16"/>
  <c r="D97" i="16" s="1"/>
  <c r="B53" i="29" s="1"/>
  <c r="D82" i="16"/>
  <c r="D189" i="16"/>
  <c r="D190" i="16" s="1"/>
  <c r="D164" i="16"/>
  <c r="B67" i="29"/>
  <c r="A17" i="16"/>
  <c r="C36" i="17" l="1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s="1"/>
  <c r="D135" i="16" s="1"/>
  <c r="D146" i="16" l="1"/>
  <c r="D305" i="16"/>
  <c r="D294" i="16"/>
  <c r="D295" i="16" s="1"/>
  <c r="D42" i="17"/>
  <c r="B144" i="29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<sst xmlns="http://schemas.openxmlformats.org/spreadsheetml/2006/main" count="2946" uniqueCount="420">
  <si>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</si>
  <si>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</si>
  <si>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</si>
  <si>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</si>
  <si>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</si>
  <si>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</si>
  <si>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</si>
  <si>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</si>
  <si>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</si>
  <si>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</si>
  <si>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</si>
  <si>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</si>
  <si>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</si>
  <si>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</si>
  <si>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</si>
  <si>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</si>
  <si>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</si>
  <si>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</si>
  <si>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</si>
  <si>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</si>
  <si>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</si>
  <si>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</si>
  <si>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</si>
  <si>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</si>
  <si>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</si>
  <si>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</si>
  <si>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</si>
  <si>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</si>
  <si>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</si>
  <si>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</si>
  <si>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</si>
  <si>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</si>
  <si>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</si>
  <si>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</si>
  <si>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</si>
  <si>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</si>
  <si>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</si>
  <si>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</si>
  <si>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</si>
  <si>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</si>
  <si>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</si>
  <si>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</si>
  <si>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</si>
  <si>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</si>
  <si>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</si>
  <si>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</si>
  <si>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</si>
  <si>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</si>
  <si>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</si>
  <si>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</si>
  <si>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</si>
  <si>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</si>
  <si>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</si>
  <si>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</si>
  <si>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</si>
  <si>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</si>
  <si>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</si>
  <si>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</si>
  <si>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</si>
  <si>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</si>
  <si>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</si>
  <si>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</si>
  <si>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</si>
  <si>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</si>
  <si>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</si>
  <si>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</si>
  <si>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</si>
  <si>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</si>
  <si>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</si>
  <si>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</si>
  <si>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</si>
  <si>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</si>
  <si>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</si>
  <si>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</si>
  <si>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</si>
  <si>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</si>
  <si>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</si>
  <si>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</si>
  <si>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</si>
  <si>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</si>
  <si>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</si>
  <si>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</si>
  <si>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</si>
  <si>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</si>
  <si>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</si>
  <si>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</si>
  <si>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</si>
  <si>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</si>
  <si>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</si>
  <si>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</si>
  <si>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</si>
  <si>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</si>
  <si>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</si>
  <si>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</si>
  <si>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</si>
  <si>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</si>
  <si>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</si>
  <si>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</si>
  <si>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</si>
  <si>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</si>
  <si>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</si>
  <si>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</si>
  <si>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</si>
  <si>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</si>
  <si>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</si>
  <si>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</si>
  <si>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</si>
  <si>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</si>
  <si>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</si>
  <si>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</si>
  <si>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</si>
  <si>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</si>
  <si>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</si>
  <si>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</si>
  <si>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</si>
  <si>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</si>
  <si>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</si>
  <si>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</si>
  <si>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</si>
  <si>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</si>
  <si>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</si>
  <si>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</si>
  <si>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</si>
  <si>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</si>
  <si>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</si>
  <si>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</si>
  <si>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</si>
  <si>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</si>
  <si>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</si>
  <si>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</si>
  <si>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</si>
  <si>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</si>
  <si>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</si>
  <si>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</si>
  <si>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</si>
  <si>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</si>
  <si>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</si>
  <si>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</si>
  <si>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</si>
  <si>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</si>
  <si>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</si>
  <si>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</si>
  <si>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</si>
  <si>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</si>
  <si>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</si>
  <si>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</si>
  <si>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</si>
  <si>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</si>
  <si>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</si>
  <si>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</si>
  <si>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</si>
  <si>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</si>
  <si>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</si>
  <si>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</si>
  <si>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</si>
  <si>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</si>
  <si>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</si>
  <si>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</si>
  <si>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</si>
  <si>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</si>
  <si>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</si>
  <si>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</si>
  <si>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</si>
  <si>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</si>
  <si>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</si>
  <si>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</si>
  <si>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</si>
  <si>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</si>
  <si>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</si>
  <si>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</si>
  <si>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</si>
  <si>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</si>
  <si>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</si>
  <si>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</si>
  <si>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</si>
  <si>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</si>
  <si>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</si>
  <si>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</si>
  <si>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</si>
  <si>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</si>
  <si>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</si>
  <si>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</si>
  <si>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</si>
  <si>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</si>
  <si>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</si>
  <si>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</si>
  <si>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</si>
  <si>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</si>
  <si>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</si>
  <si>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</si>
  <si>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</si>
  <si>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</si>
  <si>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</si>
  <si>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</si>
  <si>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</si>
  <si>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</si>
  <si>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</si>
  <si>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</si>
  <si>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</si>
  <si>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</si>
  <si>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</si>
  <si>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</si>
  <si>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</si>
  <si>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</si>
  <si>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</si>
  <si>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</si>
  <si>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</si>
  <si>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</si>
  <si>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</si>
  <si>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</si>
  <si>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</si>
  <si>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</si>
  <si>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</si>
  <si>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</si>
  <si>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</si>
  <si>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</si>
  <si>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</si>
  <si>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</si>
  <si>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</si>
  <si>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</si>
  <si>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</si>
  <si>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</si>
  <si>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</si>
  <si>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</si>
  <si>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</si>
  <si>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</si>
  <si>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</si>
  <si>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</si>
  <si>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</si>
  <si>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</si>
  <si>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</si>
  <si>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</si>
  <si>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</si>
  <si>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</si>
  <si>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</si>
  <si>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</si>
  <si>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</si>
  <si>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</si>
  <si>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</si>
  <si>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</si>
  <si>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</si>
  <si>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</si>
  <si>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</si>
  <si>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</si>
  <si>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</si>
  <si>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</si>
  <si>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</si>
  <si>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</si>
  <si>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</si>
  <si>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</si>
  <si>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</si>
  <si>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</si>
  <si>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</si>
  <si>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</si>
  <si>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</si>
  <si>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</si>
  <si>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</si>
  <si>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</si>
  <si>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</si>
  <si>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</si>
  <si>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</si>
  <si>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</si>
  <si>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</si>
  <si>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</si>
  <si>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</si>
  <si>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</si>
  <si>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</si>
  <si>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</si>
  <si>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</si>
  <si>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</si>
  <si>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</si>
  <si>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</si>
  <si>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</si>
  <si>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</si>
  <si>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</si>
  <si>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</si>
  <si>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</si>
  <si>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</si>
  <si>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</si>
  <si>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</si>
  <si>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</si>
  <si>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</si>
  <si>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</si>
  <si>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</si>
  <si>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</si>
  <si>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</si>
  <si>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</si>
  <si>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</si>
  <si>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</si>
  <si>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</si>
  <si>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</si>
  <si>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</si>
  <si>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</si>
  <si>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</si>
  <si>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</si>
  <si>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</si>
  <si>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</si>
  <si>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</si>
  <si>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</si>
  <si>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</si>
  <si>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</si>
  <si>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</si>
  <si>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</si>
  <si>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</si>
  <si>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</si>
  <si>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</si>
  <si>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</si>
  <si>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</si>
  <si>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</si>
  <si>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</si>
  <si>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</si>
  <si>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</si>
  <si>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</si>
  <si>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</si>
  <si>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</si>
  <si>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</si>
  <si>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</si>
  <si>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</si>
  <si>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</si>
  <si>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</si>
  <si>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</si>
  <si>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</si>
  <si>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</si>
  <si>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</si>
  <si>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</si>
  <si>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</si>
  <si>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</si>
  <si>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</si>
  <si>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</si>
  <si>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</si>
  <si>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</si>
  <si>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</si>
  <si>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</si>
  <si>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</si>
  <si>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</si>
  <si>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</si>
  <si>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</si>
  <si>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</si>
  <si>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</si>
  <si>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</si>
  <si>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</si>
  <si>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</si>
  <si>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</si>
  <si>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</si>
  <si>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</si>
  <si>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</si>
  <si>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</si>
  <si>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</si>
  <si>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</si>
  <si>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</si>
  <si>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</si>
  <si>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</si>
  <si>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</si>
  <si>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</si>
  <si>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</si>
  <si>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</si>
  <si>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</si>
  <si>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</si>
  <si>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</si>
  <si>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</si>
  <si>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</si>
  <si>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</si>
  <si>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</si>
  <si>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</si>
  <si>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</si>
  <si>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</si>
  <si>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</si>
  <si>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</si>
  <si>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</si>
  <si>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</si>
  <si>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</si>
  <si>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</si>
  <si>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</si>
  <si>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</si>
  <si>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</si>
  <si>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</si>
  <si>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</si>
  <si>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</si>
  <si>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</si>
  <si>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Marsa Erriadh</t>
  </si>
  <si>
    <t>M. Bilel HAMDI</t>
  </si>
  <si>
    <t>M. Walid (directeur magasin)</t>
  </si>
  <si>
    <t>L'enregistrement des températures à cœur et la vérification mensuelle des chambres froides n'étaient pas réalisés.</t>
  </si>
  <si>
    <t>Absence d'enregistrement de la température de stockage pour l'armoire FLEG.</t>
  </si>
  <si>
    <t>Enregistrer la température de stockage pour l'armoire FLEG.</t>
  </si>
  <si>
    <t>Renforcer le suivi des durées de vie des produits exposés.</t>
  </si>
  <si>
    <t>Respecter la chaîne du froid pour les produits congelés et réduire le maintien à température ambiante.</t>
  </si>
  <si>
    <t>Absence de salle de pause.</t>
  </si>
  <si>
    <t>Durée d'exposition des produits</t>
  </si>
  <si>
    <t>Les produits de la mer surgelés Sindibad réceptionnés étaient en attente à température ambiante. Leur température était -6°C.</t>
  </si>
  <si>
    <t>Renforcer le froid au niveau du meuble d'exposition des produits laitiers.</t>
  </si>
  <si>
    <t>T°(surface) yaourt: 11,3°C</t>
  </si>
  <si>
    <t>Absence d'un local poubelle</t>
  </si>
  <si>
    <t>Taux de réalisation du plan d'action précédent</t>
  </si>
  <si>
    <t>Une formation a eu lieu sur place.
Effectuer ces enregistrements.</t>
  </si>
  <si>
    <t>Présence de toiles d’araignée au niveau du plafond du magasin.</t>
  </si>
  <si>
    <t>Les rapports n'étaient pas disponibles le jour de l'audit.
Présence d'un plan d'action seulement.</t>
  </si>
  <si>
    <t>Absence de classeur pour les retraits/rappels.</t>
  </si>
  <si>
    <t>Créer un classeur pour les retraits/rappels.</t>
  </si>
  <si>
    <t>Les fissures au mur au-dessus des meubles d'exposition PLS pourraient présenter un gîte pour les insectes.</t>
  </si>
  <si>
    <t>Armoire froide</t>
  </si>
  <si>
    <t>Absence d'un thermomètre à infrarouge.</t>
  </si>
  <si>
    <t>L'enregistrement des paramètres de contrôle à la réception des produits en provenance de l'entrepôt carrefour n'a pas été réalisé.
Absence de certificat de salubrité pour les produits de la mer congelé Sindibad réceptionnés le jour de l'audit.</t>
  </si>
  <si>
    <t>Enregistrer les paramètres de contrôle à la réception des produits de l'entrepôt carrefour.
Tout produit d'origine animale doit être muni de son certificat de salubrité.</t>
  </si>
  <si>
    <t>Stockage simultané et désordonné des produits alimentaires avec les produits de nettoyage.</t>
  </si>
  <si>
    <t>Des souillures étaient constatées au niveau des étagères.
L'état du sol du magasin ne permet pas un nettoyage efficace des surfaces</t>
  </si>
  <si>
    <t>Renforcer le nettoyage en attentant les travaux</t>
  </si>
  <si>
    <t xml:space="preserve">Les durées des vies d’un sachet de schoko-bons et d'une boîte de bonbon dragés étaient dépassées depuis 20/06/2017 et avril 2017. </t>
  </si>
  <si>
    <t xml:space="preserve">Le meuble d’exposition des fromages présentait des piqûres de moisissures.
</t>
  </si>
  <si>
    <t>Le meuble d’exposition des glaces n’était ni rangé ni propre.</t>
  </si>
  <si>
    <t>Absence de papier essuie-main.</t>
  </si>
  <si>
    <t>Le miroir était fissuré</t>
  </si>
  <si>
    <t>Une des lampes du présentoir n'était pas fonctionnelle.</t>
  </si>
  <si>
    <t>Développement de rouille sur quelques étagères.
Le sol est cimenté à plusieurs niveaux, les poussières ne peuvent être éliminées en ces conditions</t>
  </si>
  <si>
    <t>Les étagères du meuble d’exposition étaient écaillées.
Le cadre était démonté au niveau du meuble des surgelés.</t>
  </si>
  <si>
    <t>Le meuble d’exposition des surgelés présentait du givre au niveau des canalisations.</t>
  </si>
  <si>
    <t>T°(affichée) produits laitiers: 9°C
T°(mesurée) produits laitiers: 11,4°C
T°(affichée) des surgelés: -23°C</t>
  </si>
  <si>
    <t>Une partie du mur de la salle d’eau était fissurée.</t>
  </si>
  <si>
    <t>Les distributeurs de savon liquide étaient détériorés.</t>
  </si>
  <si>
    <t>Les portes appâts n'étaient pas fixés.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</si>
</sst>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85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4" fillId="8" borderId="3" xfId="0" applyNumberFormat="1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10" fontId="11" fillId="0" borderId="1" xfId="0" applyNumberFormat="1" applyFont="1" applyBorder="1" applyAlignment="1" applyProtection="1">
      <alignment wrapText="1"/>
      <protection locked="0"/>
    </xf>
    <xf numFmtId="0" fontId="12" fillId="4" borderId="1" xfId="0" applyFont="1" applyFill="1" applyBorder="1" applyAlignment="1"/>
    <xf numFmtId="165" fontId="12" fillId="6" borderId="1" xfId="3" applyNumberFormat="1" applyFont="1" applyFill="1" applyBorder="1" applyAlignment="1">
      <alignment horizontal="center"/>
    </xf>
    <xf numFmtId="0" fontId="11" fillId="0" borderId="1" xfId="0" applyFont="1" applyBorder="1" applyAlignment="1" applyProtection="1">
      <alignment vertical="center" wrapText="1"/>
      <protection locked="0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177928"/>
        <c:axId val="225174792"/>
      </c:barChart>
      <c:catAx>
        <c:axId val="225177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74792"/>
        <c:crosses val="autoZero"/>
        <c:auto val="1"/>
        <c:lblAlgn val="ctr"/>
        <c:lblOffset val="100"/>
        <c:noMultiLvlLbl val="0"/>
      </c:catAx>
      <c:valAx>
        <c:axId val="225174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177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186160"/>
        <c:axId val="225195176"/>
      </c:barChart>
      <c:catAx>
        <c:axId val="2251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95176"/>
        <c:crosses val="autoZero"/>
        <c:auto val="1"/>
        <c:lblAlgn val="ctr"/>
        <c:lblOffset val="100"/>
        <c:noMultiLvlLbl val="0"/>
      </c:catAx>
      <c:valAx>
        <c:axId val="225195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186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195568"/>
        <c:axId val="225198312"/>
      </c:barChart>
      <c:catAx>
        <c:axId val="22519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98312"/>
        <c:crosses val="autoZero"/>
        <c:auto val="1"/>
        <c:lblAlgn val="ctr"/>
        <c:lblOffset val="100"/>
        <c:noMultiLvlLbl val="0"/>
      </c:catAx>
      <c:valAx>
        <c:axId val="225198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195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197920"/>
        <c:axId val="225190080"/>
      </c:barChart>
      <c:catAx>
        <c:axId val="225197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90080"/>
        <c:crosses val="autoZero"/>
        <c:auto val="1"/>
        <c:lblAlgn val="ctr"/>
        <c:lblOffset val="100"/>
        <c:noMultiLvlLbl val="0"/>
      </c:catAx>
      <c:valAx>
        <c:axId val="225190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197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186552"/>
        <c:axId val="225188512"/>
      </c:barChart>
      <c:catAx>
        <c:axId val="225186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88512"/>
        <c:crosses val="autoZero"/>
        <c:auto val="1"/>
        <c:lblAlgn val="ctr"/>
        <c:lblOffset val="100"/>
        <c:noMultiLvlLbl val="0"/>
      </c:catAx>
      <c:valAx>
        <c:axId val="225188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186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0.66666666666666663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188904"/>
        <c:axId val="225189296"/>
      </c:barChart>
      <c:catAx>
        <c:axId val="225188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89296"/>
        <c:crosses val="autoZero"/>
        <c:auto val="1"/>
        <c:lblAlgn val="ctr"/>
        <c:lblOffset val="100"/>
        <c:noMultiLvlLbl val="0"/>
      </c:catAx>
      <c:valAx>
        <c:axId val="225189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188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0.84285714285714286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200272"/>
        <c:axId val="225204192"/>
      </c:barChart>
      <c:catAx>
        <c:axId val="2252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204192"/>
        <c:crosses val="autoZero"/>
        <c:auto val="1"/>
        <c:lblAlgn val="ctr"/>
        <c:lblOffset val="100"/>
        <c:noMultiLvlLbl val="0"/>
      </c:catAx>
      <c:valAx>
        <c:axId val="225204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200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0.85326086956521741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200664"/>
        <c:axId val="225204584"/>
      </c:barChart>
      <c:catAx>
        <c:axId val="225200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204584"/>
        <c:crosses val="autoZero"/>
        <c:auto val="1"/>
        <c:lblAlgn val="ctr"/>
        <c:lblOffset val="100"/>
        <c:noMultiLvlLbl val="0"/>
      </c:catAx>
      <c:valAx>
        <c:axId val="225204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200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0.84805900621118013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25203408"/>
        <c:axId val="225205368"/>
        <c:extLst xmlns:c16r2="http://schemas.microsoft.com/office/drawing/2015/06/chart"/>
      </c:barChart>
      <c:catAx>
        <c:axId val="2252034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205368"/>
        <c:crosses val="autoZero"/>
        <c:auto val="1"/>
        <c:lblAlgn val="ctr"/>
        <c:lblOffset val="100"/>
        <c:noMultiLvlLbl val="0"/>
      </c:catAx>
      <c:valAx>
        <c:axId val="2252053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203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0.66444444444444439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25199488"/>
        <c:axId val="225205760"/>
        <c:extLst xmlns:c16r2="http://schemas.microsoft.com/office/drawing/2015/06/chart"/>
      </c:barChart>
      <c:catAx>
        <c:axId val="225199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205760"/>
        <c:crosses val="autoZero"/>
        <c:auto val="1"/>
        <c:lblAlgn val="ctr"/>
        <c:lblOffset val="100"/>
        <c:noMultiLvlLbl val="0"/>
      </c:catAx>
      <c:valAx>
        <c:axId val="22520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99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184200"/>
        <c:axId val="225184592"/>
      </c:barChart>
      <c:catAx>
        <c:axId val="225184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84592"/>
        <c:crosses val="autoZero"/>
        <c:auto val="1"/>
        <c:lblAlgn val="ctr"/>
        <c:lblOffset val="100"/>
        <c:noMultiLvlLbl val="0"/>
      </c:catAx>
      <c:valAx>
        <c:axId val="225184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184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185376"/>
        <c:axId val="225185768"/>
      </c:barChart>
      <c:catAx>
        <c:axId val="22518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85768"/>
        <c:crosses val="autoZero"/>
        <c:auto val="1"/>
        <c:lblAlgn val="ctr"/>
        <c:lblOffset val="100"/>
        <c:noMultiLvlLbl val="0"/>
      </c:catAx>
      <c:valAx>
        <c:axId val="225185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18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188120"/>
        <c:axId val="225190864"/>
      </c:barChart>
      <c:catAx>
        <c:axId val="225188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90864"/>
        <c:crosses val="autoZero"/>
        <c:auto val="1"/>
        <c:lblAlgn val="ctr"/>
        <c:lblOffset val="100"/>
        <c:noMultiLvlLbl val="0"/>
      </c:catAx>
      <c:valAx>
        <c:axId val="22519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188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190472"/>
        <c:axId val="225187728"/>
      </c:barChart>
      <c:catAx>
        <c:axId val="225190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87728"/>
        <c:crosses val="autoZero"/>
        <c:auto val="1"/>
        <c:lblAlgn val="ctr"/>
        <c:lblOffset val="100"/>
        <c:noMultiLvlLbl val="0"/>
      </c:catAx>
      <c:valAx>
        <c:axId val="225187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190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193216"/>
        <c:axId val="225193608"/>
      </c:barChart>
      <c:catAx>
        <c:axId val="22519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93608"/>
        <c:crosses val="autoZero"/>
        <c:auto val="1"/>
        <c:lblAlgn val="ctr"/>
        <c:lblOffset val="100"/>
        <c:noMultiLvlLbl val="0"/>
      </c:catAx>
      <c:valAx>
        <c:axId val="225193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193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0.6333333333333333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194784"/>
        <c:axId val="225191256"/>
      </c:barChart>
      <c:catAx>
        <c:axId val="225194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91256"/>
        <c:crosses val="autoZero"/>
        <c:auto val="1"/>
        <c:lblAlgn val="ctr"/>
        <c:lblOffset val="100"/>
        <c:noMultiLvlLbl val="0"/>
      </c:catAx>
      <c:valAx>
        <c:axId val="225191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194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0.90322580645161288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192040"/>
        <c:axId val="225196744"/>
      </c:barChart>
      <c:catAx>
        <c:axId val="225192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96744"/>
        <c:crosses val="autoZero"/>
        <c:auto val="1"/>
        <c:lblAlgn val="ctr"/>
        <c:lblOffset val="100"/>
        <c:noMultiLvlLbl val="0"/>
      </c:catAx>
      <c:valAx>
        <c:axId val="225196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192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195960"/>
        <c:axId val="225192824"/>
      </c:barChart>
      <c:catAx>
        <c:axId val="225195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92824"/>
        <c:crosses val="autoZero"/>
        <c:auto val="1"/>
        <c:lblAlgn val="ctr"/>
        <c:lblOffset val="100"/>
        <c:noMultiLvlLbl val="0"/>
      </c:catAx>
      <c:valAx>
        <c:axId val="225192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195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A95" zoomScale="90" zoomScaleNormal="100" zoomScaleSheetLayoutView="90" workbookViewId="0">
      <selection activeCell="J95" sqref="J95"/>
    </sheetView>
  </sheetViews>
  <sheetFormatPr baseColWidth="10"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47" t="s">
        <v>378</v>
      </c>
      <c r="B18" s="247"/>
      <c r="C18" s="247"/>
      <c r="D18" s="248" t="s">
        <v>379</v>
      </c>
      <c r="E18" s="248"/>
      <c r="F18" s="248"/>
      <c r="G18" s="248"/>
      <c r="H18" s="248"/>
      <c r="I18" s="248"/>
      <c r="J18" s="248"/>
      <c r="K18" s="248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49" t="s">
        <v>350</v>
      </c>
      <c r="B21" s="249"/>
      <c r="C21" s="249"/>
      <c r="D21" s="249"/>
      <c r="E21" s="249"/>
      <c r="F21" s="249"/>
      <c r="G21" s="249"/>
      <c r="H21" s="249"/>
      <c r="I21" s="249"/>
      <c r="J21" s="249"/>
      <c r="K21" s="249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50" t="s">
        <v>352</v>
      </c>
      <c r="C23" s="250"/>
      <c r="D23" s="150"/>
      <c r="E23" s="150"/>
      <c r="F23" s="150"/>
      <c r="G23" s="150"/>
      <c r="H23" s="150"/>
      <c r="I23" s="150"/>
      <c r="J23" s="149" t="str">
        <f>D18</f>
        <v>Marsa Erriadh</v>
      </c>
    </row>
    <row r="24" spans="1:11" ht="33" customHeight="1" x14ac:dyDescent="0.25">
      <c r="A24" s="191" t="s">
        <v>353</v>
      </c>
      <c r="B24" s="251">
        <f>AVERAGE('A1 Exploitation'!D463,'A1 Technique'!D183)</f>
        <v>0.84805900621118013</v>
      </c>
      <c r="C24" s="251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51">
        <f>AVERAGE('A2 Exploitation'!D463,'A2 Technique'!D183)</f>
        <v>0</v>
      </c>
      <c r="C25" s="251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51">
        <f>AVERAGE('A3 Exploitation'!D463,'A3 Technique'!D183)</f>
        <v>0</v>
      </c>
      <c r="C26" s="251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51">
        <f>AVERAGE('A4 Exploitation'!D463,'A4 Technique'!D183)</f>
        <v>0</v>
      </c>
      <c r="C27" s="251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50" t="s">
        <v>357</v>
      </c>
      <c r="C31" s="250"/>
      <c r="D31" s="150"/>
      <c r="E31" s="150"/>
      <c r="F31" s="150"/>
      <c r="G31" s="150"/>
      <c r="H31" s="150"/>
      <c r="I31" s="150"/>
      <c r="J31" s="149" t="str">
        <f>D18</f>
        <v>Marsa Erriadh</v>
      </c>
    </row>
    <row r="32" spans="1:11" ht="33" customHeight="1" x14ac:dyDescent="0.25">
      <c r="A32" s="191" t="s">
        <v>353</v>
      </c>
      <c r="B32" s="251">
        <f>'A1 Exploitation'!D463</f>
        <v>0.85326086956521741</v>
      </c>
      <c r="C32" s="251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51">
        <f>'A2 Exploitation'!D463</f>
        <v>0</v>
      </c>
      <c r="C33" s="251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51">
        <f>'A3 Exploitation'!D463</f>
        <v>0</v>
      </c>
      <c r="C34" s="251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51">
        <f>'A4 Exploitation'!D463</f>
        <v>0</v>
      </c>
      <c r="C35" s="251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52" t="s">
        <v>358</v>
      </c>
      <c r="C38" s="252"/>
      <c r="D38" s="150"/>
      <c r="E38" s="150"/>
      <c r="F38" s="150"/>
      <c r="G38" s="150"/>
      <c r="H38" s="150"/>
      <c r="I38" s="150"/>
      <c r="J38" s="149" t="str">
        <f>D18</f>
        <v>Marsa Erriadh</v>
      </c>
    </row>
    <row r="39" spans="1:10" ht="33" customHeight="1" x14ac:dyDescent="0.25">
      <c r="A39" s="191" t="s">
        <v>353</v>
      </c>
      <c r="B39" s="251">
        <f>AVERAGE('A1 Exploitation'!D461, 'A1 Technique'!D181)</f>
        <v>0.66444444444444439</v>
      </c>
      <c r="C39" s="251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51">
        <f>AVERAGE('A2 Exploitation'!D461, 'A2 Technique'!D181)</f>
        <v>0</v>
      </c>
      <c r="C40" s="251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51">
        <f>AVERAGE('A3 Exploitation'!D461, 'A3 Technique'!D181)</f>
        <v>0</v>
      </c>
      <c r="C41" s="251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51">
        <f>AVERAGE('A4 Exploitation'!D461, 'A4 Technique'!D181)</f>
        <v>0</v>
      </c>
      <c r="C42" s="251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50" t="s">
        <v>359</v>
      </c>
      <c r="C45" s="250"/>
      <c r="D45" s="150"/>
      <c r="E45" s="150"/>
      <c r="F45" s="150"/>
      <c r="G45" s="150"/>
      <c r="H45" s="150"/>
      <c r="I45" s="150"/>
      <c r="J45" s="149" t="str">
        <f>D18</f>
        <v>Marsa Erriadh</v>
      </c>
    </row>
    <row r="46" spans="1:10" ht="33" customHeight="1" x14ac:dyDescent="0.25">
      <c r="A46" s="191" t="s">
        <v>353</v>
      </c>
      <c r="B46" s="253">
        <f>'A1 Exploitation'!D41</f>
        <v>0.875</v>
      </c>
      <c r="C46" s="253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53">
        <f>'A2 Exploitation'!D41</f>
        <v>0</v>
      </c>
      <c r="C47" s="253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53">
        <f>'A3 Exploitation'!D41</f>
        <v>0</v>
      </c>
      <c r="C48" s="253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53">
        <f>'A4 Exploitation'!D41</f>
        <v>0</v>
      </c>
      <c r="C49" s="253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50" t="s">
        <v>360</v>
      </c>
      <c r="C52" s="250"/>
      <c r="D52" s="150"/>
      <c r="E52" s="150"/>
      <c r="F52" s="150"/>
      <c r="G52" s="150"/>
      <c r="H52" s="150"/>
      <c r="I52" s="150"/>
      <c r="J52" s="149" t="str">
        <f>D18</f>
        <v>Marsa Erriadh</v>
      </c>
    </row>
    <row r="53" spans="1:10" ht="33" customHeight="1" x14ac:dyDescent="0.25">
      <c r="A53" s="191" t="s">
        <v>353</v>
      </c>
      <c r="B53" s="251" t="e">
        <f>'A1 Exploitation'!D97</f>
        <v>#DIV/0!</v>
      </c>
      <c r="C53" s="251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51">
        <f>'A2 Exploitation'!D97</f>
        <v>0</v>
      </c>
      <c r="C54" s="251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51">
        <f>'A3 Exploitation'!D97</f>
        <v>0</v>
      </c>
      <c r="C55" s="251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51">
        <f>'A4 Exploitation'!D97</f>
        <v>0</v>
      </c>
      <c r="C56" s="251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50" t="s">
        <v>361</v>
      </c>
      <c r="C59" s="250"/>
      <c r="D59" s="150"/>
      <c r="E59" s="150"/>
      <c r="F59" s="150"/>
      <c r="G59" s="150"/>
      <c r="H59" s="150"/>
      <c r="I59" s="150"/>
      <c r="J59" s="149" t="str">
        <f>D18</f>
        <v>Marsa Erriadh</v>
      </c>
    </row>
    <row r="60" spans="1:10" ht="33" customHeight="1" x14ac:dyDescent="0.25">
      <c r="A60" s="191" t="s">
        <v>353</v>
      </c>
      <c r="B60" s="251" t="e">
        <f>'A1 Exploitation'!D150</f>
        <v>#DIV/0!</v>
      </c>
      <c r="C60" s="251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51">
        <f>'A2 Exploitation'!D150</f>
        <v>0</v>
      </c>
      <c r="C61" s="251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51">
        <f>'A3 Exploitation'!D150</f>
        <v>0</v>
      </c>
      <c r="C62" s="251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51">
        <f>'A4 Exploitation'!D150</f>
        <v>0</v>
      </c>
      <c r="C63" s="251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50" t="s">
        <v>362</v>
      </c>
      <c r="C66" s="250"/>
      <c r="D66" s="150"/>
      <c r="E66" s="150"/>
      <c r="F66" s="150"/>
      <c r="G66" s="150"/>
      <c r="H66" s="150"/>
      <c r="I66" s="150"/>
      <c r="J66" s="149" t="str">
        <f>D18</f>
        <v>Marsa Erriadh</v>
      </c>
    </row>
    <row r="67" spans="1:10" ht="33" customHeight="1" x14ac:dyDescent="0.25">
      <c r="A67" s="191" t="s">
        <v>353</v>
      </c>
      <c r="B67" s="251" t="e">
        <f>'A1 Exploitation'!D190</f>
        <v>#DIV/0!</v>
      </c>
      <c r="C67" s="251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51">
        <f>'A2 Exploitation'!D190</f>
        <v>0</v>
      </c>
      <c r="C68" s="251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51">
        <f>'A3 Exploitation'!D190</f>
        <v>0</v>
      </c>
      <c r="C69" s="251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51">
        <f>'A4 Exploitation'!D190</f>
        <v>0</v>
      </c>
      <c r="C70" s="251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50" t="s">
        <v>363</v>
      </c>
      <c r="C73" s="250"/>
      <c r="D73" s="150"/>
      <c r="E73" s="150"/>
      <c r="F73" s="150"/>
      <c r="G73" s="150"/>
      <c r="H73" s="150"/>
      <c r="I73" s="150"/>
      <c r="J73" s="149" t="str">
        <f>D18</f>
        <v>Marsa Erriadh</v>
      </c>
    </row>
    <row r="74" spans="1:10" ht="33" customHeight="1" x14ac:dyDescent="0.25">
      <c r="A74" s="191" t="s">
        <v>353</v>
      </c>
      <c r="B74" s="251" t="e">
        <f>'A1 Exploitation'!D246</f>
        <v>#DIV/0!</v>
      </c>
      <c r="C74" s="251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51">
        <f>'A2 Exploitation'!D246</f>
        <v>0</v>
      </c>
      <c r="C75" s="251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51">
        <f>'A3 Exploitation'!D246</f>
        <v>0</v>
      </c>
      <c r="C76" s="251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51">
        <f>'A4 Exploitation'!D246</f>
        <v>0</v>
      </c>
      <c r="C77" s="251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50" t="s">
        <v>364</v>
      </c>
      <c r="C80" s="250"/>
      <c r="D80" s="150"/>
      <c r="E80" s="150"/>
      <c r="F80" s="150"/>
      <c r="G80" s="150"/>
      <c r="H80" s="150"/>
      <c r="I80" s="150"/>
      <c r="J80" s="149" t="str">
        <f>D18</f>
        <v>Marsa Erriadh</v>
      </c>
    </row>
    <row r="81" spans="1:10" ht="33" customHeight="1" x14ac:dyDescent="0.25">
      <c r="A81" s="191" t="s">
        <v>353</v>
      </c>
      <c r="B81" s="251">
        <f>'A1 Exploitation'!D280</f>
        <v>0.9375</v>
      </c>
      <c r="C81" s="251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51">
        <f>'A2 Exploitation'!D280</f>
        <v>0</v>
      </c>
      <c r="C82" s="251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51">
        <f>'A3 Exploitation'!D280</f>
        <v>0</v>
      </c>
      <c r="C83" s="251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51">
        <f>'A4 Exploitation'!D280</f>
        <v>0</v>
      </c>
      <c r="C84" s="251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50" t="s">
        <v>365</v>
      </c>
      <c r="C87" s="250"/>
      <c r="D87" s="150"/>
      <c r="E87" s="150"/>
      <c r="F87" s="150"/>
      <c r="G87" s="150"/>
      <c r="H87" s="150"/>
      <c r="I87" s="150"/>
      <c r="J87" s="149" t="str">
        <f>D18</f>
        <v>Marsa Erriadh</v>
      </c>
    </row>
    <row r="88" spans="1:10" ht="33" customHeight="1" x14ac:dyDescent="0.25">
      <c r="A88" s="191" t="s">
        <v>353</v>
      </c>
      <c r="B88" s="251">
        <f>'A1 Exploitation'!D308</f>
        <v>0.6333333333333333</v>
      </c>
      <c r="C88" s="251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51">
        <f>'A2 Exploitation'!D308</f>
        <v>0</v>
      </c>
      <c r="C89" s="251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51">
        <f>'A3 Exploitation'!D308</f>
        <v>0</v>
      </c>
      <c r="C90" s="251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51">
        <f>'A4 Exploitation'!D308</f>
        <v>0</v>
      </c>
      <c r="C91" s="251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50" t="s">
        <v>366</v>
      </c>
      <c r="C94" s="250"/>
      <c r="D94" s="150"/>
      <c r="E94" s="150"/>
      <c r="F94" s="150"/>
      <c r="G94" s="150"/>
      <c r="H94" s="150"/>
      <c r="I94" s="150"/>
      <c r="J94" s="149" t="str">
        <f>D18</f>
        <v>Marsa Erriadh</v>
      </c>
    </row>
    <row r="95" spans="1:10" ht="33" customHeight="1" x14ac:dyDescent="0.25">
      <c r="A95" s="191" t="s">
        <v>353</v>
      </c>
      <c r="B95" s="251">
        <f>'A1 Exploitation'!D361</f>
        <v>0.90322580645161288</v>
      </c>
      <c r="C95" s="251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51">
        <f>'A2 Exploitation'!D361</f>
        <v>0</v>
      </c>
      <c r="C96" s="251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51">
        <f>'A3 Exploitation'!D361</f>
        <v>0</v>
      </c>
      <c r="C97" s="251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51">
        <f>'A4 Exploitation'!D361</f>
        <v>0</v>
      </c>
      <c r="C98" s="251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50" t="s">
        <v>367</v>
      </c>
      <c r="C101" s="250"/>
      <c r="D101" s="150"/>
      <c r="E101" s="150"/>
      <c r="F101" s="150"/>
      <c r="G101" s="150"/>
      <c r="H101" s="150"/>
      <c r="I101" s="150"/>
      <c r="J101" s="149" t="str">
        <f>D18</f>
        <v>Marsa Erriadh</v>
      </c>
    </row>
    <row r="102" spans="1:10" ht="33" customHeight="1" x14ac:dyDescent="0.25">
      <c r="A102" s="191" t="s">
        <v>353</v>
      </c>
      <c r="B102" s="251" t="e">
        <f>'A1 Exploitation'!D391</f>
        <v>#DIV/0!</v>
      </c>
      <c r="C102" s="251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51">
        <f>'A2 Exploitation'!D391</f>
        <v>0</v>
      </c>
      <c r="C103" s="251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51">
        <f>'A3 Exploitation'!D391</f>
        <v>0</v>
      </c>
      <c r="C104" s="251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51">
        <f>'A4 Exploitation'!D391</f>
        <v>0</v>
      </c>
      <c r="C105" s="251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50" t="s">
        <v>368</v>
      </c>
      <c r="C108" s="250"/>
      <c r="D108" s="150"/>
      <c r="E108" s="150"/>
      <c r="F108" s="150"/>
      <c r="G108" s="150"/>
      <c r="H108" s="150"/>
      <c r="I108" s="150"/>
      <c r="J108" s="149" t="str">
        <f>D18</f>
        <v>Marsa Erriadh</v>
      </c>
    </row>
    <row r="109" spans="1:10" ht="33" customHeight="1" x14ac:dyDescent="0.25">
      <c r="A109" s="191" t="s">
        <v>353</v>
      </c>
      <c r="B109" s="251">
        <f>'A1 Exploitation'!D410</f>
        <v>0.875</v>
      </c>
      <c r="C109" s="251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51">
        <f>'A2 Exploitation'!D410</f>
        <v>0</v>
      </c>
      <c r="C110" s="251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51">
        <f>'A3 Exploitation'!D410</f>
        <v>0</v>
      </c>
      <c r="C111" s="251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51">
        <f>'A4 Exploitation'!D410</f>
        <v>0</v>
      </c>
      <c r="C112" s="251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50" t="s">
        <v>369</v>
      </c>
      <c r="C115" s="250"/>
      <c r="D115" s="150"/>
      <c r="E115" s="150"/>
      <c r="F115" s="150"/>
      <c r="G115" s="150"/>
      <c r="H115" s="150"/>
      <c r="I115" s="150"/>
      <c r="J115" s="149" t="str">
        <f>D18</f>
        <v>Marsa Erriadh</v>
      </c>
    </row>
    <row r="116" spans="1:10" ht="33" customHeight="1" x14ac:dyDescent="0.25">
      <c r="A116" s="191" t="s">
        <v>353</v>
      </c>
      <c r="B116" s="251">
        <f>'A1 Exploitation'!D420</f>
        <v>0.83333333333333337</v>
      </c>
      <c r="C116" s="251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51">
        <f>'A2 Exploitation'!D420</f>
        <v>0</v>
      </c>
      <c r="C117" s="251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51">
        <f>'A3 Exploitation'!D420</f>
        <v>0</v>
      </c>
      <c r="C118" s="251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51">
        <f>'A4 Exploitation'!D420</f>
        <v>0</v>
      </c>
      <c r="C119" s="251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50" t="s">
        <v>370</v>
      </c>
      <c r="C122" s="250"/>
      <c r="D122" s="150"/>
      <c r="E122" s="150"/>
      <c r="F122" s="150"/>
      <c r="G122" s="150"/>
      <c r="H122" s="150"/>
      <c r="I122" s="150"/>
      <c r="J122" s="149" t="str">
        <f>D18</f>
        <v>Marsa Erriadh</v>
      </c>
    </row>
    <row r="123" spans="1:10" ht="33" customHeight="1" x14ac:dyDescent="0.25">
      <c r="A123" s="191" t="s">
        <v>353</v>
      </c>
      <c r="B123" s="251">
        <f>'A1 Exploitation'!D429</f>
        <v>1</v>
      </c>
      <c r="C123" s="251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51">
        <f>'A2 Exploitation'!D429</f>
        <v>0</v>
      </c>
      <c r="C124" s="251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51">
        <f>'A3 Exploitation'!D429</f>
        <v>0</v>
      </c>
      <c r="C125" s="251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51">
        <f>'A4 Exploitation'!D429</f>
        <v>0</v>
      </c>
      <c r="C126" s="251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54"/>
      <c r="C127" s="254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54"/>
      <c r="C128" s="254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50" t="s">
        <v>371</v>
      </c>
      <c r="C129" s="250"/>
      <c r="D129" s="150"/>
      <c r="E129" s="150"/>
      <c r="F129" s="150"/>
      <c r="G129" s="150"/>
      <c r="H129" s="150"/>
      <c r="I129" s="150"/>
      <c r="J129" s="149" t="str">
        <f>D18</f>
        <v>Marsa Erriadh</v>
      </c>
    </row>
    <row r="130" spans="1:10" ht="33" customHeight="1" x14ac:dyDescent="0.25">
      <c r="A130" s="191" t="s">
        <v>353</v>
      </c>
      <c r="B130" s="251">
        <f>'A1 Exploitation'!D450</f>
        <v>0.9285714285714286</v>
      </c>
      <c r="C130" s="251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51">
        <f>'A2 Exploitation'!D450</f>
        <v>0</v>
      </c>
      <c r="C131" s="251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51">
        <f>'A3 Exploitation'!D450</f>
        <v>0</v>
      </c>
      <c r="C132" s="251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51">
        <f>'A4 Exploitation'!D450</f>
        <v>0</v>
      </c>
      <c r="C133" s="251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50" t="s">
        <v>372</v>
      </c>
      <c r="C136" s="250"/>
      <c r="J136" s="149" t="str">
        <f>D18</f>
        <v>Marsa Erriadh</v>
      </c>
    </row>
    <row r="137" spans="1:10" ht="33" customHeight="1" x14ac:dyDescent="0.25">
      <c r="A137" s="191" t="s">
        <v>353</v>
      </c>
      <c r="B137" s="251">
        <f>'A1 Exploitation'!D459</f>
        <v>0.66666666666666663</v>
      </c>
      <c r="C137" s="251"/>
    </row>
    <row r="138" spans="1:10" ht="33" customHeight="1" x14ac:dyDescent="0.25">
      <c r="A138" s="190" t="s">
        <v>354</v>
      </c>
      <c r="B138" s="251">
        <f>'A2 Exploitation'!D459</f>
        <v>0</v>
      </c>
      <c r="C138" s="251"/>
    </row>
    <row r="139" spans="1:10" ht="33" customHeight="1" x14ac:dyDescent="0.25">
      <c r="A139" s="191" t="s">
        <v>355</v>
      </c>
      <c r="B139" s="251">
        <f>'A3 Exploitation'!D459</f>
        <v>0</v>
      </c>
      <c r="C139" s="251"/>
    </row>
    <row r="140" spans="1:10" ht="33" customHeight="1" x14ac:dyDescent="0.25">
      <c r="A140" s="191" t="s">
        <v>356</v>
      </c>
      <c r="B140" s="251">
        <f>'A4 Exploitation'!D459</f>
        <v>0</v>
      </c>
      <c r="C140" s="251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50" t="s">
        <v>373</v>
      </c>
      <c r="C143" s="250"/>
      <c r="J143" s="149" t="str">
        <f>D18</f>
        <v>Marsa Erriadh</v>
      </c>
    </row>
    <row r="144" spans="1:10" ht="33" customHeight="1" x14ac:dyDescent="0.25">
      <c r="A144" s="191" t="s">
        <v>353</v>
      </c>
      <c r="B144" s="251">
        <f>'A1 Technique'!D183</f>
        <v>0.84285714285714286</v>
      </c>
      <c r="C144" s="251"/>
    </row>
    <row r="145" spans="1:3" ht="33" customHeight="1" x14ac:dyDescent="0.25">
      <c r="A145" s="190" t="s">
        <v>354</v>
      </c>
      <c r="B145" s="251">
        <f>'A2 Technique'!D183</f>
        <v>0</v>
      </c>
      <c r="C145" s="251"/>
    </row>
    <row r="146" spans="1:3" ht="33" customHeight="1" x14ac:dyDescent="0.25">
      <c r="A146" s="191" t="s">
        <v>355</v>
      </c>
      <c r="B146" s="251">
        <f>'A3 Technique'!D183</f>
        <v>0</v>
      </c>
      <c r="C146" s="251"/>
    </row>
    <row r="147" spans="1:3" ht="33" customHeight="1" x14ac:dyDescent="0.25">
      <c r="A147" s="191" t="s">
        <v>356</v>
      </c>
      <c r="B147" s="251">
        <f>'A4 Technique'!D183</f>
        <v>0</v>
      </c>
      <c r="C147" s="251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4" manualBreakCount="4">
    <brk id="43" max="16383" man="1"/>
    <brk id="85" max="16383" man="1"/>
    <brk id="99" max="16383" man="1"/>
    <brk id="134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45" zoomScaleNormal="71" zoomScaleSheetLayoutView="100" workbookViewId="0">
      <selection activeCell="C459" sqref="C459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84"/>
      <c r="H7" s="84"/>
      <c r="I7" s="84"/>
    </row>
    <row r="8" spans="1:9" ht="29.25" x14ac:dyDescent="0.5">
      <c r="A8" s="265" t="str">
        <f>'Page de garde'!D18</f>
        <v>Marsa Erriadh</v>
      </c>
      <c r="B8" s="265"/>
      <c r="C8" s="265"/>
      <c r="D8" s="265"/>
      <c r="E8" s="265"/>
      <c r="F8" s="265"/>
      <c r="G8" s="85"/>
      <c r="H8" s="85"/>
      <c r="I8" s="84"/>
    </row>
    <row r="9" spans="1:9" ht="24" x14ac:dyDescent="0.45">
      <c r="A9" s="192" t="s">
        <v>44</v>
      </c>
      <c r="B9" s="266" t="s">
        <v>380</v>
      </c>
      <c r="C9" s="266"/>
      <c r="D9" s="266"/>
      <c r="E9" s="266"/>
      <c r="F9" s="267"/>
      <c r="G9" s="85"/>
      <c r="H9" s="85"/>
      <c r="I9" s="84"/>
    </row>
    <row r="10" spans="1:9" ht="24" x14ac:dyDescent="0.45">
      <c r="A10" s="193" t="s">
        <v>46</v>
      </c>
      <c r="B10" s="268" t="s">
        <v>381</v>
      </c>
      <c r="C10" s="268"/>
      <c r="D10" s="268"/>
      <c r="E10" s="268"/>
      <c r="F10" s="268"/>
      <c r="G10" s="85"/>
      <c r="H10" s="85"/>
      <c r="I10" s="84"/>
    </row>
    <row r="11" spans="1:9" ht="24" x14ac:dyDescent="0.45">
      <c r="A11" s="192" t="s">
        <v>45</v>
      </c>
      <c r="B11" s="262">
        <v>42907</v>
      </c>
      <c r="C11" s="262"/>
      <c r="D11" s="262"/>
      <c r="E11" s="262"/>
      <c r="F11" s="262"/>
      <c r="G11" s="85"/>
      <c r="H11" s="85"/>
      <c r="I11" s="84"/>
    </row>
    <row r="12" spans="1:9" ht="24" x14ac:dyDescent="0.45">
      <c r="A12" s="192" t="s">
        <v>260</v>
      </c>
      <c r="B12" s="269">
        <f>D463</f>
        <v>0.85326086956521741</v>
      </c>
      <c r="C12" s="269"/>
      <c r="D12" s="269"/>
      <c r="E12" s="269"/>
      <c r="F12" s="269"/>
      <c r="G12" s="85"/>
      <c r="H12" s="85"/>
      <c r="I12" s="84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42907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6" t="s">
        <v>10</v>
      </c>
      <c r="B19" s="94">
        <v>2</v>
      </c>
      <c r="C19" s="94"/>
      <c r="D19" s="93"/>
      <c r="E19" s="52"/>
      <c r="F19" s="52"/>
    </row>
    <row r="20" spans="1:8" x14ac:dyDescent="0.25">
      <c r="A20" s="16" t="s">
        <v>199</v>
      </c>
      <c r="B20" s="122" t="s">
        <v>34</v>
      </c>
      <c r="C20" s="94"/>
      <c r="D20" s="93"/>
      <c r="E20" s="52"/>
      <c r="F20" s="52"/>
    </row>
    <row r="21" spans="1:8" x14ac:dyDescent="0.25">
      <c r="A21" s="16" t="s">
        <v>93</v>
      </c>
      <c r="B21" s="122">
        <v>2</v>
      </c>
      <c r="C21" s="94"/>
      <c r="D21" s="93"/>
      <c r="E21" s="52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36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2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2">
        <v>1</v>
      </c>
      <c r="C30" s="88"/>
      <c r="D30" s="90" t="s">
        <v>401</v>
      </c>
      <c r="E30" s="52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52"/>
      <c r="F31" s="52"/>
    </row>
    <row r="32" spans="1:8" ht="105" x14ac:dyDescent="0.25">
      <c r="A32" s="16" t="s">
        <v>156</v>
      </c>
      <c r="B32" s="122">
        <v>0</v>
      </c>
      <c r="C32" s="88"/>
      <c r="D32" s="91" t="s">
        <v>402</v>
      </c>
      <c r="E32" s="120" t="s">
        <v>403</v>
      </c>
      <c r="F32" s="52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52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2">
        <v>2</v>
      </c>
      <c r="C36" s="89"/>
      <c r="D36" s="92">
        <v>1</v>
      </c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15</v>
      </c>
    </row>
    <row r="38" spans="1:7" x14ac:dyDescent="0.25">
      <c r="A38" s="199" t="s">
        <v>37</v>
      </c>
      <c r="B38" s="200"/>
      <c r="C38" s="201"/>
      <c r="D38" s="202">
        <f>D37/(COUNT(B27:C35)*2)</f>
        <v>0.83333333333333337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21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0.875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42907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95" t="s">
        <v>34</v>
      </c>
      <c r="C46" s="95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00" t="s">
        <v>34</v>
      </c>
      <c r="C58" s="100"/>
      <c r="D58" s="120"/>
      <c r="E58" s="103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25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03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E68" s="119"/>
      <c r="F68" s="103"/>
    </row>
    <row r="69" spans="1:7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25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25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25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25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25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6" t="s">
        <v>294</v>
      </c>
      <c r="B85" s="106" t="s">
        <v>34</v>
      </c>
      <c r="C85" s="106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03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25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42907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25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03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03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34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2" t="s">
        <v>34</v>
      </c>
      <c r="C130" s="106"/>
      <c r="D130" s="120"/>
      <c r="E130" s="103"/>
      <c r="F130" s="103"/>
    </row>
    <row r="131" spans="1:6" ht="33" x14ac:dyDescent="0.3">
      <c r="A131" s="40" t="s">
        <v>209</v>
      </c>
      <c r="B131" s="122" t="s">
        <v>34</v>
      </c>
      <c r="C131" s="106"/>
      <c r="D131" s="120"/>
      <c r="E131" s="103"/>
      <c r="F131" s="103"/>
    </row>
    <row r="132" spans="1:6" x14ac:dyDescent="0.25">
      <c r="A132" s="20" t="s">
        <v>233</v>
      </c>
      <c r="B132" s="122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06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6" t="s">
        <v>344</v>
      </c>
      <c r="B138" s="106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03"/>
      <c r="F142" s="103"/>
    </row>
    <row r="143" spans="1:6" ht="18" x14ac:dyDescent="0.35">
      <c r="A143" s="56" t="s">
        <v>388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42907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06" t="s">
        <v>34</v>
      </c>
      <c r="C155" s="106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6" t="s">
        <v>294</v>
      </c>
      <c r="B167" s="106" t="s">
        <v>34</v>
      </c>
      <c r="C167" s="106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03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42907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06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6" t="s">
        <v>294</v>
      </c>
      <c r="B210" s="106" t="s">
        <v>34</v>
      </c>
      <c r="C210" s="106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03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6" t="s">
        <v>294</v>
      </c>
      <c r="B233" s="101" t="s">
        <v>34</v>
      </c>
      <c r="C233" s="101"/>
      <c r="D233" s="105"/>
      <c r="E233" s="103"/>
      <c r="F233" s="103"/>
    </row>
    <row r="234" spans="1:6" ht="30" x14ac:dyDescent="0.25">
      <c r="A234" s="17" t="s">
        <v>194</v>
      </c>
      <c r="B234" s="123" t="s">
        <v>34</v>
      </c>
      <c r="C234" s="106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06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06"/>
      <c r="D238" s="111"/>
      <c r="E238" s="103"/>
      <c r="F238" s="103"/>
    </row>
    <row r="239" spans="1:6" x14ac:dyDescent="0.25">
      <c r="A239" s="16" t="s">
        <v>283</v>
      </c>
      <c r="B239" s="123" t="s">
        <v>34</v>
      </c>
      <c r="C239" s="101"/>
      <c r="D239" s="117"/>
      <c r="E239" s="125"/>
      <c r="F239" s="103"/>
    </row>
    <row r="240" spans="1:6" x14ac:dyDescent="0.25">
      <c r="A240" s="16" t="s">
        <v>148</v>
      </c>
      <c r="B240" s="123" t="s">
        <v>34</v>
      </c>
      <c r="C240" s="106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42907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ht="45" x14ac:dyDescent="0.25">
      <c r="A252" s="25" t="s">
        <v>62</v>
      </c>
      <c r="B252" s="106">
        <v>0</v>
      </c>
      <c r="C252" s="106"/>
      <c r="D252" s="120" t="s">
        <v>383</v>
      </c>
      <c r="E252" s="120" t="s">
        <v>384</v>
      </c>
      <c r="F252" s="103"/>
    </row>
    <row r="253" spans="1:6" x14ac:dyDescent="0.25">
      <c r="A253" s="18" t="s">
        <v>6</v>
      </c>
      <c r="B253" s="122">
        <v>2</v>
      </c>
      <c r="C253" s="106"/>
      <c r="D253" s="120" t="s">
        <v>400</v>
      </c>
      <c r="E253" s="103"/>
      <c r="F253" s="103"/>
    </row>
    <row r="254" spans="1:6" x14ac:dyDescent="0.25">
      <c r="A254" s="114" t="s">
        <v>281</v>
      </c>
      <c r="B254" s="122">
        <v>2</v>
      </c>
      <c r="C254" s="106"/>
      <c r="D254" s="120"/>
      <c r="E254" s="103"/>
      <c r="F254" s="103"/>
    </row>
    <row r="255" spans="1:6" x14ac:dyDescent="0.25">
      <c r="A255" s="25" t="s">
        <v>20</v>
      </c>
      <c r="B255" s="122" t="s">
        <v>34</v>
      </c>
      <c r="C255" s="106"/>
      <c r="D255" s="104"/>
      <c r="E255" s="103"/>
      <c r="F255" s="103"/>
    </row>
    <row r="256" spans="1:6" x14ac:dyDescent="0.25">
      <c r="A256" s="18" t="s">
        <v>39</v>
      </c>
      <c r="B256" s="122">
        <v>2</v>
      </c>
      <c r="C256" s="106"/>
      <c r="D256" s="120"/>
      <c r="E256" s="103"/>
      <c r="F256" s="103"/>
    </row>
    <row r="257" spans="1:7" x14ac:dyDescent="0.25">
      <c r="A257" s="25" t="s">
        <v>50</v>
      </c>
      <c r="B257" s="122">
        <v>2</v>
      </c>
      <c r="C257" s="106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 t="s">
        <v>34</v>
      </c>
      <c r="C259" s="106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8</v>
      </c>
    </row>
    <row r="261" spans="1:7" x14ac:dyDescent="0.25">
      <c r="A261" s="199" t="s">
        <v>37</v>
      </c>
      <c r="B261" s="200"/>
      <c r="C261" s="201"/>
      <c r="D261" s="202">
        <f>D260/(COUNT(B252:C259)*2)</f>
        <v>0.8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6" t="s">
        <v>284</v>
      </c>
      <c r="B264" s="101">
        <v>2</v>
      </c>
      <c r="C264" s="101"/>
      <c r="D264" s="102"/>
      <c r="E264" s="125"/>
      <c r="F264" s="125"/>
    </row>
    <row r="265" spans="1:7" x14ac:dyDescent="0.25">
      <c r="A265" s="121" t="s">
        <v>345</v>
      </c>
      <c r="B265" s="123">
        <v>2</v>
      </c>
      <c r="C265" s="106"/>
      <c r="D265" s="120"/>
      <c r="E265" s="103"/>
      <c r="F265" s="103"/>
    </row>
    <row r="266" spans="1:7" x14ac:dyDescent="0.25">
      <c r="A266" s="17" t="s">
        <v>5</v>
      </c>
      <c r="B266" s="123">
        <v>2</v>
      </c>
      <c r="C266" s="106"/>
      <c r="D266" s="110"/>
      <c r="E266" s="103"/>
      <c r="F266" s="103"/>
    </row>
    <row r="267" spans="1:7" ht="18" x14ac:dyDescent="0.35">
      <c r="A267" s="54" t="s">
        <v>340</v>
      </c>
      <c r="B267" s="123">
        <v>2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6" t="s">
        <v>102</v>
      </c>
      <c r="B268" s="123">
        <v>2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06"/>
      <c r="D270" s="68"/>
      <c r="E270" s="103"/>
      <c r="F270" s="103"/>
    </row>
    <row r="271" spans="1:7" ht="30" x14ac:dyDescent="0.25">
      <c r="A271" s="17" t="s">
        <v>188</v>
      </c>
      <c r="B271" s="123">
        <v>2</v>
      </c>
      <c r="C271" s="106"/>
      <c r="D271" s="120"/>
      <c r="E271" s="103"/>
      <c r="F271" s="103"/>
    </row>
    <row r="272" spans="1:7" x14ac:dyDescent="0.25">
      <c r="A272" s="17" t="s">
        <v>233</v>
      </c>
      <c r="B272" s="123">
        <v>2</v>
      </c>
      <c r="C272" s="106"/>
      <c r="D272" s="120"/>
      <c r="E272" s="103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2</v>
      </c>
      <c r="C274" s="106"/>
      <c r="D274" s="120"/>
      <c r="E274" s="103"/>
      <c r="F274" s="103"/>
    </row>
    <row r="275" spans="1:6" ht="45" x14ac:dyDescent="0.25">
      <c r="A275" s="71" t="s">
        <v>271</v>
      </c>
      <c r="B275" s="123">
        <v>2</v>
      </c>
      <c r="C275" s="107"/>
      <c r="D275" s="92">
        <v>1</v>
      </c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22</v>
      </c>
    </row>
    <row r="277" spans="1:6" x14ac:dyDescent="0.25">
      <c r="A277" s="199" t="s">
        <v>37</v>
      </c>
      <c r="B277" s="200"/>
      <c r="C277" s="201"/>
      <c r="D277" s="202">
        <f>D276/(COUNT(B264:C274)*2)</f>
        <v>1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30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0.9375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42907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6" t="s">
        <v>103</v>
      </c>
      <c r="B285" s="106">
        <v>2</v>
      </c>
      <c r="C285" s="106"/>
      <c r="D285" s="99"/>
      <c r="E285" s="103"/>
      <c r="F285" s="103"/>
    </row>
    <row r="286" spans="1:6" ht="30" x14ac:dyDescent="0.25">
      <c r="A286" s="16" t="s">
        <v>51</v>
      </c>
      <c r="B286" s="122">
        <v>1</v>
      </c>
      <c r="C286" s="106"/>
      <c r="D286" s="5" t="s">
        <v>404</v>
      </c>
      <c r="E286" s="103"/>
      <c r="F286" s="103"/>
    </row>
    <row r="287" spans="1:6" x14ac:dyDescent="0.25">
      <c r="A287" s="16" t="s">
        <v>95</v>
      </c>
      <c r="B287" s="122">
        <v>2</v>
      </c>
      <c r="C287" s="106"/>
      <c r="D287" s="99"/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03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6" t="s">
        <v>285</v>
      </c>
      <c r="B292" s="122">
        <v>2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17</v>
      </c>
    </row>
    <row r="295" spans="1:9" x14ac:dyDescent="0.25">
      <c r="A295" s="199" t="s">
        <v>37</v>
      </c>
      <c r="B295" s="200"/>
      <c r="C295" s="201"/>
      <c r="D295" s="202">
        <f>D294/(COUNT(B285:C293)*2)</f>
        <v>0.94444444444444442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ht="60" x14ac:dyDescent="0.25">
      <c r="A298" s="16" t="s">
        <v>104</v>
      </c>
      <c r="B298" s="106">
        <v>1</v>
      </c>
      <c r="C298" s="106"/>
      <c r="D298" s="87" t="s">
        <v>405</v>
      </c>
      <c r="E298" s="87" t="s">
        <v>406</v>
      </c>
      <c r="F298" s="103"/>
    </row>
    <row r="299" spans="1:9" ht="45" x14ac:dyDescent="0.35">
      <c r="A299" s="54" t="s">
        <v>7</v>
      </c>
      <c r="B299" s="122">
        <v>0</v>
      </c>
      <c r="C299" s="161">
        <f>IF(B299=0, -5, "0")</f>
        <v>-5</v>
      </c>
      <c r="D299" s="87" t="s">
        <v>407</v>
      </c>
      <c r="E299" s="241" t="s">
        <v>385</v>
      </c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03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03"/>
      <c r="F301" s="103"/>
    </row>
    <row r="302" spans="1:9" x14ac:dyDescent="0.25">
      <c r="A302" s="20" t="s">
        <v>105</v>
      </c>
      <c r="B302" s="122">
        <v>2</v>
      </c>
      <c r="C302" s="106"/>
      <c r="D302" s="99"/>
      <c r="E302" s="103"/>
      <c r="F302" s="103"/>
    </row>
    <row r="303" spans="1:9" ht="45" x14ac:dyDescent="0.25">
      <c r="A303" s="71" t="s">
        <v>271</v>
      </c>
      <c r="B303" s="122">
        <v>1</v>
      </c>
      <c r="C303" s="107"/>
      <c r="D303" s="239">
        <v>0.5</v>
      </c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2</v>
      </c>
    </row>
    <row r="305" spans="1:6" x14ac:dyDescent="0.25">
      <c r="A305" s="199" t="s">
        <v>37</v>
      </c>
      <c r="B305" s="200"/>
      <c r="C305" s="201"/>
      <c r="D305" s="202">
        <f>D304/(COUNT(B298:C302)*2)</f>
        <v>0.16666666666666666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19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0.6333333333333333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42907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21">
        <v>2</v>
      </c>
      <c r="C313" s="21"/>
      <c r="D313" s="120"/>
      <c r="E313" s="103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112"/>
      <c r="F314" s="103"/>
    </row>
    <row r="315" spans="1:6" x14ac:dyDescent="0.25">
      <c r="A315" s="26" t="s">
        <v>28</v>
      </c>
      <c r="B315" s="122">
        <v>2</v>
      </c>
      <c r="C315" s="21"/>
      <c r="D315" s="104"/>
      <c r="E315" s="103"/>
      <c r="F315" s="103"/>
    </row>
    <row r="316" spans="1:6" x14ac:dyDescent="0.25">
      <c r="A316" s="19" t="s">
        <v>13</v>
      </c>
      <c r="B316" s="122">
        <v>2</v>
      </c>
      <c r="C316" s="21"/>
      <c r="D316" s="120"/>
      <c r="E316" s="103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2</v>
      </c>
      <c r="C318" s="22"/>
      <c r="D318" s="120"/>
      <c r="E318" s="103"/>
      <c r="F318" s="103"/>
    </row>
    <row r="319" spans="1:6" x14ac:dyDescent="0.25">
      <c r="A319" s="19" t="s">
        <v>264</v>
      </c>
      <c r="B319" s="122">
        <v>2</v>
      </c>
      <c r="C319" s="22"/>
      <c r="D319" s="9"/>
      <c r="E319" s="103"/>
      <c r="F319" s="103"/>
    </row>
    <row r="320" spans="1:6" ht="60" x14ac:dyDescent="0.25">
      <c r="A320" s="19" t="s">
        <v>27</v>
      </c>
      <c r="B320" s="122">
        <v>0</v>
      </c>
      <c r="C320" s="21"/>
      <c r="D320" s="242" t="s">
        <v>382</v>
      </c>
      <c r="E320" s="87" t="s">
        <v>394</v>
      </c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14</v>
      </c>
    </row>
    <row r="322" spans="1:6" x14ac:dyDescent="0.25">
      <c r="A322" s="199" t="s">
        <v>37</v>
      </c>
      <c r="B322" s="200"/>
      <c r="C322" s="201"/>
      <c r="D322" s="202">
        <f>D321/(COUNT(B313:C320)*2)</f>
        <v>0.875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6" t="s">
        <v>294</v>
      </c>
      <c r="B325" s="101">
        <v>2</v>
      </c>
      <c r="C325" s="101"/>
      <c r="D325" s="105"/>
      <c r="E325" s="103"/>
      <c r="F325" s="103"/>
    </row>
    <row r="326" spans="1:6" ht="45" x14ac:dyDescent="0.25">
      <c r="A326" s="17" t="s">
        <v>99</v>
      </c>
      <c r="B326" s="123">
        <v>1</v>
      </c>
      <c r="C326" s="106"/>
      <c r="D326" s="99" t="s">
        <v>408</v>
      </c>
      <c r="E326" s="103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03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03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03"/>
      <c r="F330" s="103"/>
    </row>
    <row r="331" spans="1:6" x14ac:dyDescent="0.25">
      <c r="A331" s="20" t="s">
        <v>108</v>
      </c>
      <c r="B331" s="123">
        <v>2</v>
      </c>
      <c r="C331" s="106"/>
      <c r="D331" s="87"/>
      <c r="E331" s="103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03"/>
      <c r="F333" s="103"/>
    </row>
    <row r="334" spans="1:6" x14ac:dyDescent="0.25">
      <c r="A334" s="17" t="s">
        <v>233</v>
      </c>
      <c r="B334" s="123">
        <v>2</v>
      </c>
      <c r="C334" s="106"/>
      <c r="D334" s="120"/>
      <c r="E334" s="103"/>
      <c r="F334" s="103"/>
    </row>
    <row r="335" spans="1:6" x14ac:dyDescent="0.25">
      <c r="A335" s="20" t="s">
        <v>158</v>
      </c>
      <c r="B335" s="123">
        <v>2</v>
      </c>
      <c r="C335" s="106"/>
      <c r="D335" s="120"/>
      <c r="E335" s="103"/>
      <c r="F335" s="103"/>
    </row>
    <row r="336" spans="1:6" x14ac:dyDescent="0.25">
      <c r="A336" s="20" t="s">
        <v>78</v>
      </c>
      <c r="B336" s="123">
        <v>2</v>
      </c>
      <c r="C336" s="106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23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0.95833333333333337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21">
        <v>2</v>
      </c>
      <c r="C341" s="21"/>
      <c r="D341" s="120"/>
      <c r="E341" s="103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03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25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ht="60" x14ac:dyDescent="0.25">
      <c r="A350" s="16" t="s">
        <v>294</v>
      </c>
      <c r="B350" s="101">
        <v>0</v>
      </c>
      <c r="C350" s="101"/>
      <c r="D350" s="116" t="s">
        <v>389</v>
      </c>
      <c r="E350" s="120" t="s">
        <v>386</v>
      </c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03"/>
      <c r="F351" s="103"/>
    </row>
    <row r="352" spans="1:16384" ht="30" x14ac:dyDescent="0.25">
      <c r="A352" s="20" t="s">
        <v>292</v>
      </c>
      <c r="B352" s="123">
        <v>1</v>
      </c>
      <c r="C352" s="106"/>
      <c r="D352" s="110" t="s">
        <v>409</v>
      </c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03"/>
      <c r="F355" s="103"/>
    </row>
    <row r="356" spans="1:6" ht="45" x14ac:dyDescent="0.25">
      <c r="A356" s="75" t="s">
        <v>271</v>
      </c>
      <c r="B356" s="123">
        <v>1</v>
      </c>
      <c r="C356" s="107"/>
      <c r="D356" s="237">
        <v>0.6</v>
      </c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9</v>
      </c>
    </row>
    <row r="358" spans="1:6" x14ac:dyDescent="0.25">
      <c r="A358" s="199" t="s">
        <v>37</v>
      </c>
      <c r="B358" s="200"/>
      <c r="C358" s="201"/>
      <c r="D358" s="202">
        <f>D357/(COUNT(B350:C355)*2)</f>
        <v>0.75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56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0.90322580645161288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42907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21" t="s">
        <v>34</v>
      </c>
      <c r="C366" s="21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03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03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23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57" t="s">
        <v>346</v>
      </c>
      <c r="B393" s="258"/>
      <c r="C393" s="258"/>
      <c r="D393" s="258"/>
      <c r="E393" s="258"/>
      <c r="F393" s="259"/>
    </row>
    <row r="394" spans="1:7" s="119" customFormat="1" x14ac:dyDescent="0.25">
      <c r="A394" s="146">
        <f>+B11</f>
        <v>42907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06">
        <v>2</v>
      </c>
      <c r="C396" s="106"/>
      <c r="D396" s="120"/>
      <c r="E396" s="103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25"/>
      <c r="F398" s="103"/>
    </row>
    <row r="399" spans="1:7" ht="16.5" x14ac:dyDescent="0.3">
      <c r="A399" s="39" t="s">
        <v>184</v>
      </c>
      <c r="B399" s="122">
        <v>1</v>
      </c>
      <c r="C399" s="101"/>
      <c r="D399" s="102" t="s">
        <v>410</v>
      </c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7</v>
      </c>
    </row>
    <row r="401" spans="1:6" x14ac:dyDescent="0.25">
      <c r="A401" s="199" t="s">
        <v>37</v>
      </c>
      <c r="B401" s="200"/>
      <c r="C401" s="201"/>
      <c r="D401" s="202">
        <f>D400/(COUNT(B396:C399)*2)</f>
        <v>0.875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06" t="s">
        <v>34</v>
      </c>
      <c r="C403" s="106"/>
      <c r="D403" s="120"/>
      <c r="E403" s="103"/>
      <c r="F403" s="103"/>
    </row>
    <row r="404" spans="1:6" x14ac:dyDescent="0.25">
      <c r="A404" s="25" t="s">
        <v>30</v>
      </c>
      <c r="B404" s="122" t="s">
        <v>34</v>
      </c>
      <c r="C404" s="106"/>
      <c r="D404" s="120" t="s">
        <v>387</v>
      </c>
      <c r="E404" s="103"/>
      <c r="F404" s="103"/>
    </row>
    <row r="405" spans="1:6" ht="45" x14ac:dyDescent="0.25">
      <c r="A405" s="78" t="s">
        <v>271</v>
      </c>
      <c r="B405" s="122">
        <v>2</v>
      </c>
      <c r="C405" s="107"/>
      <c r="D405" s="92">
        <v>1</v>
      </c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 t="e">
        <f>D406/(COUNT(B403:C404)*2)</f>
        <v>#DIV/0!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7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0.875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 t="s">
        <v>34</v>
      </c>
      <c r="C414" s="106"/>
      <c r="D414" s="120"/>
      <c r="E414" s="103"/>
      <c r="F414" s="103"/>
    </row>
    <row r="415" spans="1:6" x14ac:dyDescent="0.25">
      <c r="A415" s="25" t="s">
        <v>230</v>
      </c>
      <c r="B415" s="122">
        <v>2</v>
      </c>
      <c r="C415" s="106"/>
      <c r="D415" s="104"/>
      <c r="E415" s="103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25"/>
      <c r="F416" s="103"/>
    </row>
    <row r="417" spans="1:7" ht="30" x14ac:dyDescent="0.25">
      <c r="A417" s="25" t="s">
        <v>16</v>
      </c>
      <c r="B417" s="122">
        <v>1</v>
      </c>
      <c r="C417" s="106"/>
      <c r="D417" s="109" t="s">
        <v>395</v>
      </c>
      <c r="E417" s="103"/>
      <c r="F417" s="103"/>
    </row>
    <row r="418" spans="1:7" ht="45" x14ac:dyDescent="0.25">
      <c r="A418" s="78" t="s">
        <v>271</v>
      </c>
      <c r="B418" s="122">
        <v>2</v>
      </c>
      <c r="C418" s="107"/>
      <c r="D418" s="238">
        <v>1</v>
      </c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5</v>
      </c>
    </row>
    <row r="420" spans="1:7" x14ac:dyDescent="0.25">
      <c r="A420" s="199" t="s">
        <v>37</v>
      </c>
      <c r="B420" s="200"/>
      <c r="C420" s="201"/>
      <c r="D420" s="202">
        <f>D419/(COUNT(B414:C417)*2)</f>
        <v>0.83333333333333337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>
        <v>2</v>
      </c>
      <c r="C424" s="101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 t="s">
        <v>34</v>
      </c>
      <c r="C426" s="101"/>
      <c r="D426" s="115"/>
      <c r="E426" s="125"/>
      <c r="F426" s="103"/>
    </row>
    <row r="427" spans="1:7" ht="45" x14ac:dyDescent="0.25">
      <c r="A427" s="25" t="s">
        <v>271</v>
      </c>
      <c r="B427" s="123">
        <v>2</v>
      </c>
      <c r="C427" s="107"/>
      <c r="D427" s="239">
        <v>1</v>
      </c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2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 t="s">
        <v>34</v>
      </c>
      <c r="C433" s="106"/>
      <c r="D433" s="120"/>
      <c r="E433" s="103"/>
      <c r="F433" s="103"/>
    </row>
    <row r="434" spans="1:14" ht="46.5" x14ac:dyDescent="0.35">
      <c r="A434" s="56" t="s">
        <v>258</v>
      </c>
      <c r="B434" s="122">
        <v>1</v>
      </c>
      <c r="C434" s="161" t="str">
        <f>IF(B434=0, -5, "0")</f>
        <v>0</v>
      </c>
      <c r="D434" s="120" t="s">
        <v>396</v>
      </c>
      <c r="E434" s="103"/>
      <c r="F434" s="103"/>
    </row>
    <row r="435" spans="1:14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03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03"/>
      <c r="F436" s="103"/>
    </row>
    <row r="437" spans="1:14" x14ac:dyDescent="0.25">
      <c r="A437" s="17" t="s">
        <v>259</v>
      </c>
      <c r="B437" s="122" t="s">
        <v>34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122" t="s">
        <v>34</v>
      </c>
      <c r="C438" s="106"/>
      <c r="D438" s="120"/>
      <c r="E438" s="103"/>
      <c r="F438" s="103"/>
    </row>
    <row r="439" spans="1:14" x14ac:dyDescent="0.25">
      <c r="A439" s="17" t="s">
        <v>243</v>
      </c>
      <c r="B439" s="122" t="s">
        <v>34</v>
      </c>
      <c r="C439" s="106"/>
      <c r="D439" s="120"/>
      <c r="E439" s="103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03"/>
      <c r="F440" s="103"/>
    </row>
    <row r="441" spans="1:14" x14ac:dyDescent="0.25">
      <c r="A441" s="17" t="s">
        <v>83</v>
      </c>
      <c r="B441" s="122" t="s">
        <v>34</v>
      </c>
      <c r="C441" s="106"/>
      <c r="D441" s="120"/>
      <c r="E441" s="103"/>
      <c r="F441" s="103"/>
    </row>
    <row r="442" spans="1:14" ht="30" x14ac:dyDescent="0.25">
      <c r="A442" s="16" t="s">
        <v>242</v>
      </c>
      <c r="B442" s="122">
        <v>2</v>
      </c>
      <c r="C442" s="106"/>
      <c r="D442" s="120"/>
      <c r="E442" s="103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>
        <v>2</v>
      </c>
      <c r="C443" s="106"/>
      <c r="D443" s="120"/>
      <c r="E443" s="103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 t="s">
        <v>34</v>
      </c>
      <c r="C444" s="122"/>
      <c r="D444" s="120"/>
      <c r="E444" s="103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>
        <v>2</v>
      </c>
      <c r="C446" s="129"/>
      <c r="D446" s="127"/>
      <c r="E446" s="128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03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2</v>
      </c>
      <c r="C448" s="107"/>
      <c r="D448" s="130">
        <v>1</v>
      </c>
      <c r="E448" s="72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13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0.9285714285714286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57" t="s">
        <v>144</v>
      </c>
      <c r="B452" s="258"/>
      <c r="C452" s="258"/>
      <c r="D452" s="258"/>
      <c r="E452" s="258"/>
      <c r="F452" s="259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0</v>
      </c>
      <c r="C454" s="106"/>
      <c r="D454" s="109" t="s">
        <v>397</v>
      </c>
      <c r="E454" s="120" t="s">
        <v>398</v>
      </c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03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14" ht="45" x14ac:dyDescent="0.3">
      <c r="A457" s="83" t="s">
        <v>271</v>
      </c>
      <c r="B457" s="122" t="s">
        <v>34</v>
      </c>
      <c r="C457" s="106"/>
      <c r="D457" s="92"/>
      <c r="E457" s="72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4</v>
      </c>
    </row>
    <row r="459" spans="1:14" x14ac:dyDescent="0.25">
      <c r="A459" s="199" t="s">
        <v>37</v>
      </c>
      <c r="B459" s="221"/>
      <c r="C459" s="222"/>
      <c r="D459" s="223">
        <f>D458/(COUNT(B454:C456)*2)</f>
        <v>0.66666666666666663</v>
      </c>
    </row>
    <row r="461" spans="1:14" x14ac:dyDescent="0.25">
      <c r="A461" s="212" t="s">
        <v>267</v>
      </c>
      <c r="B461" s="213"/>
      <c r="C461" s="213"/>
      <c r="D461" s="240">
        <f>AVERAGE(D36,D92,D145,D185,D241,D275,D303,D356,D386,D405,D418,D427,D448,D457)</f>
        <v>0.78888888888888886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157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0.85326086956521741</v>
      </c>
    </row>
  </sheetData>
  <sheetProtection algorithmName="SHA-512" hashValue="G/28ksU+ZwUZ9fBG2KDQ0fnCQZ890iSH0RDgdkEblRSqMm3ljdeAtpWCF7NTxuSy9oietoOxjbzFqTLXuOniXg==" saltValue="AgSMp+2Ynfpl4cEpHDHX/w==" spinCount="100000" sheet="1" objects="1" scenarios="1"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4" orientation="portrait" horizontalDpi="4294967293" r:id="rId1"/>
  <rowBreaks count="4" manualBreakCount="4">
    <brk id="82" max="6" man="1"/>
    <brk id="151" max="6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61" zoomScale="90" zoomScaleSheetLayoutView="90" workbookViewId="0">
      <selection activeCell="E168" sqref="E168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85"/>
      <c r="H6" s="85"/>
      <c r="I6" s="85"/>
    </row>
    <row r="7" spans="1:9" s="29" customFormat="1" ht="21.75" customHeight="1" x14ac:dyDescent="0.45">
      <c r="A7" s="265" t="str">
        <f>'A1 Exploitation'!A8:F8</f>
        <v>Marsa Erriadh</v>
      </c>
      <c r="B7" s="265"/>
      <c r="C7" s="265"/>
      <c r="D7" s="265"/>
      <c r="E7" s="265"/>
      <c r="F7" s="265"/>
      <c r="G7" s="85"/>
      <c r="H7" s="85"/>
      <c r="I7" s="85"/>
    </row>
    <row r="8" spans="1:9" s="29" customFormat="1" ht="24" x14ac:dyDescent="0.45">
      <c r="A8" s="192" t="s">
        <v>44</v>
      </c>
      <c r="B8" s="280" t="str">
        <f>'A1 Exploitation'!B9:F9</f>
        <v>M. Bilel HAMDI</v>
      </c>
      <c r="C8" s="280"/>
      <c r="D8" s="280"/>
      <c r="E8" s="280"/>
      <c r="F8" s="281"/>
      <c r="G8" s="85"/>
      <c r="H8" s="85"/>
      <c r="I8" s="85"/>
    </row>
    <row r="9" spans="1:9" s="29" customFormat="1" ht="24" x14ac:dyDescent="0.45">
      <c r="A9" s="193" t="s">
        <v>46</v>
      </c>
      <c r="B9" s="282" t="str">
        <f>'A1 Exploitation'!B10:F10</f>
        <v>M. Walid (directeur magasin)</v>
      </c>
      <c r="C9" s="282"/>
      <c r="D9" s="282"/>
      <c r="E9" s="282"/>
      <c r="F9" s="282"/>
      <c r="G9" s="85"/>
      <c r="H9" s="85"/>
      <c r="I9" s="85"/>
    </row>
    <row r="10" spans="1:9" s="29" customFormat="1" ht="24" x14ac:dyDescent="0.45">
      <c r="A10" s="192" t="s">
        <v>45</v>
      </c>
      <c r="B10" s="278">
        <f>'A1 Exploitation'!B11:F11</f>
        <v>42907</v>
      </c>
      <c r="C10" s="278"/>
      <c r="D10" s="278"/>
      <c r="E10" s="278"/>
      <c r="F10" s="278"/>
      <c r="G10" s="85"/>
      <c r="H10" s="85"/>
      <c r="I10" s="85"/>
    </row>
    <row r="11" spans="1:9" s="29" customFormat="1" ht="24" x14ac:dyDescent="0.45">
      <c r="A11" s="192" t="s">
        <v>318</v>
      </c>
      <c r="B11" s="283">
        <f>D183</f>
        <v>0.84285714285714286</v>
      </c>
      <c r="C11" s="283"/>
      <c r="D11" s="283"/>
      <c r="E11" s="283"/>
      <c r="F11" s="283"/>
      <c r="G11" s="85"/>
      <c r="H11" s="85"/>
      <c r="I11" s="85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2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10</v>
      </c>
    </row>
    <row r="23" spans="1:6" x14ac:dyDescent="0.3">
      <c r="A23" s="194" t="s">
        <v>319</v>
      </c>
      <c r="B23" s="195"/>
      <c r="C23" s="196"/>
      <c r="D23" s="198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 t="s">
        <v>34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1</v>
      </c>
      <c r="C30" s="164"/>
      <c r="D30" s="165" t="s">
        <v>411</v>
      </c>
      <c r="E30" s="164"/>
      <c r="F30" s="164"/>
    </row>
    <row r="31" spans="1:6" ht="33" x14ac:dyDescent="0.3">
      <c r="A31" s="32" t="s">
        <v>317</v>
      </c>
      <c r="B31" s="164">
        <v>1</v>
      </c>
      <c r="C31" s="164"/>
      <c r="D31" s="165" t="s">
        <v>412</v>
      </c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6</v>
      </c>
    </row>
    <row r="33" spans="1:6" x14ac:dyDescent="0.3">
      <c r="A33" s="194" t="s">
        <v>319</v>
      </c>
      <c r="B33" s="195"/>
      <c r="C33" s="196"/>
      <c r="D33" s="198">
        <f>D32/(COUNT(B26:C31)*2)</f>
        <v>0.75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2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ht="82.5" x14ac:dyDescent="0.3">
      <c r="A47" s="32" t="s">
        <v>247</v>
      </c>
      <c r="B47" s="164">
        <v>1</v>
      </c>
      <c r="C47" s="164"/>
      <c r="D47" s="165" t="s">
        <v>413</v>
      </c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243">
        <v>0.51600000000000001</v>
      </c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11</v>
      </c>
    </row>
    <row r="52" spans="1:6" x14ac:dyDescent="0.3">
      <c r="A52" s="194" t="s">
        <v>319</v>
      </c>
      <c r="B52" s="195"/>
      <c r="C52" s="196"/>
      <c r="D52" s="198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ht="66" x14ac:dyDescent="0.3">
      <c r="A57" s="42" t="s">
        <v>266</v>
      </c>
      <c r="B57" s="164">
        <v>1</v>
      </c>
      <c r="C57" s="164"/>
      <c r="D57" s="165" t="s">
        <v>414</v>
      </c>
      <c r="E57" s="165"/>
      <c r="F57" s="164"/>
    </row>
    <row r="58" spans="1:6" ht="49.5" x14ac:dyDescent="0.3">
      <c r="A58" s="42" t="s">
        <v>96</v>
      </c>
      <c r="B58" s="164">
        <v>1</v>
      </c>
      <c r="C58" s="164"/>
      <c r="D58" s="165" t="s">
        <v>415</v>
      </c>
      <c r="E58" s="164"/>
      <c r="F58" s="164"/>
    </row>
    <row r="59" spans="1:6" ht="66.75" x14ac:dyDescent="0.35">
      <c r="A59" s="56" t="s">
        <v>234</v>
      </c>
      <c r="B59" s="164">
        <v>1</v>
      </c>
      <c r="C59" s="188" t="str">
        <f>IF(B59=0, -5, "0")</f>
        <v>0</v>
      </c>
      <c r="D59" s="246" t="s">
        <v>416</v>
      </c>
      <c r="E59" s="165" t="s">
        <v>390</v>
      </c>
      <c r="F59" s="164"/>
    </row>
    <row r="60" spans="1:6" ht="18" x14ac:dyDescent="0.35">
      <c r="A60" s="54" t="s">
        <v>321</v>
      </c>
      <c r="B60" s="164">
        <v>1</v>
      </c>
      <c r="C60" s="188" t="str">
        <f>IF(B60=0, -5, "0")</f>
        <v>0</v>
      </c>
      <c r="D60" s="165" t="s">
        <v>391</v>
      </c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10</v>
      </c>
    </row>
    <row r="63" spans="1:6" x14ac:dyDescent="0.3">
      <c r="A63" s="194" t="s">
        <v>319</v>
      </c>
      <c r="B63" s="195"/>
      <c r="C63" s="196"/>
      <c r="D63" s="198">
        <f>D62/(COUNT(B55:C61)*2)</f>
        <v>0.7142857142857143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ht="33" x14ac:dyDescent="0.3">
      <c r="A138" s="32" t="s">
        <v>152</v>
      </c>
      <c r="B138" s="164">
        <v>1</v>
      </c>
      <c r="C138" s="164"/>
      <c r="D138" s="165" t="s">
        <v>417</v>
      </c>
      <c r="E138" s="164"/>
      <c r="F138" s="164"/>
    </row>
    <row r="139" spans="1:6" ht="33" x14ac:dyDescent="0.35">
      <c r="A139" s="244" t="s">
        <v>326</v>
      </c>
      <c r="B139" s="164">
        <v>1</v>
      </c>
      <c r="C139" s="188" t="str">
        <f>IF(B139=0, -5, "0")</f>
        <v>0</v>
      </c>
      <c r="D139" s="183" t="s">
        <v>418</v>
      </c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 t="s">
        <v>34</v>
      </c>
      <c r="C143" s="164"/>
      <c r="D143" s="185" t="s">
        <v>387</v>
      </c>
      <c r="E143" s="164"/>
      <c r="F143" s="164"/>
    </row>
    <row r="144" spans="1:6" x14ac:dyDescent="0.3">
      <c r="A144" s="147" t="s">
        <v>171</v>
      </c>
      <c r="B144" s="164" t="s">
        <v>34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8</v>
      </c>
    </row>
    <row r="146" spans="1:6" x14ac:dyDescent="0.3">
      <c r="A146" s="194" t="s">
        <v>319</v>
      </c>
      <c r="B146" s="195"/>
      <c r="C146" s="196"/>
      <c r="D146" s="198">
        <f>D145/(COUNT(B137:C144)*2)</f>
        <v>0.8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2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1</v>
      </c>
      <c r="C157" s="164"/>
      <c r="D157" s="184" t="s">
        <v>419</v>
      </c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ht="49.5" x14ac:dyDescent="0.3">
      <c r="A159" s="58" t="s">
        <v>207</v>
      </c>
      <c r="B159" s="164">
        <v>1</v>
      </c>
      <c r="C159" s="164"/>
      <c r="D159" s="165" t="s">
        <v>399</v>
      </c>
      <c r="E159" s="164"/>
      <c r="F159" s="164"/>
    </row>
    <row r="160" spans="1:6" x14ac:dyDescent="0.3">
      <c r="A160" s="32" t="s">
        <v>153</v>
      </c>
      <c r="B160" s="164" t="s">
        <v>34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4</v>
      </c>
    </row>
    <row r="162" spans="1:6" x14ac:dyDescent="0.3">
      <c r="A162" s="194" t="s">
        <v>319</v>
      </c>
      <c r="B162" s="195"/>
      <c r="C162" s="196"/>
      <c r="D162" s="198">
        <f>D161/(COUNT(B157:C160)*2)</f>
        <v>0.66666666666666663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 t="s">
        <v>34</v>
      </c>
      <c r="C165" s="164"/>
      <c r="D165" s="165" t="s">
        <v>392</v>
      </c>
      <c r="E165" s="165"/>
      <c r="F165" s="164"/>
    </row>
    <row r="166" spans="1:6" x14ac:dyDescent="0.3">
      <c r="A166" s="66" t="s">
        <v>232</v>
      </c>
      <c r="B166" s="164" t="s">
        <v>34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 t="s">
        <v>34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4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 t="s">
        <v>34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>
        <v>2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64"/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4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393</v>
      </c>
      <c r="B181" s="80"/>
      <c r="C181" s="80"/>
      <c r="D181" s="163">
        <v>0.54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59</v>
      </c>
    </row>
    <row r="183" spans="1:6" ht="18" x14ac:dyDescent="0.35">
      <c r="A183" s="81" t="s">
        <v>349</v>
      </c>
      <c r="B183" s="81"/>
      <c r="C183" s="81"/>
      <c r="D183" s="245">
        <f>D182/(COUNT(B174:C177,B165:C169,B157:C160,B149:C152,B137:C144,B55:C61,B45:C50,B26:C31,B17:C21,B106:C116,#REF!,B121:C131,B87:C100,B66:C82,B36:C40)*2)</f>
        <v>0.84285714285714286</v>
      </c>
    </row>
  </sheetData>
  <sheetProtection algorithmName="SHA-512" hashValue="akkUrA8E4nCTT2wzIumTjP/4AeZdsrJAWRX3N1sy+Z9WQQtc5bG1eW/zjGr7RhkdrLjYQnjlVaI9mlD8NHfjaw==" saltValue="k4MNbNeK8qn1Hu+bReqqhQ==" spinCount="100000" sheet="1" objects="1" scenarios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6" orientation="portrait" r:id="rId1"/>
  <rowBreaks count="2" manualBreakCount="2">
    <brk id="84" max="5" man="1"/>
    <brk id="162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tabSelected="1" view="pageBreakPreview" zoomScale="70" zoomScaleNormal="71" zoomScaleSheetLayoutView="7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0"/>
      <c r="H7" s="230"/>
      <c r="I7" s="230"/>
    </row>
    <row r="8" spans="1:9" ht="29.25" x14ac:dyDescent="0.45">
      <c r="A8" s="265" t="str">
        <f>'Page de garde'!D18</f>
        <v>Marsa Erriadh</v>
      </c>
      <c r="B8" s="265"/>
      <c r="C8" s="265"/>
      <c r="D8" s="265"/>
      <c r="E8" s="265"/>
      <c r="F8" s="265"/>
      <c r="G8" s="231"/>
      <c r="H8" s="231"/>
      <c r="I8" s="230"/>
    </row>
    <row r="9" spans="1:9" ht="24" x14ac:dyDescent="0.45">
      <c r="A9" s="192" t="s">
        <v>44</v>
      </c>
      <c r="B9" s="266"/>
      <c r="C9" s="266"/>
      <c r="D9" s="266"/>
      <c r="E9" s="266"/>
      <c r="F9" s="267"/>
      <c r="G9" s="231"/>
      <c r="H9" s="231"/>
      <c r="I9" s="230"/>
    </row>
    <row r="10" spans="1:9" ht="24" x14ac:dyDescent="0.45">
      <c r="A10" s="193" t="s">
        <v>46</v>
      </c>
      <c r="B10" s="268"/>
      <c r="C10" s="268"/>
      <c r="D10" s="268"/>
      <c r="E10" s="268"/>
      <c r="F10" s="268"/>
      <c r="G10" s="231"/>
      <c r="H10" s="231"/>
      <c r="I10" s="230"/>
    </row>
    <row r="11" spans="1:9" ht="24" x14ac:dyDescent="0.45">
      <c r="A11" s="192" t="s">
        <v>45</v>
      </c>
      <c r="B11" s="262"/>
      <c r="C11" s="262"/>
      <c r="D11" s="262"/>
      <c r="E11" s="262"/>
      <c r="F11" s="262"/>
      <c r="G11" s="231"/>
      <c r="H11" s="231"/>
      <c r="I11" s="230"/>
    </row>
    <row r="12" spans="1:9" ht="24" x14ac:dyDescent="0.45">
      <c r="A12" s="192" t="s">
        <v>260</v>
      </c>
      <c r="B12" s="269">
        <f>D463</f>
        <v>0</v>
      </c>
      <c r="C12" s="269"/>
      <c r="D12" s="269"/>
      <c r="E12" s="269"/>
      <c r="F12" s="269"/>
      <c r="G12" s="231"/>
      <c r="H12" s="231"/>
      <c r="I12" s="230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231"/>
      <c r="H6" s="231"/>
      <c r="I6" s="231"/>
    </row>
    <row r="7" spans="1:9" s="29" customFormat="1" ht="21.75" customHeight="1" x14ac:dyDescent="0.45">
      <c r="A7" s="265" t="str">
        <f>'A2 Exploitation'!A8:F8</f>
        <v>Marsa Erriadh</v>
      </c>
      <c r="B7" s="265"/>
      <c r="C7" s="265"/>
      <c r="D7" s="265"/>
      <c r="E7" s="265"/>
      <c r="F7" s="265"/>
      <c r="G7" s="231"/>
      <c r="H7" s="231"/>
      <c r="I7" s="231"/>
    </row>
    <row r="8" spans="1:9" s="29" customFormat="1" ht="24" x14ac:dyDescent="0.45">
      <c r="A8" s="192" t="s">
        <v>44</v>
      </c>
      <c r="B8" s="282">
        <f>'A2 Exploitation'!B9:F9</f>
        <v>0</v>
      </c>
      <c r="C8" s="282"/>
      <c r="D8" s="282"/>
      <c r="E8" s="282"/>
      <c r="F8" s="282"/>
      <c r="G8" s="231"/>
      <c r="H8" s="231"/>
      <c r="I8" s="231"/>
    </row>
    <row r="9" spans="1:9" s="29" customFormat="1" ht="24" x14ac:dyDescent="0.45">
      <c r="A9" s="193" t="s">
        <v>46</v>
      </c>
      <c r="B9" s="282">
        <f>'A2 Exploitation'!B10:F10</f>
        <v>0</v>
      </c>
      <c r="C9" s="282"/>
      <c r="D9" s="282"/>
      <c r="E9" s="282"/>
      <c r="F9" s="282"/>
      <c r="G9" s="231"/>
      <c r="H9" s="231"/>
      <c r="I9" s="231"/>
    </row>
    <row r="10" spans="1:9" s="29" customFormat="1" ht="24" x14ac:dyDescent="0.45">
      <c r="A10" s="192" t="s">
        <v>45</v>
      </c>
      <c r="B10" s="278">
        <f>'A2 Exploitation'!B11:F11</f>
        <v>0</v>
      </c>
      <c r="C10" s="278"/>
      <c r="D10" s="278"/>
      <c r="E10" s="278"/>
      <c r="F10" s="278"/>
      <c r="G10" s="231"/>
      <c r="H10" s="231"/>
      <c r="I10" s="231"/>
    </row>
    <row r="11" spans="1:9" s="29" customFormat="1" ht="24" x14ac:dyDescent="0.45">
      <c r="A11" s="192" t="s">
        <v>318</v>
      </c>
      <c r="B11" s="283">
        <f>D183</f>
        <v>0</v>
      </c>
      <c r="C11" s="283"/>
      <c r="D11" s="283"/>
      <c r="E11" s="283"/>
      <c r="F11" s="283"/>
      <c r="G11" s="231"/>
      <c r="H11" s="231"/>
      <c r="I11" s="231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5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2"/>
      <c r="H7" s="232"/>
      <c r="I7" s="232"/>
    </row>
    <row r="8" spans="1:9" ht="29.25" x14ac:dyDescent="0.45">
      <c r="A8" s="265" t="str">
        <f>'Page de garde'!D18</f>
        <v>Marsa Erriadh</v>
      </c>
      <c r="B8" s="265"/>
      <c r="C8" s="265"/>
      <c r="D8" s="265"/>
      <c r="E8" s="265"/>
      <c r="F8" s="265"/>
      <c r="G8" s="233"/>
      <c r="H8" s="233"/>
      <c r="I8" s="232"/>
    </row>
    <row r="9" spans="1:9" ht="24" x14ac:dyDescent="0.45">
      <c r="A9" s="192" t="s">
        <v>44</v>
      </c>
      <c r="B9" s="266"/>
      <c r="C9" s="266"/>
      <c r="D9" s="266"/>
      <c r="E9" s="266"/>
      <c r="F9" s="267"/>
      <c r="G9" s="233"/>
      <c r="H9" s="233"/>
      <c r="I9" s="232"/>
    </row>
    <row r="10" spans="1:9" ht="24" x14ac:dyDescent="0.45">
      <c r="A10" s="193" t="s">
        <v>46</v>
      </c>
      <c r="B10" s="268"/>
      <c r="C10" s="268"/>
      <c r="D10" s="268"/>
      <c r="E10" s="268"/>
      <c r="F10" s="268"/>
      <c r="G10" s="233"/>
      <c r="H10" s="233"/>
      <c r="I10" s="232"/>
    </row>
    <row r="11" spans="1:9" ht="24" x14ac:dyDescent="0.45">
      <c r="A11" s="192" t="s">
        <v>45</v>
      </c>
      <c r="B11" s="262"/>
      <c r="C11" s="262"/>
      <c r="D11" s="262"/>
      <c r="E11" s="262"/>
      <c r="F11" s="262"/>
      <c r="G11" s="233"/>
      <c r="H11" s="233"/>
      <c r="I11" s="232"/>
    </row>
    <row r="12" spans="1:9" ht="24" x14ac:dyDescent="0.45">
      <c r="A12" s="192" t="s">
        <v>260</v>
      </c>
      <c r="B12" s="269">
        <f>D463</f>
        <v>0</v>
      </c>
      <c r="C12" s="269"/>
      <c r="D12" s="269"/>
      <c r="E12" s="269"/>
      <c r="F12" s="269"/>
      <c r="G12" s="233"/>
      <c r="H12" s="233"/>
      <c r="I12" s="232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233"/>
      <c r="H6" s="233"/>
      <c r="I6" s="233"/>
    </row>
    <row r="7" spans="1:9" s="29" customFormat="1" ht="21.75" customHeight="1" x14ac:dyDescent="0.45">
      <c r="A7" s="265" t="str">
        <f>'A3 Exploitation'!A8:F8</f>
        <v>Marsa Erriadh</v>
      </c>
      <c r="B7" s="265"/>
      <c r="C7" s="265"/>
      <c r="D7" s="265"/>
      <c r="E7" s="265"/>
      <c r="F7" s="265"/>
      <c r="G7" s="233"/>
      <c r="H7" s="233"/>
      <c r="I7" s="233"/>
    </row>
    <row r="8" spans="1:9" s="29" customFormat="1" ht="24" x14ac:dyDescent="0.45">
      <c r="A8" s="192" t="s">
        <v>44</v>
      </c>
      <c r="B8" s="284">
        <f>'A3 Exploitation'!B9:F9</f>
        <v>0</v>
      </c>
      <c r="C8" s="282"/>
      <c r="D8" s="282"/>
      <c r="E8" s="282"/>
      <c r="F8" s="282"/>
      <c r="G8" s="233"/>
      <c r="H8" s="233"/>
      <c r="I8" s="233"/>
    </row>
    <row r="9" spans="1:9" s="29" customFormat="1" ht="24" x14ac:dyDescent="0.45">
      <c r="A9" s="193" t="s">
        <v>46</v>
      </c>
      <c r="B9" s="282">
        <f>'A3 Exploitation'!B10:F10</f>
        <v>0</v>
      </c>
      <c r="C9" s="282"/>
      <c r="D9" s="282"/>
      <c r="E9" s="282"/>
      <c r="F9" s="282"/>
      <c r="G9" s="233"/>
      <c r="H9" s="233"/>
      <c r="I9" s="233"/>
    </row>
    <row r="10" spans="1:9" s="29" customFormat="1" ht="24" x14ac:dyDescent="0.45">
      <c r="A10" s="192" t="s">
        <v>45</v>
      </c>
      <c r="B10" s="278">
        <f>'A3 Exploitation'!B11:F11</f>
        <v>0</v>
      </c>
      <c r="C10" s="278"/>
      <c r="D10" s="278"/>
      <c r="E10" s="278"/>
      <c r="F10" s="278"/>
      <c r="G10" s="233"/>
      <c r="H10" s="233"/>
      <c r="I10" s="233"/>
    </row>
    <row r="11" spans="1:9" s="29" customFormat="1" ht="24" x14ac:dyDescent="0.45">
      <c r="A11" s="192" t="s">
        <v>318</v>
      </c>
      <c r="B11" s="283">
        <f>D183</f>
        <v>0</v>
      </c>
      <c r="C11" s="283"/>
      <c r="D11" s="283"/>
      <c r="E11" s="283"/>
      <c r="F11" s="283"/>
      <c r="G11" s="233"/>
      <c r="H11" s="233"/>
      <c r="I11" s="233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2"/>
      <c r="H7" s="232"/>
      <c r="I7" s="232"/>
    </row>
    <row r="8" spans="1:9" ht="29.25" x14ac:dyDescent="0.45">
      <c r="A8" s="265" t="str">
        <f>'Page de garde'!D18</f>
        <v>Marsa Erriadh</v>
      </c>
      <c r="B8" s="265"/>
      <c r="C8" s="265"/>
      <c r="D8" s="265"/>
      <c r="E8" s="265"/>
      <c r="F8" s="265"/>
      <c r="G8" s="233"/>
      <c r="H8" s="233"/>
      <c r="I8" s="232"/>
    </row>
    <row r="9" spans="1:9" ht="24" x14ac:dyDescent="0.45">
      <c r="A9" s="192" t="s">
        <v>44</v>
      </c>
      <c r="B9" s="266"/>
      <c r="C9" s="266"/>
      <c r="D9" s="266"/>
      <c r="E9" s="266"/>
      <c r="F9" s="267"/>
      <c r="G9" s="233"/>
      <c r="H9" s="233"/>
      <c r="I9" s="232"/>
    </row>
    <row r="10" spans="1:9" ht="24" x14ac:dyDescent="0.45">
      <c r="A10" s="193" t="s">
        <v>46</v>
      </c>
      <c r="B10" s="268"/>
      <c r="C10" s="268"/>
      <c r="D10" s="268"/>
      <c r="E10" s="268"/>
      <c r="F10" s="268"/>
      <c r="G10" s="233"/>
      <c r="H10" s="233"/>
      <c r="I10" s="232"/>
    </row>
    <row r="11" spans="1:9" ht="24" x14ac:dyDescent="0.45">
      <c r="A11" s="192" t="s">
        <v>45</v>
      </c>
      <c r="B11" s="262"/>
      <c r="C11" s="262"/>
      <c r="D11" s="262"/>
      <c r="E11" s="262"/>
      <c r="F11" s="262"/>
      <c r="G11" s="233"/>
      <c r="H11" s="233"/>
      <c r="I11" s="232"/>
    </row>
    <row r="12" spans="1:9" ht="24" x14ac:dyDescent="0.45">
      <c r="A12" s="192" t="s">
        <v>260</v>
      </c>
      <c r="B12" s="269">
        <f>D463</f>
        <v>0</v>
      </c>
      <c r="C12" s="269"/>
      <c r="D12" s="269"/>
      <c r="E12" s="269"/>
      <c r="F12" s="269"/>
      <c r="G12" s="233"/>
      <c r="H12" s="233"/>
      <c r="I12" s="232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233"/>
      <c r="H6" s="233"/>
      <c r="I6" s="233"/>
    </row>
    <row r="7" spans="1:9" s="29" customFormat="1" ht="21.75" customHeight="1" x14ac:dyDescent="0.45">
      <c r="A7" s="265" t="str">
        <f>'A4 Exploitation'!A8:F8</f>
        <v>Marsa Erriadh</v>
      </c>
      <c r="B7" s="265"/>
      <c r="C7" s="265"/>
      <c r="D7" s="265"/>
      <c r="E7" s="265"/>
      <c r="F7" s="265"/>
      <c r="G7" s="233"/>
      <c r="H7" s="233"/>
      <c r="I7" s="233"/>
    </row>
    <row r="8" spans="1:9" s="29" customFormat="1" ht="24" x14ac:dyDescent="0.45">
      <c r="A8" s="192" t="s">
        <v>44</v>
      </c>
      <c r="B8" s="282">
        <f>'A4 Exploitation'!B9:F9</f>
        <v>0</v>
      </c>
      <c r="C8" s="282"/>
      <c r="D8" s="282"/>
      <c r="E8" s="282"/>
      <c r="F8" s="282"/>
      <c r="G8" s="233"/>
      <c r="H8" s="233"/>
      <c r="I8" s="233"/>
    </row>
    <row r="9" spans="1:9" s="29" customFormat="1" ht="24" x14ac:dyDescent="0.45">
      <c r="A9" s="193" t="s">
        <v>46</v>
      </c>
      <c r="B9" s="282">
        <f>'A4 Exploitation'!B10:F10</f>
        <v>0</v>
      </c>
      <c r="C9" s="282"/>
      <c r="D9" s="282"/>
      <c r="E9" s="282"/>
      <c r="F9" s="282"/>
      <c r="G9" s="233"/>
      <c r="H9" s="233"/>
      <c r="I9" s="233"/>
    </row>
    <row r="10" spans="1:9" s="29" customFormat="1" ht="24" x14ac:dyDescent="0.45">
      <c r="A10" s="192" t="s">
        <v>45</v>
      </c>
      <c r="B10" s="278">
        <f>'A4 Exploitation'!B11:F11</f>
        <v>0</v>
      </c>
      <c r="C10" s="278"/>
      <c r="D10" s="278"/>
      <c r="E10" s="278"/>
      <c r="F10" s="278"/>
      <c r="G10" s="233"/>
      <c r="H10" s="233"/>
      <c r="I10" s="233"/>
    </row>
    <row r="11" spans="1:9" s="29" customFormat="1" ht="24" x14ac:dyDescent="0.45">
      <c r="A11" s="192" t="s">
        <v>318</v>
      </c>
      <c r="B11" s="283">
        <f>D183</f>
        <v>0</v>
      </c>
      <c r="C11" s="283"/>
      <c r="D11" s="283"/>
      <c r="E11" s="283"/>
      <c r="F11" s="283"/>
      <c r="G11" s="233"/>
      <c r="H11" s="233"/>
      <c r="I11" s="233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10</vt:i4>
      </vt:variant>
      <vt:variant>
        <vt:lpstr>Plages nommées</vt:lpstr>
      </vt:variant>
      <vt:variant>
        <vt:i4>16</vt:i4>
      </vt:variant>
    </vt:vector>
  </HeadingPairs>
  <TitlesOfParts>
    <vt:vector size="26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Feuil1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MH-Quali Consult</cp:lastModifiedBy>
  <cp:lastPrinted>2017-02-17T13:42:57Z</cp:lastPrinted>
  <dcterms:created xsi:type="dcterms:W3CDTF">2015-10-03T07:44:26Z</dcterms:created>
  <dcterms:modified xsi:type="dcterms:W3CDTF">2017-07-01T12:36:55Z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