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ednine\2019\6\"/>
    </mc:Choice>
  </mc:AlternateContent>
  <bookViews>
    <workbookView xWindow="-120" yWindow="-120" windowWidth="20730" windowHeight="11160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Exploitation'!$A$1:$H$730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366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B565" i="36" s="1"/>
  <c r="D525" i="36"/>
  <c r="B525" i="36" s="1"/>
  <c r="D471" i="36"/>
  <c r="B471" i="36" s="1"/>
  <c r="D424" i="36"/>
  <c r="D366" i="36"/>
  <c r="D299" i="36"/>
  <c r="B299" i="36" s="1"/>
  <c r="D244" i="36"/>
  <c r="B244" i="36" s="1"/>
  <c r="D185" i="36"/>
  <c r="B185" i="36" s="1"/>
  <c r="D129" i="36"/>
  <c r="B129" i="36" s="1"/>
  <c r="D43" i="36"/>
  <c r="B43" i="36" s="1"/>
  <c r="D197" i="39" l="1"/>
  <c r="D227" i="40"/>
  <c r="D228" i="40" s="1"/>
  <c r="D390" i="40"/>
  <c r="D391" i="40" s="1"/>
  <c r="D299" i="40"/>
  <c r="B299" i="40" s="1"/>
  <c r="D300" i="40" s="1"/>
  <c r="D301" i="40" s="1"/>
  <c r="D424" i="40"/>
  <c r="B424" i="40" s="1"/>
  <c r="D605" i="40"/>
  <c r="B605" i="40" s="1"/>
  <c r="D118" i="41"/>
  <c r="D119" i="41" s="1"/>
  <c r="D203" i="42"/>
  <c r="D204" i="42" s="1"/>
  <c r="D203" i="38"/>
  <c r="D204" i="38" s="1"/>
  <c r="D161" i="39"/>
  <c r="D162" i="39" s="1"/>
  <c r="D344" i="42"/>
  <c r="D345" i="42" s="1"/>
  <c r="E244" i="42"/>
  <c r="D566" i="42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628" i="40" s="1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D198" i="43"/>
  <c r="D199" i="43" s="1"/>
  <c r="B11" i="43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<sst xmlns="http://schemas.openxmlformats.org/spreadsheetml/2006/main" count="5859" uniqueCount="522">
  <si>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</si>
  <si>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</si>
  <si>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</si>
  <si>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</si>
  <si>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</si>
  <si>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</si>
  <si>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</si>
  <si>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</si>
  <si>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</si>
  <si>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</si>
  <si>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</si>
  <si>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</si>
  <si>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</si>
  <si>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</si>
  <si>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</si>
  <si>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</si>
  <si>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</si>
  <si>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</si>
  <si>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</si>
  <si>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</si>
  <si>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</si>
  <si>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</si>
  <si>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</si>
  <si>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</si>
  <si>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</si>
  <si>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</si>
  <si>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</si>
  <si>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</si>
  <si>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</si>
  <si>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</si>
  <si>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</si>
  <si>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</si>
  <si>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</si>
  <si>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</si>
  <si>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</si>
  <si>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</si>
  <si>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</si>
  <si>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</si>
  <si>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</si>
  <si>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</si>
  <si>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</si>
  <si>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</si>
  <si>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</si>
  <si>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</si>
  <si>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</si>
  <si>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</si>
  <si>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</si>
  <si>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</si>
  <si>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</si>
  <si>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</si>
  <si>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</si>
  <si>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</si>
  <si>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</si>
  <si>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</si>
  <si>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</si>
  <si>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</si>
  <si>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</si>
  <si>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</si>
  <si>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</si>
  <si>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</si>
  <si>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</si>
  <si>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</si>
  <si>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</si>
  <si>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</si>
  <si>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</si>
  <si>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</si>
  <si>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</si>
  <si>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</si>
  <si>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</si>
  <si>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</si>
  <si>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</si>
  <si>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</si>
  <si>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</si>
  <si>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</si>
  <si>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</si>
  <si>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</si>
  <si>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</si>
  <si>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</si>
  <si>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</si>
  <si>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</si>
  <si>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</si>
  <si>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</si>
  <si>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</si>
  <si>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</si>
  <si>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</si>
  <si>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</si>
  <si>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</si>
  <si>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</si>
  <si>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</si>
  <si>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</si>
  <si>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</si>
  <si>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</si>
  <si>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</si>
  <si>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</si>
  <si>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</si>
  <si>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</si>
  <si>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</si>
  <si>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</si>
  <si>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</si>
  <si>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</si>
  <si>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</si>
  <si>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</si>
  <si>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</si>
  <si>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</si>
  <si>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</si>
  <si>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</si>
  <si>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</si>
  <si>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</si>
  <si>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</si>
  <si>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</si>
  <si>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</si>
  <si>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</si>
  <si>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</si>
  <si>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</si>
  <si>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</si>
  <si>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</si>
  <si>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</si>
  <si>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</si>
  <si>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</si>
  <si>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</si>
  <si>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</si>
  <si>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</si>
  <si>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</si>
  <si>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</si>
  <si>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</si>
  <si>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</si>
  <si>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</si>
  <si>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</si>
  <si>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</si>
  <si>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</si>
  <si>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</si>
  <si>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</si>
  <si>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</si>
  <si>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</si>
  <si>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</si>
  <si>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</si>
  <si>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</si>
  <si>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</si>
  <si>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</si>
  <si>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</si>
  <si>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</si>
  <si>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</si>
  <si>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</si>
  <si>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</si>
  <si>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</si>
  <si>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</si>
  <si>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</si>
  <si>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</si>
  <si>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</si>
  <si>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</si>
  <si>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</si>
  <si>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</si>
  <si>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</si>
  <si>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</si>
  <si>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</si>
  <si>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</si>
  <si>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</si>
  <si>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</si>
  <si>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</si>
  <si>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</si>
  <si>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</si>
  <si>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</si>
  <si>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</si>
  <si>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</si>
  <si>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</si>
  <si>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</si>
  <si>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</si>
  <si>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</si>
  <si>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</si>
  <si>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</si>
  <si>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</si>
  <si>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</si>
  <si>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</si>
  <si>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</si>
  <si>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</si>
  <si>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</si>
  <si>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</si>
  <si>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</si>
  <si>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</si>
  <si>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</si>
  <si>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</si>
  <si>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</si>
  <si>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</si>
  <si>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</si>
  <si>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</si>
  <si>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</si>
  <si>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</si>
  <si>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</si>
  <si>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</si>
  <si>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</si>
  <si>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</si>
  <si>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</si>
  <si>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</si>
  <si>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</si>
  <si>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</si>
  <si>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</si>
  <si>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</si>
  <si>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</si>
  <si>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</si>
  <si>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</si>
  <si>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</si>
  <si>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</si>
  <si>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</si>
  <si>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</si>
  <si>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</si>
  <si>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</si>
  <si>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</si>
  <si>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</si>
  <si>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</si>
  <si>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</si>
  <si>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</si>
  <si>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</si>
  <si>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</si>
  <si>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</si>
  <si>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</si>
  <si>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</si>
  <si>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</si>
  <si>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</si>
  <si>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</si>
  <si>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</si>
  <si>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</si>
  <si>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</si>
  <si>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</si>
  <si>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</si>
  <si>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</si>
  <si>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</si>
  <si>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</si>
  <si>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</si>
  <si>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</si>
  <si>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</si>
  <si>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</si>
  <si>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</si>
  <si>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</si>
  <si>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</si>
  <si>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</si>
  <si>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</si>
  <si>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</si>
  <si>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</si>
  <si>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</si>
  <si>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</si>
  <si>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</si>
  <si>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</si>
  <si>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</si>
  <si>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</si>
  <si>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</si>
  <si>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</si>
  <si>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</si>
  <si>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</si>
  <si>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</si>
  <si>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</si>
  <si>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</si>
  <si>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</si>
  <si>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</si>
  <si>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</si>
  <si>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</si>
  <si>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</si>
  <si>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</si>
  <si>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</si>
  <si>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</si>
  <si>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</si>
  <si>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</si>
  <si>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</si>
  <si>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</si>
  <si>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</si>
  <si>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</si>
  <si>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</si>
  <si>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</si>
  <si>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</si>
  <si>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</si>
  <si>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</si>
  <si>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</si>
  <si>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</si>
  <si>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</si>
  <si>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</si>
  <si>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</si>
  <si>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</si>
  <si>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</si>
  <si>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</si>
  <si>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</si>
  <si>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</si>
  <si>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</si>
  <si>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</si>
  <si>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</si>
  <si>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</si>
  <si>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</si>
  <si>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</si>
  <si>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</si>
  <si>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</si>
  <si>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</si>
  <si>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</si>
  <si>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</si>
  <si>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</si>
  <si>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</si>
  <si>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</si>
  <si>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</si>
  <si>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</si>
  <si>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</si>
  <si>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</si>
  <si>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</si>
  <si>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</si>
  <si>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</si>
  <si>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</si>
  <si>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</si>
  <si>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</si>
  <si>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</si>
  <si>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</si>
  <si>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</si>
  <si>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</si>
  <si>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</si>
  <si>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</si>
  <si>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</si>
  <si>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</si>
  <si>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</si>
  <si>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</si>
  <si>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</si>
  <si>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</si>
  <si>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</si>
  <si>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</si>
  <si>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</si>
  <si>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</si>
  <si>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</si>
  <si>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</si>
  <si>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</si>
  <si>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</si>
  <si>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</si>
  <si>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</si>
  <si>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</si>
  <si>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</si>
  <si>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</si>
  <si>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</si>
  <si>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</si>
  <si>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</si>
  <si>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</si>
  <si>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</si>
  <si>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</si>
  <si>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</si>
  <si>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</si>
  <si>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</si>
  <si>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</si>
  <si>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</si>
  <si>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</si>
  <si>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</si>
  <si>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</si>
  <si>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</si>
  <si>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</si>
  <si>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</si>
  <si>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</si>
  <si>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</si>
  <si>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</si>
  <si>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</si>
  <si>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</si>
  <si>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</si>
  <si>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</si>
  <si>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</si>
  <si>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</si>
  <si>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</si>
  <si>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</si>
  <si>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</si>
  <si>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</si>
  <si>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</si>
  <si>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</si>
  <si>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</si>
  <si>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</si>
  <si>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</si>
  <si>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</si>
  <si>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</si>
  <si>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</si>
  <si>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</si>
  <si>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</si>
  <si>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</si>
  <si>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</si>
  <si>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</si>
  <si>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</si>
  <si>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</si>
  <si>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</si>
  <si>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</si>
  <si>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</si>
  <si>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</si>
  <si>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</si>
  <si>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</si>
  <si>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</si>
  <si>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</si>
  <si>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</si>
  <si>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</si>
  <si>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</si>
  <si>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</si>
  <si>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</si>
  <si>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</si>
  <si>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</si>
  <si>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</si>
  <si>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</si>
  <si>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</si>
  <si>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</si>
  <si>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</si>
  <si>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</si>
  <si>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</si>
  <si>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</si>
  <si>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</si>
  <si>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</si>
  <si>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</si>
  <si>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</si>
  <si>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</si>
  <si>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</si>
  <si>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</si>
  <si>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</si>
  <si>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</si>
  <si>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</si>
  <si>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</si>
  <si>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</si>
  <si>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</si>
  <si>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</si>
  <si>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</si>
  <si>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</si>
  <si>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</si>
  <si>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</si>
  <si>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</si>
  <si>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</si>
  <si>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</si>
  <si>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</si>
  <si>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</si>
  <si>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</si>
  <si>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</si>
  <si>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</si>
  <si>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</si>
  <si>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</si>
  <si>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</si>
  <si>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</si>
  <si>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</si>
  <si>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</si>
  <si>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</si>
  <si>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</si>
  <si>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</si>
  <si>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</si>
  <si>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</si>
  <si>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</si>
  <si>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</si>
  <si>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</si>
  <si>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</si>
  <si>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</si>
  <si>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</si>
  <si>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</si>
  <si>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</si>
  <si>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</si>
  <si>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</si>
  <si>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</si>
  <si>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</si>
  <si>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</si>
  <si>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</si>
  <si>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</si>
  <si>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</si>
  <si>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</si>
  <si>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</si>
  <si>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</si>
  <si>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</si>
  <si>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</si>
  <si>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</si>
  <si>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</si>
  <si>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</si>
  <si>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</si>
  <si>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</si>
  <si>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</si>
  <si>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</si>
  <si>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</si>
  <si>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</si>
  <si>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</si>
  <si>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</si>
  <si>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</si>
  <si>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</si>
  <si>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</si>
  <si>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</si>
  <si>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</si>
  <si>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</si>
  <si>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</si>
  <si>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</si>
  <si>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</si>
  <si>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Mednine</t>
  </si>
  <si>
    <t>Mr yassine ELLOUMI</t>
  </si>
  <si>
    <t>Absence de lingettes pour désinfecter après chaque utilisation du thermométre</t>
  </si>
  <si>
    <t>Fournir des lingettes
 pour éviter la contamination croisée</t>
  </si>
  <si>
    <t>Absence des enregistrements de la réception 
des produits PLS
pour les mois  janvier 2019--&gt;mai 2019</t>
  </si>
  <si>
    <t>Assurer les opérations 
de réceptions de tout les produits PLS</t>
  </si>
  <si>
    <t>Utilisation d'une machine à glaçon
la pelle est non protégé contre une contamination croisée</t>
  </si>
  <si>
    <t>Couteau non propre</t>
  </si>
  <si>
    <t>Absence du lingettes</t>
  </si>
  <si>
    <t>Stockage des sacs de sucre sur palettes en bois.</t>
  </si>
  <si>
    <t>Non respect du protocole de nettoyage</t>
  </si>
  <si>
    <t>Présence excessive d'une condensation au niveau du meuble 2</t>
  </si>
  <si>
    <t>Présence excessive de givres pour plusieurs articles surgelés de fruits de mer</t>
  </si>
  <si>
    <t>Absence de signature des fiches d'enregistrements des températures</t>
  </si>
  <si>
    <t>Absence de distribiteur au niveau des vestiaires des femmes</t>
  </si>
  <si>
    <t>Regards d'égouts non protégés au niveau rayon poisonnerie</t>
  </si>
  <si>
    <t>Assurer une protection
du matériels contre les contaminations</t>
  </si>
  <si>
    <t xml:space="preserve">Maintenir le nettoyage
 du matériel </t>
  </si>
  <si>
    <t>Présence des mouches a coté de la table de travail.
Des cadavres des mouches et du cafard dans les canalisations du sol au niveau de l'exposition.</t>
  </si>
  <si>
    <t>Revoir l'emplacement 
des Deivs et assurer une meilleur vérification des opérations de nettoyage</t>
  </si>
  <si>
    <t xml:space="preserve">approvisionner en lingettes pour éviter la contamination par le thermométre a sonde </t>
  </si>
  <si>
    <t>Assurer un stockage 
sur une palette en plastique</t>
  </si>
  <si>
    <t>Appliquer la procédure</t>
  </si>
  <si>
    <t>Prévoir une intervention
 technique</t>
  </si>
  <si>
    <t>Les signatures des 
fiches est une preuve 
de vérification des responsables</t>
  </si>
  <si>
    <t>Assurer de l'eau chaude pour assurer le bon nettoyage</t>
  </si>
  <si>
    <t>Prévoir un distribiteur 
au niveau des vestiaires femme</t>
  </si>
  <si>
    <t xml:space="preserve">Sol fissuré au niveau de la réserve </t>
  </si>
  <si>
    <t>Mr Lazhar Responsable réception</t>
  </si>
  <si>
    <t>Eliminer les produits non conformes</t>
  </si>
  <si>
    <t>Exiger les visites médicales de la part du GMT</t>
  </si>
  <si>
    <t>Visite médicale non encore ffectuée en 2019</t>
  </si>
  <si>
    <t>Absence de papier essuie-mains</t>
  </si>
  <si>
    <t>Mettre le papier à disposition</t>
  </si>
  <si>
    <t>Présence des palettes d'eau  minérale au couloir entravant la circulation</t>
  </si>
  <si>
    <t>Assurer le rangement</t>
  </si>
  <si>
    <t xml:space="preserve">Réparer les fissurations
 du sol </t>
  </si>
  <si>
    <t>Réparation nécessaire</t>
  </si>
  <si>
    <t>Meuble d'exposition des produits frais avec afficheur défaillant depuis le 02/06</t>
  </si>
  <si>
    <t>Les températures ne sont pas enregistrées depuis le 02/06</t>
  </si>
  <si>
    <t>Enregistrer les températures à l'aide du thermomètre à sonde</t>
  </si>
  <si>
    <t>Absence de l'eau chaude au niveau du rayon poisonnerie</t>
  </si>
  <si>
    <t>Un mauvais emplacement du Deiv du rayon poisonnerie (au dessus du plan de travail)
Porte-appât non fixé</t>
  </si>
  <si>
    <t>Déplacer le DEIV et fixer le porte appât</t>
  </si>
  <si>
    <t>Prévoir la couverture</t>
  </si>
  <si>
    <t>Aucune action technique entreprise</t>
  </si>
  <si>
    <t>Procéder à la mise en œuvre du plan d'action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</si>
</sst>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4" fillId="0" borderId="1" xfId="1" applyNumberFormat="1" applyFont="1" applyFill="1" applyBorder="1" applyAlignment="1" applyProtection="1">
      <alignment wrapText="1"/>
      <protection hidden="1"/>
    </xf>
    <xf numFmtId="0" fontId="33" fillId="0" borderId="1" xfId="0" applyFont="1" applyFill="1" applyBorder="1" applyAlignment="1" applyProtection="1">
      <alignment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0.6470588235294118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1232"/>
        <c:axId val="1747754496"/>
      </c:barChart>
      <c:catAx>
        <c:axId val="174775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54496"/>
        <c:crosses val="autoZero"/>
        <c:auto val="1"/>
        <c:lblAlgn val="ctr"/>
        <c:lblOffset val="100"/>
        <c:noMultiLvlLbl val="0"/>
      </c:catAx>
      <c:valAx>
        <c:axId val="174775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11472"/>
        <c:axId val="1815810384"/>
      </c:barChart>
      <c:catAx>
        <c:axId val="181581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10384"/>
        <c:crosses val="autoZero"/>
        <c:auto val="1"/>
        <c:lblAlgn val="ctr"/>
        <c:lblOffset val="100"/>
        <c:noMultiLvlLbl val="0"/>
      </c:catAx>
      <c:valAx>
        <c:axId val="181581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1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0.93181818181818177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13104"/>
        <c:axId val="1815802768"/>
      </c:barChart>
      <c:catAx>
        <c:axId val="181581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02768"/>
        <c:crosses val="autoZero"/>
        <c:auto val="1"/>
        <c:lblAlgn val="ctr"/>
        <c:lblOffset val="100"/>
        <c:noMultiLvlLbl val="0"/>
      </c:catAx>
      <c:valAx>
        <c:axId val="181580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1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797872"/>
        <c:axId val="1815801680"/>
      </c:barChart>
      <c:catAx>
        <c:axId val="181579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01680"/>
        <c:crosses val="autoZero"/>
        <c:auto val="1"/>
        <c:lblAlgn val="ctr"/>
        <c:lblOffset val="100"/>
        <c:noMultiLvlLbl val="0"/>
      </c:catAx>
      <c:valAx>
        <c:axId val="181580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79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03312"/>
        <c:axId val="1815798960"/>
      </c:barChart>
      <c:catAx>
        <c:axId val="181580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798960"/>
        <c:crosses val="autoZero"/>
        <c:auto val="1"/>
        <c:lblAlgn val="ctr"/>
        <c:lblOffset val="100"/>
        <c:noMultiLvlLbl val="0"/>
      </c:catAx>
      <c:valAx>
        <c:axId val="181579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0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05488"/>
        <c:axId val="1815806576"/>
      </c:barChart>
      <c:catAx>
        <c:axId val="181580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06576"/>
        <c:crosses val="autoZero"/>
        <c:auto val="1"/>
        <c:lblAlgn val="ctr"/>
        <c:lblOffset val="100"/>
        <c:noMultiLvlLbl val="0"/>
      </c:catAx>
      <c:valAx>
        <c:axId val="181580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0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0.90196078431372551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08208"/>
        <c:axId val="1815809840"/>
      </c:barChart>
      <c:catAx>
        <c:axId val="181580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09840"/>
        <c:crosses val="autoZero"/>
        <c:auto val="1"/>
        <c:lblAlgn val="ctr"/>
        <c:lblOffset val="100"/>
        <c:noMultiLvlLbl val="0"/>
      </c:catAx>
      <c:valAx>
        <c:axId val="181580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0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0.87007874015748032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6961680"/>
        <c:axId val="1816969296"/>
      </c:barChart>
      <c:catAx>
        <c:axId val="181696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9296"/>
        <c:crosses val="autoZero"/>
        <c:auto val="1"/>
        <c:lblAlgn val="ctr"/>
        <c:lblOffset val="100"/>
        <c:noMultiLvlLbl val="0"/>
      </c:catAx>
      <c:valAx>
        <c:axId val="181696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696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0.88601976223560297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16963312"/>
        <c:axId val="1816962224"/>
        <c:extLst xmlns:c16r2="http://schemas.microsoft.com/office/drawing/2015/06/chart"/>
      </c:barChart>
      <c:catAx>
        <c:axId val="18169633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2224"/>
        <c:crosses val="autoZero"/>
        <c:auto val="1"/>
        <c:lblAlgn val="ctr"/>
        <c:lblOffset val="100"/>
        <c:noMultiLvlLbl val="0"/>
      </c:catAx>
      <c:valAx>
        <c:axId val="18169622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0.27500000000000002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16963856"/>
        <c:axId val="1816975824"/>
        <c:extLst xmlns:c16r2="http://schemas.microsoft.com/office/drawing/2015/06/chart"/>
      </c:barChart>
      <c:catAx>
        <c:axId val="181696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75824"/>
        <c:crosses val="autoZero"/>
        <c:auto val="1"/>
        <c:lblAlgn val="ctr"/>
        <c:lblOffset val="100"/>
        <c:noMultiLvlLbl val="0"/>
      </c:catAx>
      <c:valAx>
        <c:axId val="181697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696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0688"/>
        <c:axId val="1747747424"/>
      </c:barChart>
      <c:catAx>
        <c:axId val="17477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47424"/>
        <c:crosses val="autoZero"/>
        <c:auto val="1"/>
        <c:lblAlgn val="ctr"/>
        <c:lblOffset val="100"/>
        <c:noMultiLvlLbl val="0"/>
      </c:catAx>
      <c:valAx>
        <c:axId val="1747747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61024"/>
        <c:axId val="1747755584"/>
      </c:barChart>
      <c:catAx>
        <c:axId val="174776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55584"/>
        <c:crosses val="autoZero"/>
        <c:auto val="1"/>
        <c:lblAlgn val="ctr"/>
        <c:lblOffset val="100"/>
        <c:noMultiLvlLbl val="0"/>
      </c:catAx>
      <c:valAx>
        <c:axId val="174775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6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6128"/>
        <c:axId val="1747747968"/>
      </c:barChart>
      <c:catAx>
        <c:axId val="174775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47968"/>
        <c:crosses val="autoZero"/>
        <c:auto val="1"/>
        <c:lblAlgn val="ctr"/>
        <c:lblOffset val="100"/>
        <c:noMultiLvlLbl val="0"/>
      </c:catAx>
      <c:valAx>
        <c:axId val="174774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8848"/>
        <c:axId val="1747749056"/>
      </c:barChart>
      <c:catAx>
        <c:axId val="174775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49056"/>
        <c:crosses val="autoZero"/>
        <c:auto val="1"/>
        <c:lblAlgn val="ctr"/>
        <c:lblOffset val="100"/>
        <c:noMultiLvlLbl val="0"/>
      </c:catAx>
      <c:valAx>
        <c:axId val="1747749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1776"/>
        <c:axId val="1747752320"/>
      </c:barChart>
      <c:catAx>
        <c:axId val="174775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52320"/>
        <c:crosses val="autoZero"/>
        <c:auto val="1"/>
        <c:lblAlgn val="ctr"/>
        <c:lblOffset val="100"/>
        <c:noMultiLvlLbl val="0"/>
      </c:catAx>
      <c:valAx>
        <c:axId val="174775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7216"/>
        <c:axId val="1747758304"/>
      </c:barChart>
      <c:catAx>
        <c:axId val="174775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47758304"/>
        <c:crosses val="autoZero"/>
        <c:auto val="1"/>
        <c:lblAlgn val="ctr"/>
        <c:lblOffset val="100"/>
        <c:noMultiLvlLbl val="0"/>
      </c:catAx>
      <c:valAx>
        <c:axId val="174775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7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47759936"/>
        <c:axId val="1815812560"/>
      </c:barChart>
      <c:catAx>
        <c:axId val="174775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12560"/>
        <c:crosses val="autoZero"/>
        <c:auto val="1"/>
        <c:lblAlgn val="ctr"/>
        <c:lblOffset val="100"/>
        <c:noMultiLvlLbl val="0"/>
      </c:catAx>
      <c:valAx>
        <c:axId val="181581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4775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00048"/>
        <c:axId val="1815800592"/>
      </c:barChart>
      <c:catAx>
        <c:axId val="181580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00592"/>
        <c:crosses val="autoZero"/>
        <c:auto val="1"/>
        <c:lblAlgn val="ctr"/>
        <c:lblOffset val="100"/>
        <c:noMultiLvlLbl val="0"/>
      </c:catAx>
      <c:valAx>
        <c:axId val="181580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0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9" t="s">
        <v>279</v>
      </c>
      <c r="C23" s="339"/>
      <c r="D23" s="31"/>
      <c r="E23" s="31"/>
      <c r="F23" s="31"/>
      <c r="G23" s="31"/>
      <c r="H23" s="31"/>
      <c r="I23" s="31"/>
      <c r="J23" t="str">
        <f>D18</f>
        <v>Mednine</v>
      </c>
    </row>
    <row r="24" spans="1:11" ht="33" customHeight="1" x14ac:dyDescent="0.25">
      <c r="A24" s="277" t="s">
        <v>280</v>
      </c>
      <c r="B24" s="338">
        <f>AVERAGE('A1 Exploitation'!D730,'A1 Technique'!D199)</f>
        <v>0.88601976223560297</v>
      </c>
      <c r="C24" s="33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8" t="e">
        <f>AVERAGE('A2 Exploitation'!D730,'A2 Technique'!D199)</f>
        <v>#DIV/0!</v>
      </c>
      <c r="C25" s="33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8" t="e">
        <f>AVERAGE('A3 Exploitation'!D730,'A3 Technique'!D199)</f>
        <v>#DIV/0!</v>
      </c>
      <c r="C26" s="33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8" t="e">
        <f>AVERAGE('A4 Exploitation'!D730,'A4 Technique'!D199)</f>
        <v>#DIV/0!</v>
      </c>
      <c r="C27" s="33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8"/>
      <c r="C28" s="33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8"/>
      <c r="C29" s="33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9" t="s">
        <v>286</v>
      </c>
      <c r="C33" s="339"/>
      <c r="D33" s="31"/>
      <c r="E33" s="31"/>
      <c r="F33" s="31"/>
      <c r="G33" s="31"/>
      <c r="H33" s="31"/>
      <c r="I33" s="31"/>
      <c r="J33" t="str">
        <f>D18</f>
        <v>Mednine</v>
      </c>
    </row>
    <row r="34" spans="1:10" ht="33" customHeight="1" x14ac:dyDescent="0.25">
      <c r="A34" s="277" t="s">
        <v>280</v>
      </c>
      <c r="B34" s="338">
        <f>'A1 Exploitation'!D730</f>
        <v>0.87007874015748032</v>
      </c>
      <c r="C34" s="33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8" t="e">
        <f>'A2 Exploitation'!D730</f>
        <v>#DIV/0!</v>
      </c>
      <c r="C35" s="33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8" t="e">
        <f>'A3 Exploitation'!D730</f>
        <v>#DIV/0!</v>
      </c>
      <c r="C36" s="33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8" t="e">
        <f>'A4 Exploitation'!D730</f>
        <v>#DIV/0!</v>
      </c>
      <c r="C37" s="33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8"/>
      <c r="C38" s="33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8"/>
      <c r="C39" s="33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Mednine</v>
      </c>
    </row>
    <row r="43" spans="1:10" ht="33" customHeight="1" x14ac:dyDescent="0.25">
      <c r="A43" s="277" t="s">
        <v>280</v>
      </c>
      <c r="B43" s="338">
        <f>AVERAGE('A1 Exploitation'!D728, 'A1 Technique'!D197)</f>
        <v>0.27500000000000002</v>
      </c>
      <c r="C43" s="33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8" t="e">
        <f>AVERAGE('A2 Exploitation'!D728, 'A2 Technique'!D197)</f>
        <v>#DIV/0!</v>
      </c>
      <c r="C44" s="33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8" t="e">
        <f>AVERAGE('A3 Exploitation'!D728, 'A3 Technique'!D197)</f>
        <v>#DIV/0!</v>
      </c>
      <c r="C45" s="33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8" t="e">
        <f>AVERAGE('A4 Exploitation'!D728, 'A4 Technique'!D197)</f>
        <v>#DIV/0!</v>
      </c>
      <c r="C46" s="33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8"/>
      <c r="C47" s="33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8"/>
      <c r="C48" s="33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9" t="s">
        <v>288</v>
      </c>
      <c r="C51" s="339"/>
      <c r="D51" s="31"/>
      <c r="E51" s="31"/>
      <c r="F51" s="31"/>
      <c r="G51" s="31"/>
      <c r="H51" s="31"/>
      <c r="I51" s="31"/>
      <c r="J51" t="str">
        <f>D18</f>
        <v>Mednine</v>
      </c>
    </row>
    <row r="52" spans="1:10" ht="33" customHeight="1" x14ac:dyDescent="0.25">
      <c r="A52" s="277" t="s">
        <v>280</v>
      </c>
      <c r="B52" s="341">
        <f>'A1 Exploitation'!D48</f>
        <v>0.6470588235294118</v>
      </c>
      <c r="C52" s="34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1" t="e">
        <f>'A2 Exploitation'!D48</f>
        <v>#DIV/0!</v>
      </c>
      <c r="C53" s="34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1" t="e">
        <f>'A3 Exploitation'!D48</f>
        <v>#DIV/0!</v>
      </c>
      <c r="C54" s="34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1" t="e">
        <f>'A4 Exploitation'!D48</f>
        <v>#DIV/0!</v>
      </c>
      <c r="C55" s="34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1"/>
      <c r="C56" s="34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1"/>
      <c r="C57" s="34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9" t="s">
        <v>289</v>
      </c>
      <c r="C60" s="339"/>
      <c r="D60" s="31"/>
      <c r="E60" s="31"/>
      <c r="F60" s="31"/>
      <c r="G60" s="31"/>
      <c r="H60" s="31"/>
      <c r="I60" s="31"/>
      <c r="J60" t="str">
        <f>D18</f>
        <v>Mednine</v>
      </c>
    </row>
    <row r="61" spans="1:10" ht="33" customHeight="1" x14ac:dyDescent="0.25">
      <c r="A61" s="277" t="s">
        <v>280</v>
      </c>
      <c r="B61" s="338" t="e">
        <f>'A1 Exploitation'!D131</f>
        <v>#DIV/0!</v>
      </c>
      <c r="C61" s="33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8" t="e">
        <f>'A2 Exploitation'!D131</f>
        <v>#DIV/0!</v>
      </c>
      <c r="C62" s="33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8" t="e">
        <f>'A3 Exploitation'!D131</f>
        <v>#DIV/0!</v>
      </c>
      <c r="C63" s="33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8" t="e">
        <f>'A4 Exploitation'!D131</f>
        <v>#DIV/0!</v>
      </c>
      <c r="C64" s="33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8"/>
      <c r="C65" s="33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8"/>
      <c r="C66" s="33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9" t="s">
        <v>464</v>
      </c>
      <c r="C69" s="339"/>
      <c r="D69" s="31"/>
      <c r="E69" s="31"/>
      <c r="F69" s="31"/>
      <c r="G69" s="31"/>
      <c r="H69" s="31"/>
      <c r="I69" s="31"/>
      <c r="J69" t="str">
        <f>D18</f>
        <v>Mednine</v>
      </c>
    </row>
    <row r="70" spans="1:10" ht="33" customHeight="1" x14ac:dyDescent="0.25">
      <c r="A70" s="277" t="s">
        <v>280</v>
      </c>
      <c r="B70" s="338" t="e">
        <f>'A1 Exploitation'!D187</f>
        <v>#DIV/0!</v>
      </c>
      <c r="C70" s="33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8" t="e">
        <f>'A2 Exploitation'!D187</f>
        <v>#DIV/0!</v>
      </c>
      <c r="C71" s="33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8" t="e">
        <f>'A3 Exploitation'!D187</f>
        <v>#DIV/0!</v>
      </c>
      <c r="C72" s="33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8" t="e">
        <f>'A4 Exploitation'!D187</f>
        <v>#DIV/0!</v>
      </c>
      <c r="C73" s="33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8"/>
      <c r="C74" s="33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8"/>
      <c r="C75" s="33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9" t="s">
        <v>465</v>
      </c>
      <c r="C78" s="339"/>
      <c r="D78" s="31"/>
      <c r="E78" s="31"/>
      <c r="F78" s="31"/>
      <c r="G78" s="31"/>
      <c r="H78" s="31"/>
      <c r="I78" s="31"/>
      <c r="J78" t="str">
        <f>D18</f>
        <v>Mednine</v>
      </c>
    </row>
    <row r="79" spans="1:10" ht="33" customHeight="1" x14ac:dyDescent="0.25">
      <c r="A79" s="277" t="s">
        <v>280</v>
      </c>
      <c r="B79" s="338" t="e">
        <f>'A1 Exploitation'!D249</f>
        <v>#DIV/0!</v>
      </c>
      <c r="C79" s="33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8" t="e">
        <f>'A2 Exploitation'!D249</f>
        <v>#DIV/0!</v>
      </c>
      <c r="C80" s="33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8" t="e">
        <f>'A3 Exploitation'!D249</f>
        <v>#DIV/0!</v>
      </c>
      <c r="C81" s="33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8" t="e">
        <f>'A4 Exploitation'!D249</f>
        <v>#DIV/0!</v>
      </c>
      <c r="C82" s="33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8"/>
      <c r="C83" s="33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8"/>
      <c r="C84" s="33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9" t="s">
        <v>466</v>
      </c>
      <c r="C87" s="339"/>
      <c r="D87" s="31"/>
      <c r="E87" s="31"/>
      <c r="F87" s="31"/>
      <c r="G87" s="31"/>
      <c r="H87" s="31"/>
      <c r="I87" s="31"/>
      <c r="J87" t="str">
        <f>D18</f>
        <v>Mednine</v>
      </c>
    </row>
    <row r="88" spans="1:10" ht="33" customHeight="1" x14ac:dyDescent="0.25">
      <c r="A88" s="277" t="s">
        <v>280</v>
      </c>
      <c r="B88" s="338" t="e">
        <f>'A1 Exploitation'!D304</f>
        <v>#DIV/0!</v>
      </c>
      <c r="C88" s="33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8" t="e">
        <f>'A2 Exploitation'!D304</f>
        <v>#DIV/0!</v>
      </c>
      <c r="C89" s="33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8" t="e">
        <f>'A3 Exploitation'!D304</f>
        <v>#DIV/0!</v>
      </c>
      <c r="C90" s="33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8" t="e">
        <f>'A4 Exploitation'!D304</f>
        <v>#DIV/0!</v>
      </c>
      <c r="C91" s="33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8"/>
      <c r="C92" s="33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8"/>
      <c r="C93" s="33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9" t="s">
        <v>467</v>
      </c>
      <c r="C96" s="339"/>
      <c r="D96" s="31"/>
      <c r="E96" s="31"/>
      <c r="F96" s="31"/>
      <c r="G96" s="31"/>
      <c r="H96" s="31"/>
      <c r="I96" s="31"/>
      <c r="J96" t="str">
        <f>D18</f>
        <v>Mednine</v>
      </c>
    </row>
    <row r="97" spans="1:10" ht="33" customHeight="1" x14ac:dyDescent="0.25">
      <c r="A97" s="277" t="s">
        <v>280</v>
      </c>
      <c r="B97" s="338" t="e">
        <f>'A1 Exploitation'!D371</f>
        <v>#DIV/0!</v>
      </c>
      <c r="C97" s="33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8" t="e">
        <f>'A2 Exploitation'!D371</f>
        <v>#DIV/0!</v>
      </c>
      <c r="C98" s="33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8" t="e">
        <f>'A3 Exploitation'!D371</f>
        <v>#DIV/0!</v>
      </c>
      <c r="C99" s="33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8" t="e">
        <f>'A4 Exploitation'!D371</f>
        <v>#DIV/0!</v>
      </c>
      <c r="C100" s="33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8"/>
      <c r="C101" s="33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8"/>
      <c r="C102" s="33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9" t="s">
        <v>468</v>
      </c>
      <c r="C105" s="339"/>
      <c r="D105" s="31"/>
      <c r="E105" s="31"/>
      <c r="F105" s="31"/>
      <c r="G105" s="31"/>
      <c r="H105" s="31"/>
      <c r="I105" s="31"/>
      <c r="J105" t="str">
        <f>D18</f>
        <v>Mednine</v>
      </c>
    </row>
    <row r="106" spans="1:10" ht="33" customHeight="1" x14ac:dyDescent="0.25">
      <c r="A106" s="277" t="s">
        <v>280</v>
      </c>
      <c r="B106" s="338">
        <f>'A1 Exploitation'!D429</f>
        <v>0.88888888888888884</v>
      </c>
      <c r="C106" s="33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8" t="e">
        <f>'A2 Exploitation'!D429</f>
        <v>#DIV/0!</v>
      </c>
      <c r="C107" s="33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8" t="e">
        <f>'A3 Exploitation'!D429</f>
        <v>#DIV/0!</v>
      </c>
      <c r="C108" s="33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8" t="e">
        <f>'A4 Exploitation'!D429</f>
        <v>#DIV/0!</v>
      </c>
      <c r="C109" s="33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8"/>
      <c r="C110" s="33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8"/>
      <c r="C111" s="33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9" t="s">
        <v>469</v>
      </c>
      <c r="C114" s="339"/>
      <c r="D114" s="31"/>
      <c r="E114" s="31"/>
      <c r="F114" s="31"/>
      <c r="G114" s="31"/>
      <c r="H114" s="31"/>
      <c r="I114" s="31"/>
      <c r="J114" t="str">
        <f>D18</f>
        <v>Mednine</v>
      </c>
    </row>
    <row r="115" spans="1:10" ht="33" customHeight="1" x14ac:dyDescent="0.25">
      <c r="A115" s="277" t="s">
        <v>280</v>
      </c>
      <c r="B115" s="338" t="e">
        <f>'A1 Exploitation'!D476</f>
        <v>#DIV/0!</v>
      </c>
      <c r="C115" s="33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8" t="e">
        <f>'A2 Exploitation'!D476</f>
        <v>#DIV/0!</v>
      </c>
      <c r="C116" s="33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8" t="e">
        <f>'A3 Exploitation'!D476</f>
        <v>#DIV/0!</v>
      </c>
      <c r="C117" s="33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8" t="e">
        <f>'A4 Exploitation'!D476</f>
        <v>#DIV/0!</v>
      </c>
      <c r="C118" s="33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8"/>
      <c r="C119" s="33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8"/>
      <c r="C120" s="33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9" t="s">
        <v>470</v>
      </c>
      <c r="C123" s="339"/>
      <c r="D123" s="31"/>
      <c r="E123" s="31"/>
      <c r="F123" s="31"/>
      <c r="G123" s="31"/>
      <c r="H123" s="31"/>
      <c r="I123" s="31"/>
      <c r="J123" t="str">
        <f>D18</f>
        <v>Mednine</v>
      </c>
    </row>
    <row r="124" spans="1:10" ht="33" customHeight="1" x14ac:dyDescent="0.25">
      <c r="A124" s="277" t="s">
        <v>280</v>
      </c>
      <c r="B124" s="338" t="e">
        <f>'A1 Exploitation'!D527</f>
        <v>#DIV/0!</v>
      </c>
      <c r="C124" s="33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8" t="e">
        <f>'A2 Exploitation'!D527</f>
        <v>#DIV/0!</v>
      </c>
      <c r="C125" s="33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8" t="e">
        <f>'A3 Exploitation'!D527</f>
        <v>#DIV/0!</v>
      </c>
      <c r="C126" s="33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8" t="e">
        <f>'A4 Exploitation'!D527</f>
        <v>#DIV/0!</v>
      </c>
      <c r="C127" s="33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8"/>
      <c r="C128" s="33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8"/>
      <c r="C129" s="33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9" t="s">
        <v>471</v>
      </c>
      <c r="C132" s="339"/>
      <c r="D132" s="31"/>
      <c r="E132" s="31"/>
      <c r="F132" s="31"/>
      <c r="G132" s="31"/>
      <c r="H132" s="31"/>
      <c r="I132" s="31"/>
      <c r="J132" t="str">
        <f>D18</f>
        <v>Mednine</v>
      </c>
    </row>
    <row r="133" spans="1:10" ht="33" customHeight="1" x14ac:dyDescent="0.25">
      <c r="A133" s="277" t="s">
        <v>280</v>
      </c>
      <c r="B133" s="338" t="e">
        <f>'A1 Exploitation'!D570</f>
        <v>#DIV/0!</v>
      </c>
      <c r="C133" s="33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8" t="e">
        <f>'A2 Exploitation'!D570</f>
        <v>#DIV/0!</v>
      </c>
      <c r="C134" s="33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8" t="e">
        <f>'A3 Exploitation'!D570</f>
        <v>#DIV/0!</v>
      </c>
      <c r="C135" s="33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8" t="e">
        <f>'A4 Exploitation'!D570</f>
        <v>#DIV/0!</v>
      </c>
      <c r="C136" s="33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8"/>
      <c r="C137" s="33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8"/>
      <c r="C138" s="33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9" t="s">
        <v>290</v>
      </c>
      <c r="C141" s="339"/>
      <c r="D141" s="31"/>
      <c r="E141" s="31"/>
      <c r="F141" s="31"/>
      <c r="G141" s="31"/>
      <c r="H141" s="31"/>
      <c r="I141" s="31"/>
      <c r="J141" t="str">
        <f>D18</f>
        <v>Mednine</v>
      </c>
    </row>
    <row r="142" spans="1:10" ht="33" customHeight="1" x14ac:dyDescent="0.25">
      <c r="A142" s="277" t="s">
        <v>280</v>
      </c>
      <c r="B142" s="338">
        <f>'A1 Exploitation'!D610</f>
        <v>0.93181818181818177</v>
      </c>
      <c r="C142" s="33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8" t="e">
        <f>'A2 Exploitation'!D610</f>
        <v>#DIV/0!</v>
      </c>
      <c r="C143" s="33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8" t="e">
        <f>'A3 Exploitation'!D610</f>
        <v>#DIV/0!</v>
      </c>
      <c r="C144" s="33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8" t="e">
        <f>'A4 Exploitation'!D610</f>
        <v>#DIV/0!</v>
      </c>
      <c r="C145" s="33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8"/>
      <c r="C146" s="33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8"/>
      <c r="C147" s="33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9" t="s">
        <v>291</v>
      </c>
      <c r="C150" s="339"/>
      <c r="D150" s="31"/>
      <c r="E150" s="31"/>
      <c r="F150" s="31"/>
      <c r="G150" s="31"/>
      <c r="H150" s="31"/>
      <c r="I150" s="31"/>
      <c r="J150" t="str">
        <f>D18</f>
        <v>Mednine</v>
      </c>
    </row>
    <row r="151" spans="1:10" ht="33" customHeight="1" x14ac:dyDescent="0.25">
      <c r="A151" s="277" t="s">
        <v>280</v>
      </c>
      <c r="B151" s="338">
        <f>'A1 Exploitation'!D673</f>
        <v>0.91379310344827591</v>
      </c>
      <c r="C151" s="33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8" t="e">
        <f>'A2 Exploitation'!D673</f>
        <v>#DIV/0!</v>
      </c>
      <c r="C152" s="33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8" t="e">
        <f>'A3 Exploitation'!D673</f>
        <v>#DIV/0!</v>
      </c>
      <c r="C153" s="33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8" t="e">
        <f>'A4 Exploitation'!D673</f>
        <v>#DIV/0!</v>
      </c>
      <c r="C154" s="33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8"/>
      <c r="C155" s="33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8"/>
      <c r="C156" s="33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0"/>
      <c r="C159" s="34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9" t="s">
        <v>472</v>
      </c>
      <c r="C160" s="339"/>
      <c r="D160" s="31"/>
      <c r="E160" s="31"/>
      <c r="F160" s="31"/>
      <c r="G160" s="31"/>
      <c r="H160" s="31"/>
      <c r="I160" s="31"/>
      <c r="J160" t="str">
        <f>D18</f>
        <v>Mednine</v>
      </c>
    </row>
    <row r="161" spans="1:10" ht="33" customHeight="1" x14ac:dyDescent="0.25">
      <c r="A161" s="277" t="s">
        <v>280</v>
      </c>
      <c r="B161" s="338">
        <f>'A1 Exploitation'!D702</f>
        <v>0.90625</v>
      </c>
      <c r="C161" s="33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8" t="e">
        <f>'A2 Exploitation'!D702</f>
        <v>#DIV/0!</v>
      </c>
      <c r="C162" s="33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8" t="e">
        <f>'A3 Exploitation'!D702</f>
        <v>#DIV/0!</v>
      </c>
      <c r="C163" s="33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8" t="e">
        <f>'A4 Exploitation'!D702</f>
        <v>#DIV/0!</v>
      </c>
      <c r="C164" s="338"/>
    </row>
    <row r="165" spans="1:10" ht="33" customHeight="1" x14ac:dyDescent="0.25">
      <c r="A165" s="276" t="s">
        <v>284</v>
      </c>
      <c r="B165" s="338"/>
      <c r="C165" s="338"/>
    </row>
    <row r="166" spans="1:10" ht="18" x14ac:dyDescent="0.25">
      <c r="A166" s="276" t="s">
        <v>285</v>
      </c>
      <c r="B166" s="338"/>
      <c r="C166" s="33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9" t="s">
        <v>473</v>
      </c>
      <c r="C169" s="339"/>
      <c r="J169" t="str">
        <f>D18</f>
        <v>Mednine</v>
      </c>
    </row>
    <row r="170" spans="1:10" ht="33" customHeight="1" x14ac:dyDescent="0.25">
      <c r="A170" s="277" t="s">
        <v>280</v>
      </c>
      <c r="B170" s="338">
        <f>'A1 Exploitation'!D726</f>
        <v>0.8571428571428571</v>
      </c>
      <c r="C170" s="338"/>
    </row>
    <row r="171" spans="1:10" ht="33" customHeight="1" x14ac:dyDescent="0.25">
      <c r="A171" s="276" t="s">
        <v>281</v>
      </c>
      <c r="B171" s="338" t="e">
        <f>'A2 Exploitation'!D726</f>
        <v>#DIV/0!</v>
      </c>
      <c r="C171" s="338"/>
    </row>
    <row r="172" spans="1:10" ht="33" customHeight="1" x14ac:dyDescent="0.25">
      <c r="A172" s="277" t="s">
        <v>282</v>
      </c>
      <c r="B172" s="338" t="e">
        <f>'A3 Exploitation'!D726</f>
        <v>#DIV/0!</v>
      </c>
      <c r="C172" s="338"/>
    </row>
    <row r="173" spans="1:10" ht="33" customHeight="1" x14ac:dyDescent="0.25">
      <c r="A173" s="277" t="s">
        <v>283</v>
      </c>
      <c r="B173" s="338" t="e">
        <f>'A4 Exploitation'!D726</f>
        <v>#DIV/0!</v>
      </c>
      <c r="C173" s="338"/>
    </row>
    <row r="174" spans="1:10" ht="33" customHeight="1" x14ac:dyDescent="0.25">
      <c r="A174" s="276" t="s">
        <v>284</v>
      </c>
      <c r="B174" s="338"/>
      <c r="C174" s="338"/>
    </row>
    <row r="175" spans="1:10" ht="18" x14ac:dyDescent="0.25">
      <c r="A175" s="276" t="s">
        <v>285</v>
      </c>
      <c r="B175" s="338"/>
      <c r="C175" s="33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9" t="s">
        <v>292</v>
      </c>
      <c r="C178" s="339"/>
      <c r="J178" t="str">
        <f>D18</f>
        <v>Mednine</v>
      </c>
    </row>
    <row r="179" spans="1:10" ht="33" customHeight="1" x14ac:dyDescent="0.25">
      <c r="A179" s="277" t="s">
        <v>280</v>
      </c>
      <c r="B179" s="338">
        <f>'A1 Technique'!D199</f>
        <v>0.90196078431372551</v>
      </c>
      <c r="C179" s="338"/>
    </row>
    <row r="180" spans="1:10" ht="33" customHeight="1" x14ac:dyDescent="0.25">
      <c r="A180" s="276" t="s">
        <v>281</v>
      </c>
      <c r="B180" s="338" t="e">
        <f>'A2 Technique'!D199</f>
        <v>#DIV/0!</v>
      </c>
      <c r="C180" s="338"/>
    </row>
    <row r="181" spans="1:10" ht="33" customHeight="1" x14ac:dyDescent="0.25">
      <c r="A181" s="277" t="s">
        <v>282</v>
      </c>
      <c r="B181" s="338" t="e">
        <f>'A3 Technique'!D199</f>
        <v>#DIV/0!</v>
      </c>
      <c r="C181" s="338"/>
    </row>
    <row r="182" spans="1:10" ht="33" customHeight="1" x14ac:dyDescent="0.25">
      <c r="A182" s="277" t="s">
        <v>283</v>
      </c>
      <c r="B182" s="338" t="e">
        <f>'A4 Technique'!D199</f>
        <v>#DIV/0!</v>
      </c>
      <c r="C182" s="338"/>
    </row>
    <row r="183" spans="1:10" ht="33" customHeight="1" x14ac:dyDescent="0.25">
      <c r="A183" s="276" t="s">
        <v>284</v>
      </c>
      <c r="B183" s="338"/>
      <c r="C183" s="338"/>
    </row>
    <row r="184" spans="1:10" ht="18" x14ac:dyDescent="0.25">
      <c r="A184" s="276" t="s">
        <v>285</v>
      </c>
      <c r="B184" s="338"/>
      <c r="C184" s="33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71" zoomScale="68" zoomScaleNormal="100" zoomScaleSheetLayoutView="68" workbookViewId="0">
      <selection activeCell="E371" sqref="E37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Mednine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 t="s">
        <v>476</v>
      </c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 t="s">
        <v>503</v>
      </c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>
        <v>43634</v>
      </c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>
        <f>D730</f>
        <v>0.87007874015748032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05" x14ac:dyDescent="0.4">
      <c r="A32" s="88" t="s">
        <v>130</v>
      </c>
      <c r="B32" s="89">
        <v>1</v>
      </c>
      <c r="C32" s="89"/>
      <c r="D32" s="96" t="s">
        <v>477</v>
      </c>
      <c r="E32" s="90" t="s">
        <v>478</v>
      </c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479</v>
      </c>
      <c r="E35" s="90" t="s">
        <v>480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464" t="str">
        <f>IF(D43=1, 2, IF(AND(D43&lt;1,D43&gt;0), 1, IF(D43=0,"0","NA")))</f>
        <v>0</v>
      </c>
      <c r="C43" s="89"/>
      <c r="D43" s="271">
        <f>IFERROR(E43/F43,"N.A")</f>
        <v>0</v>
      </c>
      <c r="E43" s="103">
        <v>0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0.53846153846153844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0.6470588235294118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>
        <v>2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>
        <v>2</v>
      </c>
      <c r="C380" s="89"/>
      <c r="D380" s="101"/>
      <c r="E380" s="91"/>
      <c r="F380" s="90"/>
      <c r="G380" s="83"/>
    </row>
    <row r="381" spans="1:7" ht="84" x14ac:dyDescent="0.4">
      <c r="A381" s="106" t="s">
        <v>216</v>
      </c>
      <c r="B381" s="89">
        <v>1</v>
      </c>
      <c r="C381" s="89"/>
      <c r="D381" s="90" t="s">
        <v>481</v>
      </c>
      <c r="E381" s="90" t="s">
        <v>491</v>
      </c>
      <c r="F381" s="90"/>
      <c r="G381" s="83"/>
    </row>
    <row r="382" spans="1:7" ht="22.5" x14ac:dyDescent="0.4">
      <c r="A382" s="106" t="s">
        <v>331</v>
      </c>
      <c r="B382" s="89">
        <v>2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>
        <v>2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>
        <v>2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>
        <v>2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>
        <v>2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>
        <v>2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>
        <v>2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19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>
        <f>D390/(COUNT(B379:C389)*2)</f>
        <v>0.95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>
        <v>2</v>
      </c>
      <c r="C394" s="89"/>
      <c r="D394" s="79"/>
      <c r="E394" s="91"/>
      <c r="F394" s="90"/>
      <c r="G394" s="83"/>
    </row>
    <row r="395" spans="1:7" ht="63" x14ac:dyDescent="0.4">
      <c r="A395" s="88" t="s">
        <v>154</v>
      </c>
      <c r="B395" s="89">
        <v>1</v>
      </c>
      <c r="C395" s="89"/>
      <c r="D395" s="130" t="s">
        <v>482</v>
      </c>
      <c r="E395" s="90" t="s">
        <v>492</v>
      </c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147" x14ac:dyDescent="0.4">
      <c r="A397" s="88" t="s">
        <v>224</v>
      </c>
      <c r="B397" s="89">
        <v>0</v>
      </c>
      <c r="C397" s="89"/>
      <c r="D397" s="130" t="s">
        <v>493</v>
      </c>
      <c r="E397" s="90" t="s">
        <v>494</v>
      </c>
      <c r="F397" s="90"/>
      <c r="G397" s="83"/>
    </row>
    <row r="398" spans="1:7" ht="21" x14ac:dyDescent="0.4">
      <c r="A398" s="88" t="s">
        <v>117</v>
      </c>
      <c r="B398" s="89">
        <v>2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>
        <v>2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>
        <v>2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>
        <v>2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>
        <v>2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>
        <v>2</v>
      </c>
      <c r="C403" s="89"/>
      <c r="D403" s="130"/>
      <c r="E403" s="91"/>
      <c r="F403" s="90"/>
      <c r="G403" s="83"/>
    </row>
    <row r="404" spans="1:7" ht="126" x14ac:dyDescent="0.4">
      <c r="A404" s="88" t="s">
        <v>142</v>
      </c>
      <c r="B404" s="89">
        <v>1</v>
      </c>
      <c r="C404" s="89"/>
      <c r="D404" s="130" t="s">
        <v>483</v>
      </c>
      <c r="E404" s="90" t="s">
        <v>495</v>
      </c>
      <c r="F404" s="90"/>
      <c r="G404" s="83"/>
    </row>
    <row r="405" spans="1:7" ht="21" x14ac:dyDescent="0.4">
      <c r="A405" s="88" t="s">
        <v>309</v>
      </c>
      <c r="B405" s="89">
        <v>2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>
        <v>2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>
        <v>2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>
        <v>2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>
        <v>2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>
        <v>2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>
        <v>2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>
        <v>2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>
        <v>2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>
        <v>2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>
        <v>2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>
        <v>2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>
        <v>2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>
        <v>2</v>
      </c>
      <c r="C421" s="89"/>
      <c r="D421" s="130"/>
      <c r="E421" s="91"/>
      <c r="F421" s="90"/>
      <c r="G421" s="83"/>
    </row>
    <row r="422" spans="1:7" ht="105" x14ac:dyDescent="0.4">
      <c r="A422" s="128" t="s">
        <v>317</v>
      </c>
      <c r="B422" s="89">
        <v>0</v>
      </c>
      <c r="C422" s="89"/>
      <c r="D422" s="130" t="s">
        <v>514</v>
      </c>
      <c r="E422" s="90" t="s">
        <v>515</v>
      </c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>
        <v>1</v>
      </c>
      <c r="C424" s="89"/>
      <c r="D424" s="271">
        <f>IFERROR(E424/F424,"N.A")</f>
        <v>0.25</v>
      </c>
      <c r="E424" s="103">
        <v>2</v>
      </c>
      <c r="F424" s="90">
        <v>8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45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0.86538461538461542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64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0.88888888888888884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84" x14ac:dyDescent="0.4">
      <c r="A587" s="88" t="s">
        <v>219</v>
      </c>
      <c r="B587" s="89">
        <v>1</v>
      </c>
      <c r="C587" s="89"/>
      <c r="D587" s="90" t="s">
        <v>484</v>
      </c>
      <c r="E587" s="90" t="s">
        <v>496</v>
      </c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17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0</v>
      </c>
      <c r="C597" s="89"/>
      <c r="D597" s="117" t="s">
        <v>485</v>
      </c>
      <c r="E597" s="91" t="s">
        <v>497</v>
      </c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v>4</v>
      </c>
      <c r="F605" s="90">
        <v>4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24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>
        <f>D606/(COUNT(B592:C597,B599:C605)*2)</f>
        <v>0.92307692307692313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41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>
        <f>D609/(COUNT(B579:C587,B592:C605)*2)</f>
        <v>0.93181818181818177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18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>
        <f>D627/(COUNT(B618:C626)*2)</f>
        <v>1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486</v>
      </c>
      <c r="E631" s="90" t="s">
        <v>498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63" x14ac:dyDescent="0.4">
      <c r="A655" s="138" t="s">
        <v>419</v>
      </c>
      <c r="B655" s="89">
        <v>0</v>
      </c>
      <c r="C655" s="99"/>
      <c r="D655" s="111" t="s">
        <v>487</v>
      </c>
      <c r="E655" s="90" t="s">
        <v>504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102" t="s">
        <v>488</v>
      </c>
      <c r="E665" s="337" t="s">
        <v>499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v>6</v>
      </c>
      <c r="F668" s="90">
        <v>6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0.875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0.91379310344827591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0</v>
      </c>
      <c r="C683" s="89"/>
      <c r="D683" s="90" t="s">
        <v>506</v>
      </c>
      <c r="E683" s="465" t="s">
        <v>505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466">
        <v>1</v>
      </c>
      <c r="F700" s="90"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0.90625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467" t="s">
        <v>507</v>
      </c>
      <c r="E714" s="109" t="s">
        <v>508</v>
      </c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42" x14ac:dyDescent="0.4">
      <c r="A719" s="186" t="s">
        <v>3</v>
      </c>
      <c r="B719" s="185">
        <v>1</v>
      </c>
      <c r="C719" s="185"/>
      <c r="D719" s="90" t="s">
        <v>509</v>
      </c>
      <c r="E719" s="90" t="s">
        <v>510</v>
      </c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3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0.75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0.8571428571428571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0.55000000000000004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221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0.87007874015748032</v>
      </c>
      <c r="E730" s="3"/>
      <c r="F730" s="3"/>
    </row>
  </sheetData>
  <sheetProtection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7" man="1"/>
    <brk id="604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79" zoomScale="80" zoomScaleNormal="90" zoomScaleSheetLayoutView="80" workbookViewId="0">
      <selection activeCell="F198" sqref="F19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Mednine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Lazhar Responsable réception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43634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>
        <f>D199</f>
        <v>0.90196078431372551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10</v>
      </c>
    </row>
    <row r="23" spans="1:7" x14ac:dyDescent="0.3">
      <c r="A23" s="439" t="s">
        <v>251</v>
      </c>
      <c r="B23" s="440"/>
      <c r="C23" s="441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ht="49.5" x14ac:dyDescent="0.3">
      <c r="A46" s="4" t="s">
        <v>226</v>
      </c>
      <c r="B46" s="42">
        <v>1</v>
      </c>
      <c r="C46" s="42"/>
      <c r="D46" s="46" t="s">
        <v>502</v>
      </c>
      <c r="E46" s="43" t="s">
        <v>511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11</v>
      </c>
    </row>
    <row r="53" spans="1:6" x14ac:dyDescent="0.3">
      <c r="A53" s="439" t="s">
        <v>251</v>
      </c>
      <c r="B53" s="440"/>
      <c r="C53" s="441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14</v>
      </c>
    </row>
    <row r="64" spans="1:6" x14ac:dyDescent="0.3">
      <c r="A64" s="439" t="s">
        <v>251</v>
      </c>
      <c r="B64" s="440"/>
      <c r="C64" s="441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>
        <v>2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>
        <v>2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>
        <v>2</v>
      </c>
      <c r="C139" s="43"/>
      <c r="D139" s="51"/>
      <c r="E139" s="42"/>
      <c r="F139" s="42"/>
    </row>
    <row r="140" spans="1:6" x14ac:dyDescent="0.3">
      <c r="A140" s="16" t="s">
        <v>234</v>
      </c>
      <c r="B140" s="56">
        <v>2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>
        <v>2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50.25" x14ac:dyDescent="0.35">
      <c r="A144" s="14" t="s">
        <v>198</v>
      </c>
      <c r="B144" s="56">
        <v>2</v>
      </c>
      <c r="C144" s="4" t="str">
        <f>IF(B144=0, -5, "0")</f>
        <v>0</v>
      </c>
      <c r="D144" s="68" t="s">
        <v>513</v>
      </c>
      <c r="E144" s="42" t="s">
        <v>512</v>
      </c>
      <c r="F144" s="42"/>
    </row>
    <row r="145" spans="1:6" ht="18" x14ac:dyDescent="0.35">
      <c r="A145" s="14" t="s">
        <v>165</v>
      </c>
      <c r="B145" s="56">
        <v>2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>
        <v>2</v>
      </c>
      <c r="C146" s="43"/>
      <c r="D146" s="46"/>
      <c r="E146" s="42"/>
      <c r="F146" s="42"/>
    </row>
    <row r="147" spans="1:6" x14ac:dyDescent="0.3">
      <c r="A147" s="22" t="s">
        <v>175</v>
      </c>
      <c r="B147" s="56">
        <v>2</v>
      </c>
      <c r="C147" s="43"/>
      <c r="D147" s="46"/>
      <c r="E147" s="42"/>
      <c r="F147" s="42"/>
    </row>
    <row r="148" spans="1:6" x14ac:dyDescent="0.3">
      <c r="A148" s="4" t="s">
        <v>261</v>
      </c>
      <c r="B148" s="56">
        <v>2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20</v>
      </c>
    </row>
    <row r="150" spans="1:6" x14ac:dyDescent="0.3">
      <c r="A150" s="439" t="s">
        <v>251</v>
      </c>
      <c r="B150" s="440"/>
      <c r="C150" s="441"/>
      <c r="D150" s="332">
        <f>D149/(COUNT(B137:C148)*2)</f>
        <v>1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66.7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489</v>
      </c>
      <c r="E156" s="43" t="s">
        <v>501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15</v>
      </c>
    </row>
    <row r="162" spans="1:6" x14ac:dyDescent="0.3">
      <c r="A162" s="439" t="s">
        <v>251</v>
      </c>
      <c r="B162" s="440"/>
      <c r="C162" s="441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49.5" x14ac:dyDescent="0.3">
      <c r="A168" s="4" t="s">
        <v>73</v>
      </c>
      <c r="B168" s="42">
        <v>0</v>
      </c>
      <c r="C168" s="42"/>
      <c r="D168" s="43" t="s">
        <v>516</v>
      </c>
      <c r="E168" s="43" t="s">
        <v>500</v>
      </c>
      <c r="F168" s="42"/>
    </row>
    <row r="169" spans="1:6" x14ac:dyDescent="0.3">
      <c r="A169" s="439" t="s">
        <v>34</v>
      </c>
      <c r="B169" s="440"/>
      <c r="C169" s="441"/>
      <c r="D169" s="331">
        <f>SUM(B165:C168)</f>
        <v>6</v>
      </c>
    </row>
    <row r="170" spans="1:6" x14ac:dyDescent="0.3">
      <c r="A170" s="439" t="s">
        <v>251</v>
      </c>
      <c r="B170" s="440"/>
      <c r="C170" s="441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ht="45.75" x14ac:dyDescent="0.3">
      <c r="A173" s="4" t="s">
        <v>152</v>
      </c>
      <c r="B173" s="42">
        <v>0</v>
      </c>
      <c r="C173" s="42"/>
      <c r="D173" s="63" t="s">
        <v>517</v>
      </c>
      <c r="E173" s="43" t="s">
        <v>518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ht="33" x14ac:dyDescent="0.3">
      <c r="A176" s="4" t="s">
        <v>128</v>
      </c>
      <c r="B176" s="42">
        <v>0</v>
      </c>
      <c r="C176" s="42"/>
      <c r="D176" s="43" t="s">
        <v>490</v>
      </c>
      <c r="E176" s="43" t="s">
        <v>519</v>
      </c>
      <c r="F176" s="42"/>
    </row>
    <row r="177" spans="1:7" x14ac:dyDescent="0.3">
      <c r="A177" s="439" t="s">
        <v>34</v>
      </c>
      <c r="B177" s="440"/>
      <c r="C177" s="441"/>
      <c r="D177" s="331">
        <f>SUM(B173:C176)</f>
        <v>4</v>
      </c>
    </row>
    <row r="178" spans="1:7" x14ac:dyDescent="0.3">
      <c r="A178" s="439" t="s">
        <v>251</v>
      </c>
      <c r="B178" s="440"/>
      <c r="C178" s="441"/>
      <c r="D178" s="332">
        <f>D177/(COUNT(B173:C176)*2)</f>
        <v>0.5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10</v>
      </c>
    </row>
    <row r="187" spans="1:7" x14ac:dyDescent="0.3">
      <c r="A187" s="439" t="s">
        <v>251</v>
      </c>
      <c r="B187" s="440"/>
      <c r="C187" s="441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ht="49.5" x14ac:dyDescent="0.3">
      <c r="A190" s="16" t="s">
        <v>308</v>
      </c>
      <c r="B190" s="42">
        <v>0</v>
      </c>
      <c r="C190" s="42"/>
      <c r="D190" s="42" t="s">
        <v>520</v>
      </c>
      <c r="E190" s="43" t="s">
        <v>521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2</v>
      </c>
    </row>
    <row r="195" spans="1:6" x14ac:dyDescent="0.3">
      <c r="A195" s="439" t="s">
        <v>251</v>
      </c>
      <c r="B195" s="440"/>
      <c r="C195" s="441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</v>
      </c>
      <c r="E197" s="72">
        <v>0</v>
      </c>
      <c r="F197" s="73">
        <v>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0.90196078431372551</v>
      </c>
    </row>
  </sheetData>
  <sheetProtection algorithmName="SHA-512" hashValue="d473tLT0WRzOa8zYUYSAwGzIVyckJ13/o+0fMF7L5kmSS4dG0IkloUcpUx8RDwCypCjLJQTrUTHLH32OaA3t7Q==" saltValue="RwRG3lnpkauNn1a70CLN5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Mednine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Mednine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Lazhar Responsable réception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43634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Mednine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Mednine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Lazhar Responsable réception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43634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6"/>
      <c r="E1" s="416"/>
      <c r="F1" s="416"/>
      <c r="G1" s="41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7" t="s">
        <v>151</v>
      </c>
      <c r="B7" s="417"/>
      <c r="C7" s="417"/>
      <c r="D7" s="417"/>
      <c r="E7" s="417"/>
      <c r="F7" s="417"/>
      <c r="G7" s="82"/>
    </row>
    <row r="8" spans="1:7" ht="22.5" x14ac:dyDescent="0.45">
      <c r="A8" s="418" t="str">
        <f>'Page de garde'!D18</f>
        <v>Mednine</v>
      </c>
      <c r="B8" s="418"/>
      <c r="C8" s="418"/>
      <c r="D8" s="418"/>
      <c r="E8" s="418"/>
      <c r="F8" s="418"/>
      <c r="G8" s="82"/>
    </row>
    <row r="9" spans="1:7" ht="22.5" x14ac:dyDescent="0.45">
      <c r="A9" s="278" t="s">
        <v>39</v>
      </c>
      <c r="B9" s="419"/>
      <c r="C9" s="419"/>
      <c r="D9" s="419"/>
      <c r="E9" s="419"/>
      <c r="F9" s="419"/>
      <c r="G9" s="82"/>
    </row>
    <row r="10" spans="1:7" ht="22.5" x14ac:dyDescent="0.45">
      <c r="A10" s="279" t="s">
        <v>41</v>
      </c>
      <c r="B10" s="420"/>
      <c r="C10" s="420"/>
      <c r="D10" s="420"/>
      <c r="E10" s="420"/>
      <c r="F10" s="420"/>
      <c r="G10" s="82"/>
    </row>
    <row r="11" spans="1:7" ht="22.5" x14ac:dyDescent="0.45">
      <c r="A11" s="278" t="s">
        <v>40</v>
      </c>
      <c r="B11" s="415"/>
      <c r="C11" s="415"/>
      <c r="D11" s="415"/>
      <c r="E11" s="415"/>
      <c r="F11" s="415"/>
      <c r="G11" s="82"/>
    </row>
    <row r="12" spans="1:7" ht="22.5" x14ac:dyDescent="0.45">
      <c r="A12" s="278" t="s">
        <v>200</v>
      </c>
      <c r="B12" s="421" t="e">
        <f>D730</f>
        <v>#DIV/0!</v>
      </c>
      <c r="C12" s="421"/>
      <c r="D12" s="421"/>
      <c r="E12" s="421"/>
      <c r="F12" s="421"/>
      <c r="G12" s="82"/>
    </row>
    <row r="13" spans="1:7" ht="22.5" x14ac:dyDescent="0.45">
      <c r="A13" s="81"/>
      <c r="B13" s="79"/>
      <c r="C13" s="79"/>
      <c r="D13" s="416"/>
      <c r="E13" s="416"/>
      <c r="F13" s="416"/>
      <c r="G13" s="41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8"/>
      <c r="B49" s="348"/>
      <c r="C49" s="348"/>
      <c r="D49" s="348"/>
      <c r="E49" s="348"/>
      <c r="F49" s="348"/>
      <c r="G49" s="34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6"/>
      <c r="B64" s="347"/>
      <c r="C64" s="347"/>
      <c r="D64" s="347"/>
      <c r="E64" s="347"/>
      <c r="F64" s="347"/>
      <c r="G64" s="347"/>
    </row>
    <row r="65" spans="1:7" ht="43.5" customHeight="1" x14ac:dyDescent="0.4">
      <c r="A65" s="426" t="s">
        <v>350</v>
      </c>
      <c r="B65" s="426"/>
      <c r="C65" s="426"/>
      <c r="D65" s="426"/>
      <c r="E65" s="426"/>
      <c r="F65" s="426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5"/>
      <c r="B83" s="355"/>
      <c r="C83" s="355"/>
      <c r="D83" s="355"/>
      <c r="E83" s="355"/>
      <c r="F83" s="355"/>
      <c r="G83" s="355"/>
    </row>
    <row r="84" spans="1:7" ht="45" customHeight="1" x14ac:dyDescent="0.45">
      <c r="A84" s="427" t="s">
        <v>351</v>
      </c>
      <c r="B84" s="427"/>
      <c r="C84" s="427"/>
      <c r="D84" s="427"/>
      <c r="E84" s="427"/>
      <c r="F84" s="427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1"/>
      <c r="B103" s="349"/>
      <c r="C103" s="349"/>
      <c r="D103" s="349"/>
      <c r="E103" s="349"/>
      <c r="F103" s="356"/>
      <c r="G103" s="83"/>
    </row>
    <row r="104" spans="1:7" ht="46.5" customHeight="1" x14ac:dyDescent="0.4">
      <c r="A104" s="426" t="s">
        <v>352</v>
      </c>
      <c r="B104" s="426"/>
      <c r="C104" s="426"/>
      <c r="D104" s="426"/>
      <c r="E104" s="426"/>
      <c r="F104" s="426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1"/>
      <c r="B111" s="349"/>
      <c r="C111" s="349"/>
      <c r="D111" s="349"/>
      <c r="E111" s="349"/>
      <c r="F111" s="356"/>
      <c r="G111" s="83"/>
    </row>
    <row r="112" spans="1:7" ht="39.75" customHeight="1" x14ac:dyDescent="0.4">
      <c r="A112" s="426" t="s">
        <v>390</v>
      </c>
      <c r="B112" s="426"/>
      <c r="C112" s="426"/>
      <c r="D112" s="426"/>
      <c r="E112" s="426"/>
      <c r="F112" s="426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9"/>
      <c r="B120" s="349"/>
      <c r="C120" s="349"/>
      <c r="D120" s="349"/>
      <c r="E120" s="349"/>
      <c r="F120" s="349"/>
      <c r="G120" s="83"/>
    </row>
    <row r="121" spans="1:7" ht="22.5" x14ac:dyDescent="0.4">
      <c r="A121" s="426" t="s">
        <v>310</v>
      </c>
      <c r="B121" s="426"/>
      <c r="C121" s="426"/>
      <c r="D121" s="426"/>
      <c r="E121" s="426"/>
      <c r="F121" s="426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0"/>
      <c r="B132" s="350"/>
      <c r="C132" s="350"/>
      <c r="D132" s="350"/>
      <c r="E132" s="350"/>
      <c r="F132" s="350"/>
      <c r="G132" s="83"/>
    </row>
    <row r="133" spans="1:16384" ht="22.5" customHeight="1" x14ac:dyDescent="0.4">
      <c r="A133" s="428" t="s">
        <v>424</v>
      </c>
      <c r="B133" s="428"/>
      <c r="C133" s="428"/>
      <c r="D133" s="428"/>
      <c r="E133" s="428"/>
      <c r="F133" s="428"/>
      <c r="G133" s="83"/>
    </row>
    <row r="134" spans="1:16384" ht="22.5" customHeight="1" x14ac:dyDescent="0.4">
      <c r="A134" s="429"/>
      <c r="B134" s="429"/>
      <c r="C134" s="429"/>
      <c r="D134" s="429"/>
      <c r="E134" s="429"/>
      <c r="F134" s="429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0" t="s">
        <v>461</v>
      </c>
      <c r="B139" s="430"/>
      <c r="C139" s="430"/>
      <c r="D139" s="430"/>
      <c r="E139" s="430"/>
      <c r="F139" s="430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8" t="s">
        <v>349</v>
      </c>
      <c r="B147" s="388"/>
      <c r="C147" s="388"/>
      <c r="D147" s="388"/>
      <c r="E147" s="388"/>
      <c r="F147" s="38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1"/>
      <c r="B165" s="349"/>
      <c r="C165" s="349"/>
      <c r="D165" s="349"/>
      <c r="E165" s="349"/>
      <c r="F165" s="349"/>
      <c r="G165" s="83"/>
    </row>
    <row r="166" spans="1:7" ht="32.25" customHeight="1" x14ac:dyDescent="0.4">
      <c r="A166" s="430" t="s">
        <v>462</v>
      </c>
      <c r="B166" s="430"/>
      <c r="C166" s="430"/>
      <c r="D166" s="430"/>
      <c r="E166" s="430"/>
      <c r="F166" s="430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2"/>
      <c r="B176" s="353"/>
      <c r="C176" s="353"/>
      <c r="D176" s="353"/>
      <c r="E176" s="353"/>
      <c r="F176" s="353"/>
      <c r="G176" s="83"/>
    </row>
    <row r="177" spans="1:7" ht="32.25" customHeight="1" x14ac:dyDescent="0.4">
      <c r="A177" s="430" t="s">
        <v>310</v>
      </c>
      <c r="B177" s="430"/>
      <c r="C177" s="430"/>
      <c r="D177" s="430"/>
      <c r="E177" s="430"/>
      <c r="F177" s="430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9"/>
      <c r="C186" s="39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4"/>
      <c r="B188" s="354"/>
      <c r="C188" s="354"/>
      <c r="D188" s="354"/>
      <c r="E188" s="354"/>
      <c r="F188" s="35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5" t="s">
        <v>34</v>
      </c>
      <c r="B203" s="386"/>
      <c r="C203" s="387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8"/>
      <c r="B205" s="348"/>
      <c r="C205" s="348"/>
      <c r="D205" s="348"/>
      <c r="E205" s="348"/>
      <c r="F205" s="34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5" t="s">
        <v>34</v>
      </c>
      <c r="B227" s="386"/>
      <c r="C227" s="387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8"/>
      <c r="B229" s="348"/>
      <c r="C229" s="348"/>
      <c r="D229" s="348"/>
      <c r="E229" s="348"/>
      <c r="F229" s="34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2" t="s">
        <v>310</v>
      </c>
      <c r="B236" s="423"/>
      <c r="C236" s="423"/>
      <c r="D236" s="424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5" t="s">
        <v>34</v>
      </c>
      <c r="B245" s="386"/>
      <c r="C245" s="387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8"/>
      <c r="B250" s="348"/>
      <c r="C250" s="348"/>
      <c r="D250" s="348"/>
      <c r="E250" s="348"/>
      <c r="F250" s="34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5" t="s">
        <v>34</v>
      </c>
      <c r="B265" s="386"/>
      <c r="C265" s="387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8"/>
      <c r="B290" s="378"/>
      <c r="C290" s="378"/>
      <c r="D290" s="378"/>
      <c r="E290" s="378"/>
      <c r="F290" s="378"/>
      <c r="G290" s="83"/>
    </row>
    <row r="291" spans="1:7" ht="31.5" customHeight="1" x14ac:dyDescent="0.4">
      <c r="A291" s="425" t="s">
        <v>310</v>
      </c>
      <c r="B291" s="425"/>
      <c r="C291" s="425"/>
      <c r="D291" s="425"/>
      <c r="E291" s="425"/>
      <c r="F291" s="425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0"/>
      <c r="B357" s="370"/>
      <c r="C357" s="370"/>
      <c r="D357" s="370"/>
      <c r="E357" s="370"/>
      <c r="F357" s="370"/>
      <c r="G357" s="370"/>
    </row>
    <row r="358" spans="1:7" ht="32.25" customHeight="1" x14ac:dyDescent="0.4">
      <c r="A358" s="434" t="s">
        <v>310</v>
      </c>
      <c r="B358" s="434"/>
      <c r="C358" s="434"/>
      <c r="D358" s="434"/>
      <c r="E358" s="434"/>
      <c r="F358" s="434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3"/>
      <c r="B415" s="355"/>
      <c r="C415" s="355"/>
      <c r="D415" s="355"/>
      <c r="E415" s="355"/>
      <c r="F415" s="355"/>
      <c r="G415" s="355"/>
    </row>
    <row r="416" spans="1:7" ht="24.75" x14ac:dyDescent="0.4">
      <c r="A416" s="433" t="s">
        <v>319</v>
      </c>
      <c r="B416" s="433"/>
      <c r="C416" s="433"/>
      <c r="D416" s="433"/>
      <c r="E416" s="433"/>
      <c r="F416" s="433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3" t="s">
        <v>310</v>
      </c>
      <c r="B464" s="433"/>
      <c r="C464" s="433"/>
      <c r="D464" s="433"/>
      <c r="E464" s="433"/>
      <c r="F464" s="433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7" t="s">
        <v>425</v>
      </c>
      <c r="B478" s="437"/>
      <c r="C478" s="437"/>
      <c r="D478" s="437"/>
      <c r="E478" s="437"/>
      <c r="F478" s="437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6" t="s">
        <v>28</v>
      </c>
      <c r="B480" s="407" t="s">
        <v>29</v>
      </c>
      <c r="C480" s="407"/>
      <c r="D480" s="407" t="s">
        <v>42</v>
      </c>
      <c r="E480" s="399" t="s">
        <v>266</v>
      </c>
      <c r="F480" s="399" t="s">
        <v>301</v>
      </c>
      <c r="G480" s="83"/>
    </row>
    <row r="481" spans="1:7" ht="21" x14ac:dyDescent="0.4">
      <c r="A481" s="406"/>
      <c r="B481" s="291" t="s">
        <v>32</v>
      </c>
      <c r="C481" s="291" t="s">
        <v>31</v>
      </c>
      <c r="D481" s="407"/>
      <c r="E481" s="399"/>
      <c r="F481" s="39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4" t="s">
        <v>52</v>
      </c>
      <c r="B483" s="414"/>
      <c r="C483" s="414"/>
      <c r="D483" s="414"/>
      <c r="E483" s="414"/>
      <c r="F483" s="41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7" t="s">
        <v>463</v>
      </c>
      <c r="B491" s="398"/>
      <c r="C491" s="398"/>
      <c r="D491" s="398"/>
      <c r="E491" s="398"/>
      <c r="F491" s="39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8" t="s">
        <v>23</v>
      </c>
      <c r="B505" s="409"/>
      <c r="C505" s="409"/>
      <c r="D505" s="409"/>
      <c r="E505" s="409"/>
      <c r="F505" s="410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0"/>
      <c r="B517" s="380"/>
      <c r="C517" s="380"/>
      <c r="D517" s="380"/>
      <c r="E517" s="380"/>
      <c r="F517" s="380"/>
      <c r="G517" s="380"/>
    </row>
    <row r="518" spans="1:7" ht="26.25" customHeight="1" x14ac:dyDescent="0.5">
      <c r="A518" s="244" t="s">
        <v>310</v>
      </c>
      <c r="B518" s="405"/>
      <c r="C518" s="405"/>
      <c r="D518" s="405"/>
      <c r="E518" s="405"/>
      <c r="F518" s="40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8" t="s">
        <v>97</v>
      </c>
      <c r="B530" s="438"/>
      <c r="C530" s="438"/>
      <c r="D530" s="438"/>
      <c r="E530" s="438"/>
      <c r="F530" s="438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1" t="s">
        <v>28</v>
      </c>
      <c r="B532" s="384" t="s">
        <v>29</v>
      </c>
      <c r="C532" s="413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412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5"/>
      <c r="D535" s="435"/>
      <c r="E535" s="435"/>
      <c r="F535" s="436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5" t="s">
        <v>34</v>
      </c>
      <c r="B542" s="386"/>
      <c r="C542" s="387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5" t="s">
        <v>33</v>
      </c>
      <c r="B543" s="386"/>
      <c r="C543" s="387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8"/>
      <c r="B544" s="348"/>
      <c r="C544" s="348"/>
      <c r="D544" s="348"/>
      <c r="E544" s="348"/>
      <c r="F544" s="34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4"/>
      <c r="B556" s="370"/>
      <c r="C556" s="370"/>
      <c r="D556" s="370"/>
      <c r="E556" s="370"/>
      <c r="F556" s="370"/>
      <c r="G556" s="370"/>
    </row>
    <row r="557" spans="1:7" ht="35.25" customHeight="1" x14ac:dyDescent="0.4">
      <c r="A557" s="246" t="s">
        <v>310</v>
      </c>
      <c r="B557" s="222"/>
      <c r="C557" s="368"/>
      <c r="D557" s="368"/>
      <c r="E557" s="368"/>
      <c r="F557" s="369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3" t="s">
        <v>34</v>
      </c>
      <c r="B566" s="363"/>
      <c r="C566" s="364"/>
      <c r="D566" s="296">
        <f>SUM(B558:C565,B546:C555)</f>
        <v>0</v>
      </c>
      <c r="E566" s="79"/>
      <c r="F566" s="83"/>
      <c r="G566" s="83"/>
    </row>
    <row r="567" spans="1:7" ht="21" x14ac:dyDescent="0.4">
      <c r="A567" s="363" t="s">
        <v>33</v>
      </c>
      <c r="B567" s="363"/>
      <c r="C567" s="36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8"/>
      <c r="B572" s="348"/>
      <c r="C572" s="348"/>
      <c r="D572" s="348"/>
      <c r="E572" s="348"/>
      <c r="F572" s="348"/>
      <c r="G572" s="83"/>
    </row>
    <row r="573" spans="1:7" ht="22.5" x14ac:dyDescent="0.45">
      <c r="A573" s="371" t="s">
        <v>19</v>
      </c>
      <c r="B573" s="371"/>
      <c r="C573" s="371"/>
      <c r="D573" s="371"/>
      <c r="E573" s="371"/>
      <c r="F573" s="37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6" t="s">
        <v>28</v>
      </c>
      <c r="B575" s="407" t="s">
        <v>29</v>
      </c>
      <c r="C575" s="407"/>
      <c r="D575" s="407" t="s">
        <v>42</v>
      </c>
      <c r="E575" s="399" t="s">
        <v>266</v>
      </c>
      <c r="F575" s="399" t="s">
        <v>301</v>
      </c>
      <c r="G575" s="83"/>
    </row>
    <row r="576" spans="1:7" ht="21" x14ac:dyDescent="0.4">
      <c r="A576" s="406"/>
      <c r="B576" s="291" t="s">
        <v>32</v>
      </c>
      <c r="C576" s="291" t="s">
        <v>31</v>
      </c>
      <c r="D576" s="407"/>
      <c r="E576" s="399"/>
      <c r="F576" s="39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1" t="s">
        <v>10</v>
      </c>
      <c r="B578" s="392"/>
      <c r="C578" s="392"/>
      <c r="D578" s="392"/>
      <c r="E578" s="392"/>
      <c r="F578" s="39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3" t="s">
        <v>34</v>
      </c>
      <c r="B588" s="363"/>
      <c r="C588" s="364"/>
      <c r="D588" s="296">
        <f>SUM(B579:C587)</f>
        <v>0</v>
      </c>
      <c r="E588" s="79"/>
      <c r="F588" s="83"/>
      <c r="G588" s="83"/>
    </row>
    <row r="589" spans="1:7" ht="21" x14ac:dyDescent="0.4">
      <c r="A589" s="363" t="s">
        <v>33</v>
      </c>
      <c r="B589" s="363"/>
      <c r="C589" s="36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4" t="s">
        <v>23</v>
      </c>
      <c r="B591" s="395"/>
      <c r="C591" s="395"/>
      <c r="D591" s="395"/>
      <c r="E591" s="395"/>
      <c r="F591" s="39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1" t="s">
        <v>383</v>
      </c>
      <c r="B598" s="432"/>
      <c r="C598" s="432"/>
      <c r="D598" s="432"/>
      <c r="E598" s="432"/>
      <c r="F598" s="432"/>
      <c r="G598" s="432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3" t="s">
        <v>34</v>
      </c>
      <c r="B606" s="363"/>
      <c r="C606" s="364"/>
      <c r="D606" s="296">
        <f>SUM(B592:C605)</f>
        <v>0</v>
      </c>
      <c r="E606" s="79"/>
      <c r="F606" s="83"/>
      <c r="G606" s="83"/>
    </row>
    <row r="607" spans="1:7" ht="21" x14ac:dyDescent="0.4">
      <c r="A607" s="363" t="s">
        <v>33</v>
      </c>
      <c r="B607" s="363"/>
      <c r="C607" s="36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5" t="s">
        <v>170</v>
      </c>
      <c r="B610" s="366"/>
      <c r="C610" s="367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1" t="s">
        <v>8</v>
      </c>
      <c r="B612" s="371"/>
      <c r="C612" s="371"/>
      <c r="D612" s="371"/>
      <c r="E612" s="371"/>
      <c r="F612" s="37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1"/>
      <c r="D617" s="381"/>
      <c r="E617" s="381"/>
      <c r="F617" s="38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3" t="s">
        <v>34</v>
      </c>
      <c r="B627" s="363"/>
      <c r="C627" s="363"/>
      <c r="D627" s="296">
        <f>SUM(B618:C626)</f>
        <v>0</v>
      </c>
      <c r="E627" s="377"/>
      <c r="F627" s="378"/>
      <c r="G627" s="83"/>
    </row>
    <row r="628" spans="1:7" ht="21" x14ac:dyDescent="0.4">
      <c r="A628" s="363" t="s">
        <v>33</v>
      </c>
      <c r="B628" s="363"/>
      <c r="C628" s="363"/>
      <c r="D628" s="295" t="e">
        <f>D627/(COUNT(B618:C626)*2)</f>
        <v>#DIV/0!</v>
      </c>
      <c r="E628" s="379"/>
      <c r="F628" s="380"/>
      <c r="G628" s="83"/>
    </row>
    <row r="629" spans="1:7" ht="21" x14ac:dyDescent="0.4">
      <c r="A629" s="104"/>
      <c r="B629" s="83"/>
      <c r="C629" s="376"/>
      <c r="D629" s="376"/>
      <c r="E629" s="376"/>
      <c r="F629" s="37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5" t="s">
        <v>34</v>
      </c>
      <c r="B639" s="386"/>
      <c r="C639" s="387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1"/>
      <c r="D642" s="381"/>
      <c r="E642" s="381"/>
      <c r="F642" s="38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5" t="s">
        <v>34</v>
      </c>
      <c r="B650" s="386"/>
      <c r="C650" s="387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3"/>
      <c r="B652" s="373"/>
      <c r="C652" s="373"/>
      <c r="D652" s="373"/>
      <c r="E652" s="373"/>
      <c r="F652" s="373"/>
      <c r="G652" s="373"/>
    </row>
    <row r="653" spans="1:16382" ht="24.75" x14ac:dyDescent="0.4">
      <c r="A653" s="241" t="s">
        <v>26</v>
      </c>
      <c r="B653" s="381"/>
      <c r="C653" s="381"/>
      <c r="D653" s="381"/>
      <c r="E653" s="381"/>
      <c r="F653" s="38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1" t="s">
        <v>355</v>
      </c>
      <c r="B676" s="371"/>
      <c r="C676" s="371"/>
      <c r="D676" s="371"/>
      <c r="E676" s="371"/>
      <c r="F676" s="37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2" t="s">
        <v>459</v>
      </c>
      <c r="B704" s="372"/>
      <c r="C704" s="372"/>
      <c r="D704" s="372"/>
      <c r="E704" s="372"/>
      <c r="F704" s="37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3" t="s">
        <v>28</v>
      </c>
      <c r="B706" s="384" t="s">
        <v>29</v>
      </c>
      <c r="C706" s="384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0" t="s">
        <v>305</v>
      </c>
      <c r="B709" s="361"/>
      <c r="C709" s="361"/>
      <c r="D709" s="361"/>
      <c r="E709" s="361"/>
      <c r="F709" s="36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4"/>
      <c r="C715" s="37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4"/>
      <c r="C716" s="37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0" t="s">
        <v>306</v>
      </c>
      <c r="B718" s="361"/>
      <c r="C718" s="361"/>
      <c r="D718" s="361"/>
      <c r="E718" s="361"/>
      <c r="F718" s="36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9"/>
      <c r="E1" s="459"/>
      <c r="F1" s="459"/>
      <c r="G1" s="45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0" t="s">
        <v>46</v>
      </c>
      <c r="B6" s="460"/>
      <c r="C6" s="460"/>
      <c r="D6" s="460"/>
      <c r="E6" s="460"/>
      <c r="F6" s="460"/>
      <c r="G6" s="66"/>
    </row>
    <row r="7" spans="1:7" s="2" customFormat="1" ht="21.75" customHeight="1" x14ac:dyDescent="0.45">
      <c r="A7" s="461" t="str">
        <f>'Page de garde'!D18</f>
        <v>Mednine</v>
      </c>
      <c r="B7" s="461"/>
      <c r="C7" s="461"/>
      <c r="D7" s="461"/>
      <c r="E7" s="461"/>
      <c r="F7" s="461"/>
      <c r="G7" s="66"/>
    </row>
    <row r="8" spans="1:7" s="2" customFormat="1" ht="24" x14ac:dyDescent="0.45">
      <c r="A8" s="329" t="s">
        <v>39</v>
      </c>
      <c r="B8" s="462" t="str">
        <f>'A1 Exploitation'!B9:F9</f>
        <v>Mr yassine ELLOUMI</v>
      </c>
      <c r="C8" s="462"/>
      <c r="D8" s="462"/>
      <c r="E8" s="462"/>
      <c r="F8" s="462"/>
      <c r="G8" s="66"/>
    </row>
    <row r="9" spans="1:7" s="2" customFormat="1" ht="24" x14ac:dyDescent="0.45">
      <c r="A9" s="330" t="s">
        <v>41</v>
      </c>
      <c r="B9" s="463" t="str">
        <f>'A1 Exploitation'!B10:F10</f>
        <v>Mr Lazhar Responsable réception</v>
      </c>
      <c r="C9" s="463"/>
      <c r="D9" s="463"/>
      <c r="E9" s="463"/>
      <c r="F9" s="463"/>
      <c r="G9" s="66"/>
    </row>
    <row r="10" spans="1:7" s="2" customFormat="1" ht="24" x14ac:dyDescent="0.45">
      <c r="A10" s="329" t="s">
        <v>40</v>
      </c>
      <c r="B10" s="458">
        <f>'A1 Exploitation'!B11:F11</f>
        <v>43634</v>
      </c>
      <c r="C10" s="458"/>
      <c r="D10" s="458"/>
      <c r="E10" s="458"/>
      <c r="F10" s="458"/>
      <c r="G10" s="66"/>
    </row>
    <row r="11" spans="1:7" s="2" customFormat="1" ht="24" x14ac:dyDescent="0.45">
      <c r="A11" s="329" t="s">
        <v>250</v>
      </c>
      <c r="B11" s="455" t="e">
        <f>D199</f>
        <v>#DIV/0!</v>
      </c>
      <c r="C11" s="455"/>
      <c r="D11" s="455"/>
      <c r="E11" s="455"/>
      <c r="F11" s="455"/>
      <c r="G11" s="66"/>
    </row>
    <row r="12" spans="1:7" s="2" customFormat="1" ht="22.5" x14ac:dyDescent="0.45">
      <c r="A12" s="1"/>
      <c r="D12" s="416"/>
      <c r="E12" s="416"/>
      <c r="F12" s="416"/>
      <c r="G12" s="416"/>
    </row>
    <row r="13" spans="1:7" s="2" customFormat="1" ht="11.25" customHeight="1" x14ac:dyDescent="0.3">
      <c r="A13" s="456" t="s">
        <v>28</v>
      </c>
      <c r="B13" s="457" t="s">
        <v>29</v>
      </c>
      <c r="C13" s="457"/>
      <c r="D13" s="457" t="s">
        <v>42</v>
      </c>
      <c r="E13" s="457" t="s">
        <v>160</v>
      </c>
      <c r="F13" s="457" t="s">
        <v>161</v>
      </c>
    </row>
    <row r="14" spans="1:7" s="2" customFormat="1" ht="12.75" customHeight="1" x14ac:dyDescent="0.3">
      <c r="A14" s="456"/>
      <c r="B14" s="336" t="s">
        <v>32</v>
      </c>
      <c r="C14" s="336" t="s">
        <v>31</v>
      </c>
      <c r="D14" s="457"/>
      <c r="E14" s="457"/>
      <c r="F14" s="457"/>
      <c r="G14" s="65"/>
    </row>
    <row r="15" spans="1:7" x14ac:dyDescent="0.3">
      <c r="A15" s="446"/>
      <c r="B15" s="447"/>
      <c r="C15" s="447"/>
      <c r="D15" s="447"/>
      <c r="E15" s="447"/>
      <c r="F15" s="447"/>
    </row>
    <row r="16" spans="1:7" ht="19.5" x14ac:dyDescent="0.4">
      <c r="A16" s="450" t="s">
        <v>0</v>
      </c>
      <c r="B16" s="451"/>
      <c r="C16" s="451"/>
      <c r="D16" s="451"/>
      <c r="E16" s="451"/>
      <c r="F16" s="45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2" t="s">
        <v>34</v>
      </c>
      <c r="B22" s="448"/>
      <c r="C22" s="449"/>
      <c r="D22" s="334">
        <f>SUM(B17:C21)</f>
        <v>0</v>
      </c>
    </row>
    <row r="23" spans="1:7" x14ac:dyDescent="0.3">
      <c r="A23" s="439" t="s">
        <v>251</v>
      </c>
      <c r="B23" s="440"/>
      <c r="C23" s="44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4" t="s">
        <v>4</v>
      </c>
      <c r="B25" s="445"/>
      <c r="C25" s="445"/>
      <c r="D25" s="445"/>
      <c r="E25" s="445"/>
      <c r="F25" s="445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9" t="s">
        <v>34</v>
      </c>
      <c r="B33" s="440"/>
      <c r="C33" s="441"/>
      <c r="D33" s="331">
        <f>SUM(B26:C32)</f>
        <v>0</v>
      </c>
    </row>
    <row r="34" spans="1:6" x14ac:dyDescent="0.3">
      <c r="A34" s="439" t="s">
        <v>251</v>
      </c>
      <c r="B34" s="440"/>
      <c r="C34" s="44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4" t="s">
        <v>180</v>
      </c>
      <c r="B36" s="445"/>
      <c r="C36" s="445"/>
      <c r="D36" s="445"/>
      <c r="E36" s="445"/>
      <c r="F36" s="445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9" t="s">
        <v>34</v>
      </c>
      <c r="B42" s="440"/>
      <c r="C42" s="441"/>
      <c r="D42" s="331">
        <f>SUM(B37:C41)</f>
        <v>0</v>
      </c>
    </row>
    <row r="43" spans="1:6" x14ac:dyDescent="0.3">
      <c r="A43" s="439" t="s">
        <v>251</v>
      </c>
      <c r="B43" s="440"/>
      <c r="C43" s="44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3" t="s">
        <v>19</v>
      </c>
      <c r="B45" s="454"/>
      <c r="C45" s="454"/>
      <c r="D45" s="454"/>
      <c r="E45" s="454"/>
      <c r="F45" s="45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9" t="s">
        <v>34</v>
      </c>
      <c r="B52" s="440"/>
      <c r="C52" s="441"/>
      <c r="D52" s="331">
        <f>SUM(B46:C51)</f>
        <v>0</v>
      </c>
    </row>
    <row r="53" spans="1:6" x14ac:dyDescent="0.3">
      <c r="A53" s="439" t="s">
        <v>251</v>
      </c>
      <c r="B53" s="440"/>
      <c r="C53" s="44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4" t="s">
        <v>8</v>
      </c>
      <c r="B55" s="445"/>
      <c r="C55" s="445"/>
      <c r="D55" s="445"/>
      <c r="E55" s="445"/>
      <c r="F55" s="445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9" t="s">
        <v>34</v>
      </c>
      <c r="B63" s="440"/>
      <c r="C63" s="441"/>
      <c r="D63" s="331">
        <f>SUM(B56:C62)</f>
        <v>0</v>
      </c>
    </row>
    <row r="64" spans="1:6" x14ac:dyDescent="0.3">
      <c r="A64" s="439" t="s">
        <v>251</v>
      </c>
      <c r="B64" s="440"/>
      <c r="C64" s="44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4" t="s">
        <v>111</v>
      </c>
      <c r="B66" s="445"/>
      <c r="C66" s="445"/>
      <c r="D66" s="445"/>
      <c r="E66" s="445"/>
      <c r="F66" s="445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9" t="s">
        <v>34</v>
      </c>
      <c r="B84" s="440"/>
      <c r="C84" s="441"/>
      <c r="D84" s="331">
        <f>SUM(B67:C83)</f>
        <v>0</v>
      </c>
    </row>
    <row r="85" spans="1:6" x14ac:dyDescent="0.3">
      <c r="A85" s="439" t="s">
        <v>251</v>
      </c>
      <c r="B85" s="440"/>
      <c r="C85" s="44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4" t="s">
        <v>172</v>
      </c>
      <c r="B87" s="445"/>
      <c r="C87" s="445"/>
      <c r="D87" s="445"/>
      <c r="E87" s="445"/>
      <c r="F87" s="445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9" t="s">
        <v>34</v>
      </c>
      <c r="B102" s="440"/>
      <c r="C102" s="441"/>
      <c r="D102" s="331">
        <f>SUM(B88:C101)</f>
        <v>0</v>
      </c>
    </row>
    <row r="103" spans="1:6" x14ac:dyDescent="0.3">
      <c r="A103" s="439" t="s">
        <v>251</v>
      </c>
      <c r="B103" s="440"/>
      <c r="C103" s="44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4" t="s">
        <v>173</v>
      </c>
      <c r="B106" s="445"/>
      <c r="C106" s="445"/>
      <c r="D106" s="445"/>
      <c r="E106" s="445"/>
      <c r="F106" s="445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9" t="s">
        <v>34</v>
      </c>
      <c r="B118" s="440"/>
      <c r="C118" s="441"/>
      <c r="D118" s="331">
        <f>SUM(B107:C117)</f>
        <v>0</v>
      </c>
    </row>
    <row r="119" spans="1:6" x14ac:dyDescent="0.3">
      <c r="A119" s="439" t="s">
        <v>251</v>
      </c>
      <c r="B119" s="440"/>
      <c r="C119" s="44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4" t="s">
        <v>156</v>
      </c>
      <c r="B121" s="445"/>
      <c r="C121" s="445"/>
      <c r="D121" s="445"/>
      <c r="E121" s="445"/>
      <c r="F121" s="445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9" t="s">
        <v>34</v>
      </c>
      <c r="B133" s="440"/>
      <c r="C133" s="441"/>
      <c r="D133" s="331">
        <f>SUM(B122:C132)</f>
        <v>0</v>
      </c>
    </row>
    <row r="134" spans="1:6" x14ac:dyDescent="0.3">
      <c r="A134" s="439" t="s">
        <v>251</v>
      </c>
      <c r="B134" s="440"/>
      <c r="C134" s="44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4" t="s">
        <v>61</v>
      </c>
      <c r="B136" s="445"/>
      <c r="C136" s="445"/>
      <c r="D136" s="445"/>
      <c r="E136" s="445"/>
      <c r="F136" s="445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9" t="s">
        <v>34</v>
      </c>
      <c r="B149" s="440"/>
      <c r="C149" s="441"/>
      <c r="D149" s="331">
        <f>SUM(B137:C148)</f>
        <v>0</v>
      </c>
    </row>
    <row r="150" spans="1:6" x14ac:dyDescent="0.3">
      <c r="A150" s="439" t="s">
        <v>251</v>
      </c>
      <c r="B150" s="440"/>
      <c r="C150" s="44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4" t="s">
        <v>178</v>
      </c>
      <c r="B152" s="445"/>
      <c r="C152" s="445"/>
      <c r="D152" s="445"/>
      <c r="E152" s="445"/>
      <c r="F152" s="445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9" t="s">
        <v>34</v>
      </c>
      <c r="B161" s="448"/>
      <c r="C161" s="449"/>
      <c r="D161" s="334">
        <f>SUM(B153:C160)</f>
        <v>0</v>
      </c>
    </row>
    <row r="162" spans="1:6" x14ac:dyDescent="0.3">
      <c r="A162" s="439" t="s">
        <v>251</v>
      </c>
      <c r="B162" s="440"/>
      <c r="C162" s="44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4" t="s">
        <v>64</v>
      </c>
      <c r="B164" s="445"/>
      <c r="C164" s="445"/>
      <c r="D164" s="445"/>
      <c r="E164" s="445"/>
      <c r="F164" s="445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9" t="s">
        <v>34</v>
      </c>
      <c r="B169" s="440"/>
      <c r="C169" s="441"/>
      <c r="D169" s="331">
        <f>SUM(B165:C168)</f>
        <v>0</v>
      </c>
    </row>
    <row r="170" spans="1:6" x14ac:dyDescent="0.3">
      <c r="A170" s="439" t="s">
        <v>251</v>
      </c>
      <c r="B170" s="440"/>
      <c r="C170" s="44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2" t="s">
        <v>15</v>
      </c>
      <c r="B172" s="443"/>
      <c r="C172" s="443"/>
      <c r="D172" s="443"/>
      <c r="E172" s="443"/>
      <c r="F172" s="44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9" t="s">
        <v>34</v>
      </c>
      <c r="B177" s="440"/>
      <c r="C177" s="441"/>
      <c r="D177" s="331">
        <f>SUM(B173:C176)</f>
        <v>0</v>
      </c>
    </row>
    <row r="178" spans="1:7" x14ac:dyDescent="0.3">
      <c r="A178" s="439" t="s">
        <v>251</v>
      </c>
      <c r="B178" s="440"/>
      <c r="C178" s="44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4" t="s">
        <v>65</v>
      </c>
      <c r="B180" s="445"/>
      <c r="C180" s="445"/>
      <c r="D180" s="445"/>
      <c r="E180" s="445"/>
      <c r="F180" s="445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9" t="s">
        <v>34</v>
      </c>
      <c r="B186" s="440"/>
      <c r="C186" s="441"/>
      <c r="D186" s="331">
        <f>SUM(B181:C185)</f>
        <v>0</v>
      </c>
    </row>
    <row r="187" spans="1:7" x14ac:dyDescent="0.3">
      <c r="A187" s="439" t="s">
        <v>251</v>
      </c>
      <c r="B187" s="440"/>
      <c r="C187" s="44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4" t="s">
        <v>177</v>
      </c>
      <c r="B189" s="445"/>
      <c r="C189" s="445"/>
      <c r="D189" s="445"/>
      <c r="E189" s="445"/>
      <c r="F189" s="445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9" t="s">
        <v>34</v>
      </c>
      <c r="B194" s="440"/>
      <c r="C194" s="441"/>
      <c r="D194" s="335">
        <f>SUM(B190:C193)</f>
        <v>0</v>
      </c>
    </row>
    <row r="195" spans="1:6" x14ac:dyDescent="0.3">
      <c r="A195" s="439" t="s">
        <v>251</v>
      </c>
      <c r="B195" s="440"/>
      <c r="C195" s="44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2019-07-01T15:27:31Z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