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15345" windowHeight="454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D366" i="40" s="1"/>
  <c r="B366" i="40" s="1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366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D728" i="36" s="1"/>
  <c r="B43" i="29" s="1"/>
  <c r="D424" i="36"/>
  <c r="B424" i="36" s="1"/>
  <c r="D366" i="36"/>
  <c r="D299" i="36"/>
  <c r="B299" i="36" s="1"/>
  <c r="D244" i="36"/>
  <c r="B244" i="36" s="1"/>
  <c r="D185" i="36"/>
  <c r="B185" i="36" s="1"/>
  <c r="D129" i="36"/>
  <c r="B525" i="36" l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203" i="38"/>
  <c r="D204" i="38" s="1"/>
  <c r="D118" i="39"/>
  <c r="D119" i="39" s="1"/>
  <c r="D149" i="41"/>
  <c r="D150" i="41" s="1"/>
  <c r="D133" i="43"/>
  <c r="D134" i="43" s="1"/>
  <c r="D118" i="41"/>
  <c r="D119" i="41" s="1"/>
  <c r="D203" i="42"/>
  <c r="D204" i="42" s="1"/>
  <c r="E244" i="42"/>
  <c r="D566" i="42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<sst xmlns="http://schemas.openxmlformats.org/spreadsheetml/2006/main" count="5821" uniqueCount="505">
  <si>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</si>
  <si>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</si>
  <si>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</si>
  <si>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</si>
  <si>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</si>
  <si>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</si>
  <si>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</si>
  <si>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</si>
  <si>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</si>
  <si>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</si>
  <si>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</si>
  <si>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</si>
  <si>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</si>
  <si>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</si>
  <si>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</si>
  <si>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</si>
  <si>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</si>
  <si>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</si>
  <si>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</si>
  <si>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</si>
  <si>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</si>
  <si>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</si>
  <si>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</si>
  <si>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</si>
  <si>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</si>
  <si>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</si>
  <si>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</si>
  <si>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</si>
  <si>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</si>
  <si>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</si>
  <si>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</si>
  <si>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</si>
  <si>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</si>
  <si>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</si>
  <si>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</si>
  <si>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</si>
  <si>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</si>
  <si>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</si>
  <si>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</si>
  <si>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</si>
  <si>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</si>
  <si>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</si>
  <si>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</si>
  <si>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</si>
  <si>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</si>
  <si>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</si>
  <si>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</si>
  <si>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</si>
  <si>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</si>
  <si>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</si>
  <si>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</si>
  <si>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</si>
  <si>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</si>
  <si>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</si>
  <si>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</si>
  <si>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</si>
  <si>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</si>
  <si>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</si>
  <si>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</si>
  <si>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</si>
  <si>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</si>
  <si>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</si>
  <si>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</si>
  <si>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</si>
  <si>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</si>
  <si>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</si>
  <si>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</si>
  <si>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</si>
  <si>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</si>
  <si>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</si>
  <si>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</si>
  <si>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</si>
  <si>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</si>
  <si>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</si>
  <si>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</si>
  <si>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</si>
  <si>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</si>
  <si>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</si>
  <si>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</si>
  <si>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</si>
  <si>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</si>
  <si>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</si>
  <si>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</si>
  <si>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</si>
  <si>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</si>
  <si>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</si>
  <si>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</si>
  <si>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</si>
  <si>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</si>
  <si>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</si>
  <si>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</si>
  <si>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</si>
  <si>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</si>
  <si>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</si>
  <si>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</si>
  <si>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</si>
  <si>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</si>
  <si>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</si>
  <si>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</si>
  <si>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</si>
  <si>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</si>
  <si>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</si>
  <si>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</si>
  <si>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</si>
  <si>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</si>
  <si>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</si>
  <si>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</si>
  <si>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</si>
  <si>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</si>
  <si>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</si>
  <si>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</si>
  <si>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</si>
  <si>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</si>
  <si>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</si>
  <si>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</si>
  <si>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</si>
  <si>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</si>
  <si>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</si>
  <si>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</si>
  <si>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</si>
  <si>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</si>
  <si>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</si>
  <si>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</si>
  <si>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</si>
  <si>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</si>
  <si>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</si>
  <si>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</si>
  <si>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</si>
  <si>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</si>
  <si>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</si>
  <si>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</si>
  <si>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</si>
  <si>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</si>
  <si>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</si>
  <si>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</si>
  <si>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</si>
  <si>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</si>
  <si>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</si>
  <si>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</si>
  <si>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</si>
  <si>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</si>
  <si>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</si>
  <si>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</si>
  <si>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</si>
  <si>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</si>
  <si>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</si>
  <si>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</si>
  <si>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</si>
  <si>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</si>
  <si>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</si>
  <si>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</si>
  <si>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</si>
  <si>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</si>
  <si>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</si>
  <si>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</si>
  <si>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</si>
  <si>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</si>
  <si>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</si>
  <si>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</si>
  <si>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</si>
  <si>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</si>
  <si>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</si>
  <si>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</si>
  <si>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</si>
  <si>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</si>
  <si>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</si>
  <si>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</si>
  <si>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</si>
  <si>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</si>
  <si>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</si>
  <si>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</si>
  <si>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</si>
  <si>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</si>
  <si>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</si>
  <si>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</si>
  <si>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</si>
  <si>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</si>
  <si>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</si>
  <si>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</si>
  <si>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</si>
  <si>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</si>
  <si>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</si>
  <si>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</si>
  <si>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</si>
  <si>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</si>
  <si>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</si>
  <si>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</si>
  <si>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</si>
  <si>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</si>
  <si>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</si>
  <si>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</si>
  <si>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</si>
  <si>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</si>
  <si>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</si>
  <si>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</si>
  <si>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</si>
  <si>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</si>
  <si>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</si>
  <si>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</si>
  <si>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</si>
  <si>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</si>
  <si>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</si>
  <si>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</si>
  <si>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</si>
  <si>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</si>
  <si>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</si>
  <si>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</si>
  <si>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</si>
  <si>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</si>
  <si>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</si>
  <si>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</si>
  <si>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</si>
  <si>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</si>
  <si>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</si>
  <si>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</si>
  <si>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</si>
  <si>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</si>
  <si>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</si>
  <si>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</si>
  <si>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</si>
  <si>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</si>
  <si>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</si>
  <si>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</si>
  <si>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</si>
  <si>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</si>
  <si>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</si>
  <si>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</si>
  <si>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</si>
  <si>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</si>
  <si>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</si>
  <si>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</si>
  <si>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</si>
  <si>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</si>
  <si>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</si>
  <si>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</si>
  <si>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</si>
  <si>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</si>
  <si>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</si>
  <si>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</si>
  <si>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</si>
  <si>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</si>
  <si>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</si>
  <si>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</si>
  <si>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</si>
  <si>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</si>
  <si>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</si>
  <si>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</si>
  <si>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</si>
  <si>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</si>
  <si>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</si>
  <si>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</si>
  <si>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</si>
  <si>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</si>
  <si>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</si>
  <si>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</si>
  <si>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</si>
  <si>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</si>
  <si>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</si>
  <si>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</si>
  <si>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</si>
  <si>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</si>
  <si>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</si>
  <si>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</si>
  <si>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</si>
  <si>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</si>
  <si>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</si>
  <si>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</si>
  <si>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</si>
  <si>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</si>
  <si>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</si>
  <si>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</si>
  <si>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</si>
  <si>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</si>
  <si>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</si>
  <si>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</si>
  <si>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</si>
  <si>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</si>
  <si>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</si>
  <si>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</si>
  <si>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</si>
  <si>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</si>
  <si>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</si>
  <si>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</si>
  <si>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</si>
  <si>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</si>
  <si>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</si>
  <si>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</si>
  <si>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</si>
  <si>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</si>
  <si>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</si>
  <si>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</si>
  <si>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</si>
  <si>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</si>
  <si>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</si>
  <si>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</si>
  <si>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</si>
  <si>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</si>
  <si>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</si>
  <si>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</si>
  <si>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</si>
  <si>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</si>
  <si>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</si>
  <si>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</si>
  <si>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</si>
  <si>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</si>
  <si>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</si>
  <si>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</si>
  <si>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</si>
  <si>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</si>
  <si>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</si>
  <si>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</si>
  <si>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</si>
  <si>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</si>
  <si>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</si>
  <si>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</si>
  <si>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</si>
  <si>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</si>
  <si>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</si>
  <si>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</si>
  <si>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</si>
  <si>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</si>
  <si>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</si>
  <si>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</si>
  <si>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</si>
  <si>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</si>
  <si>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</si>
  <si>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</si>
  <si>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</si>
  <si>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</si>
  <si>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</si>
  <si>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</si>
  <si>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</si>
  <si>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</si>
  <si>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</si>
  <si>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</si>
  <si>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</si>
  <si>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</si>
  <si>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</si>
  <si>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</si>
  <si>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</si>
  <si>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</si>
  <si>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</si>
  <si>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</si>
  <si>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</si>
  <si>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</si>
  <si>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</si>
  <si>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</si>
  <si>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</si>
  <si>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</si>
  <si>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</si>
  <si>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</si>
  <si>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</si>
  <si>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</si>
  <si>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</si>
  <si>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</si>
  <si>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</si>
  <si>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</si>
  <si>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</si>
  <si>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</si>
  <si>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</si>
  <si>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</si>
  <si>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</si>
  <si>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</si>
  <si>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</si>
  <si>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</si>
  <si>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</si>
  <si>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</si>
  <si>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</si>
  <si>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</si>
  <si>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</si>
  <si>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</si>
  <si>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</si>
  <si>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</si>
  <si>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</si>
  <si>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</si>
  <si>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</si>
  <si>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</si>
  <si>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</si>
  <si>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</si>
  <si>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</si>
  <si>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</si>
  <si>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</si>
  <si>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</si>
  <si>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</si>
  <si>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</si>
  <si>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</si>
  <si>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</si>
  <si>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</si>
  <si>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</si>
  <si>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</si>
  <si>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</si>
  <si>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</si>
  <si>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</si>
  <si>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</si>
  <si>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</si>
  <si>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</si>
  <si>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</si>
  <si>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</si>
  <si>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</si>
  <si>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</si>
  <si>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</si>
  <si>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</si>
  <si>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</si>
  <si>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</si>
  <si>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</si>
  <si>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</si>
  <si>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</si>
  <si>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</si>
  <si>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</si>
  <si>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</si>
  <si>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</si>
  <si>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</si>
  <si>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</si>
  <si>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</si>
  <si>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</si>
  <si>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</si>
  <si>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</si>
  <si>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</si>
  <si>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</si>
  <si>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</si>
  <si>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</si>
  <si>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</si>
  <si>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</si>
  <si>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</si>
  <si>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</si>
  <si>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</si>
  <si>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</si>
  <si>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</si>
  <si>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</si>
  <si>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</si>
  <si>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</si>
  <si>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</si>
  <si>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</si>
  <si>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</si>
  <si>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</si>
  <si>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</si>
  <si>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</si>
  <si>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</si>
  <si>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</si>
  <si>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</si>
  <si>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</si>
  <si>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</si>
  <si>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</si>
  <si>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</si>
  <si>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</si>
  <si>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</si>
  <si>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</si>
  <si>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</si>
  <si>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</si>
  <si>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</si>
  <si>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</si>
  <si>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</si>
  <si>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</si>
  <si>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</si>
  <si>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</si>
  <si>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</si>
  <si>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</si>
  <si>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</si>
  <si>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</si>
  <si>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</si>
  <si>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</si>
  <si>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</si>
  <si>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</si>
  <si>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</si>
  <si>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</si>
  <si>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</si>
  <si>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</si>
  <si>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</si>
  <si>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</si>
  <si>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</si>
  <si>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</si>
  <si>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</si>
  <si>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</si>
  <si>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</si>
  <si>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</si>
  <si>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L'Aouina       
</t>
  </si>
  <si>
    <t>M Dhia MECHLAOUI</t>
  </si>
  <si>
    <t>Directeur magasin M Jawher Jlassi</t>
  </si>
  <si>
    <t>Le référentiel qualité 2019 n'était pas affiché.</t>
  </si>
  <si>
    <t>Afficher le référentiel.</t>
  </si>
  <si>
    <t>Exposition des morceaux de potirons préemballés à température ambiante.</t>
  </si>
  <si>
    <t>Stocker au froid.</t>
  </si>
  <si>
    <t>Retirer les produits du linéaire avant le dépassement de la date de retrait.</t>
  </si>
  <si>
    <t xml:space="preserve">Deux morceaux de potirons exposés étaient sans étiquetage.
Le film plastique de l’emballage d’un paquet de dattes était endommagé. </t>
  </si>
  <si>
    <t>Etiqueter les morceaux de potiron avant exposition.
Retirer les produits non conformes du linéaire.</t>
  </si>
  <si>
    <t>L'enregistrement de la température à cœur d'un produit stocké dans la CF n'était pas réalisé.</t>
  </si>
  <si>
    <t>Assurer cet enregistrement.</t>
  </si>
  <si>
    <t>Certains linéaires étaient poussiéreux.</t>
  </si>
  <si>
    <t>Renforcer le nettoyage à ce niveau.</t>
  </si>
  <si>
    <t>La mention « consommer avant fin » était illisible sur le paquet de crème de champignons.</t>
  </si>
  <si>
    <t>Renforcer le contrôle de l'étiquetage des produits exposés.</t>
  </si>
  <si>
    <t>Nous avons constaté une attente prolongée à température ambiante du magasin des caisses de yaourt réceptionnés, la température de surface mesurée était de 22°C.</t>
  </si>
  <si>
    <t>Minimiser ces attentes et respecter la chaine du froid.</t>
  </si>
  <si>
    <t>Les DEIVs du rayon FLEG étaient souillés.</t>
  </si>
  <si>
    <t>Procéder au nettoyage de ces éléments.</t>
  </si>
  <si>
    <t>L'étanchéité de la porte de réception n'est pas satisfaisante.</t>
  </si>
  <si>
    <t>Renforcer l'étanchéité à ce niveau.</t>
  </si>
  <si>
    <t>HR: 46%, correct.</t>
  </si>
  <si>
    <t>Meuble glaces: developpement de givre.</t>
  </si>
  <si>
    <t>Dégivrer le meuble.</t>
  </si>
  <si>
    <t>Meuble charcuterie pour animeaux:
T° affichée: 10,5°C
T° mesurée: 11,5°C
Meuble négatif glaces: 
T° affichée: -25°C
T° mesurée: -14°C</t>
  </si>
  <si>
    <t>Revoir le fonctionnement de ces meubles.</t>
  </si>
  <si>
    <t>Vestiaires des hommes: présence d'une assiette utilisée au niveau d'un casier</t>
  </si>
  <si>
    <t xml:space="preserve">Interdire le rangement des assiettes dans les casiers. </t>
  </si>
  <si>
    <t xml:space="preserve">Dépassement des dates de retrait pour 3 produits au niveau du linéaire 4éme gamme:
Orto-carotte julienne
Orto-persil ail haché
Epinard
La DLC de ces produits était le 27/04/19.
Le jour de l’audit était le 26/04/19, un morceau de potiron exposé n’était pas retiré du linéaire (voir photos).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</si>
</sst>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 wrapText="1"/>
      <protection locked="0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3172144"/>
        <c:axId val="-463171600"/>
      </c:barChart>
      <c:catAx>
        <c:axId val="-46317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3171600"/>
        <c:crosses val="autoZero"/>
        <c:auto val="1"/>
        <c:lblAlgn val="ctr"/>
        <c:lblOffset val="100"/>
        <c:noMultiLvlLbl val="0"/>
      </c:catAx>
      <c:valAx>
        <c:axId val="-46317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317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798976"/>
        <c:axId val="-423798432"/>
      </c:barChart>
      <c:catAx>
        <c:axId val="-4237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8432"/>
        <c:crosses val="autoZero"/>
        <c:auto val="1"/>
        <c:lblAlgn val="ctr"/>
        <c:lblOffset val="100"/>
        <c:noMultiLvlLbl val="0"/>
      </c:catAx>
      <c:valAx>
        <c:axId val="-42379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79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791360"/>
        <c:axId val="-422704800"/>
      </c:barChart>
      <c:catAx>
        <c:axId val="-42379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2704800"/>
        <c:crosses val="autoZero"/>
        <c:auto val="1"/>
        <c:lblAlgn val="ctr"/>
        <c:lblOffset val="100"/>
        <c:noMultiLvlLbl val="0"/>
      </c:catAx>
      <c:valAx>
        <c:axId val="-42270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79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2707520"/>
        <c:axId val="-422706976"/>
      </c:barChart>
      <c:catAx>
        <c:axId val="-4227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2706976"/>
        <c:crosses val="autoZero"/>
        <c:auto val="1"/>
        <c:lblAlgn val="ctr"/>
        <c:lblOffset val="100"/>
        <c:noMultiLvlLbl val="0"/>
      </c:catAx>
      <c:valAx>
        <c:axId val="-42270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270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2708608"/>
        <c:axId val="-422709152"/>
      </c:barChart>
      <c:catAx>
        <c:axId val="-42270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2709152"/>
        <c:crosses val="autoZero"/>
        <c:auto val="1"/>
        <c:lblAlgn val="ctr"/>
        <c:lblOffset val="100"/>
        <c:noMultiLvlLbl val="0"/>
      </c:catAx>
      <c:valAx>
        <c:axId val="-42270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270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2711328"/>
        <c:axId val="-422710784"/>
      </c:barChart>
      <c:catAx>
        <c:axId val="-4227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2710784"/>
        <c:crosses val="autoZero"/>
        <c:auto val="1"/>
        <c:lblAlgn val="ctr"/>
        <c:lblOffset val="100"/>
        <c:noMultiLvlLbl val="0"/>
      </c:catAx>
      <c:valAx>
        <c:axId val="-42271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271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0.89090909090909087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1934816"/>
        <c:axId val="-421937536"/>
      </c:barChart>
      <c:catAx>
        <c:axId val="-42193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37536"/>
        <c:crosses val="autoZero"/>
        <c:auto val="1"/>
        <c:lblAlgn val="ctr"/>
        <c:lblOffset val="100"/>
        <c:noMultiLvlLbl val="0"/>
      </c:catAx>
      <c:valAx>
        <c:axId val="-42193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193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0.84740259740259738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1935360"/>
        <c:axId val="-421932096"/>
      </c:barChart>
      <c:catAx>
        <c:axId val="-42193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32096"/>
        <c:crosses val="autoZero"/>
        <c:auto val="1"/>
        <c:lblAlgn val="ctr"/>
        <c:lblOffset val="100"/>
        <c:noMultiLvlLbl val="0"/>
      </c:catAx>
      <c:valAx>
        <c:axId val="-42193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193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0.86915584415584413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21945696"/>
        <c:axId val="-421945152"/>
        <c:extLst/>
      </c:barChart>
      <c:catAx>
        <c:axId val="-4219456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45152"/>
        <c:crosses val="autoZero"/>
        <c:auto val="1"/>
        <c:lblAlgn val="ctr"/>
        <c:lblOffset val="100"/>
        <c:noMultiLvlLbl val="0"/>
      </c:catAx>
      <c:valAx>
        <c:axId val="-4219451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4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0.64921428571428574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21936448"/>
        <c:axId val="-421931008"/>
        <c:extLst/>
      </c:barChart>
      <c:catAx>
        <c:axId val="-4219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31008"/>
        <c:crosses val="autoZero"/>
        <c:auto val="1"/>
        <c:lblAlgn val="ctr"/>
        <c:lblOffset val="100"/>
        <c:noMultiLvlLbl val="0"/>
      </c:catAx>
      <c:valAx>
        <c:axId val="-42193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193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3170512"/>
        <c:axId val="-463168880"/>
      </c:barChart>
      <c:catAx>
        <c:axId val="-46317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3168880"/>
        <c:crosses val="autoZero"/>
        <c:auto val="1"/>
        <c:lblAlgn val="ctr"/>
        <c:lblOffset val="100"/>
        <c:noMultiLvlLbl val="0"/>
      </c:catAx>
      <c:valAx>
        <c:axId val="-46316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317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63179216"/>
        <c:axId val="-463178672"/>
      </c:barChart>
      <c:catAx>
        <c:axId val="-46317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63178672"/>
        <c:crosses val="autoZero"/>
        <c:auto val="1"/>
        <c:lblAlgn val="ctr"/>
        <c:lblOffset val="100"/>
        <c:noMultiLvlLbl val="0"/>
      </c:catAx>
      <c:valAx>
        <c:axId val="-46317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6317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792448"/>
        <c:axId val="-423796256"/>
      </c:barChart>
      <c:catAx>
        <c:axId val="-42379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6256"/>
        <c:crosses val="autoZero"/>
        <c:auto val="1"/>
        <c:lblAlgn val="ctr"/>
        <c:lblOffset val="100"/>
        <c:noMultiLvlLbl val="0"/>
      </c:catAx>
      <c:valAx>
        <c:axId val="-4237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79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790272"/>
        <c:axId val="-423794624"/>
      </c:barChart>
      <c:catAx>
        <c:axId val="-42379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4624"/>
        <c:crosses val="autoZero"/>
        <c:auto val="1"/>
        <c:lblAlgn val="ctr"/>
        <c:lblOffset val="100"/>
        <c:noMultiLvlLbl val="0"/>
      </c:catAx>
      <c:valAx>
        <c:axId val="-42379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79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792992"/>
        <c:axId val="-423795168"/>
      </c:barChart>
      <c:catAx>
        <c:axId val="-42379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5168"/>
        <c:crosses val="autoZero"/>
        <c:auto val="1"/>
        <c:lblAlgn val="ctr"/>
        <c:lblOffset val="100"/>
        <c:noMultiLvlLbl val="0"/>
      </c:catAx>
      <c:valAx>
        <c:axId val="-42379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79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800064"/>
        <c:axId val="-423799520"/>
      </c:barChart>
      <c:catAx>
        <c:axId val="-42380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9520"/>
        <c:crosses val="autoZero"/>
        <c:auto val="1"/>
        <c:lblAlgn val="ctr"/>
        <c:lblOffset val="100"/>
        <c:noMultiLvlLbl val="0"/>
      </c:catAx>
      <c:valAx>
        <c:axId val="-42379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80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804960"/>
        <c:axId val="-423797344"/>
      </c:barChart>
      <c:catAx>
        <c:axId val="-42380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7344"/>
        <c:crosses val="autoZero"/>
        <c:auto val="1"/>
        <c:lblAlgn val="ctr"/>
        <c:lblOffset val="100"/>
        <c:noMultiLvlLbl val="0"/>
      </c:catAx>
      <c:valAx>
        <c:axId val="-42379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80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3803872"/>
        <c:axId val="-423791904"/>
      </c:barChart>
      <c:catAx>
        <c:axId val="-4238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3791904"/>
        <c:crosses val="autoZero"/>
        <c:auto val="1"/>
        <c:lblAlgn val="ctr"/>
        <c:lblOffset val="100"/>
        <c:noMultiLvlLbl val="0"/>
      </c:catAx>
      <c:valAx>
        <c:axId val="-42379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38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4" zoomScaleSheetLayoutView="100" workbookViewId="0">
      <selection activeCell="A21" sqref="A21:K21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475</v>
      </c>
      <c r="E18" s="339"/>
      <c r="F18" s="339"/>
      <c r="G18" s="339"/>
      <c r="H18" s="339"/>
      <c r="I18" s="339"/>
      <c r="J18" s="339"/>
      <c r="K18" s="339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0" t="s">
        <v>277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 xml:space="preserve">L'Aouina       
</v>
      </c>
    </row>
    <row r="24" spans="1:11" ht="33" customHeight="1" x14ac:dyDescent="0.25">
      <c r="A24" s="277" t="s">
        <v>280</v>
      </c>
      <c r="B24" s="342">
        <f>AVERAGE('A1 Exploitation'!D730,'A1 Technique'!D199)</f>
        <v>0.86915584415584413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 t="e">
        <f>AVERAGE('A2 Exploitation'!D730,'A2 Technique'!D199)</f>
        <v>#DIV/0!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 xml:space="preserve">L'Aouina       
</v>
      </c>
    </row>
    <row r="34" spans="1:10" ht="33" customHeight="1" x14ac:dyDescent="0.25">
      <c r="A34" s="277" t="s">
        <v>280</v>
      </c>
      <c r="B34" s="342">
        <f>'A1 Exploitation'!D730</f>
        <v>0.84740259740259738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 t="e">
        <f>'A2 Exploitation'!D730</f>
        <v>#DIV/0!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 xml:space="preserve">L'Aouina       
</v>
      </c>
    </row>
    <row r="43" spans="1:10" ht="33" customHeight="1" x14ac:dyDescent="0.25">
      <c r="A43" s="277" t="s">
        <v>280</v>
      </c>
      <c r="B43" s="342">
        <f>AVERAGE('A1 Exploitation'!D728, 'A1 Technique'!D197)</f>
        <v>0.64921428571428574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 t="e">
        <f>AVERAGE('A2 Exploitation'!D728, 'A2 Technique'!D197)</f>
        <v>#DIV/0!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 xml:space="preserve">L'Aouina       
</v>
      </c>
    </row>
    <row r="52" spans="1:10" ht="33" customHeight="1" x14ac:dyDescent="0.25">
      <c r="A52" s="277" t="s">
        <v>280</v>
      </c>
      <c r="B52" s="344">
        <f>'A1 Exploitation'!D48</f>
        <v>0.93333333333333335</v>
      </c>
      <c r="C52" s="344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4" t="e">
        <f>'A2 Exploitation'!D48</f>
        <v>#DIV/0!</v>
      </c>
      <c r="C53" s="344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4" t="e">
        <f>'A3 Exploitation'!D48</f>
        <v>#DIV/0!</v>
      </c>
      <c r="C54" s="344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4" t="e">
        <f>'A4 Exploitation'!D48</f>
        <v>#DIV/0!</v>
      </c>
      <c r="C55" s="344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4"/>
      <c r="C56" s="344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4"/>
      <c r="C57" s="344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 xml:space="preserve">L'Aouina       
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 xml:space="preserve">L'Aouina       
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 xml:space="preserve">L'Aouina       
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 xml:space="preserve">L'Aouina       
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 xml:space="preserve">L'Aouina       
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 xml:space="preserve">L'Aouina       
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 xml:space="preserve">L'Aouina       
</v>
      </c>
    </row>
    <row r="115" spans="1:10" ht="33" customHeight="1" x14ac:dyDescent="0.25">
      <c r="A115" s="277" t="s">
        <v>280</v>
      </c>
      <c r="B115" s="342">
        <f>'A1 Exploitation'!D476</f>
        <v>0.6333333333333333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 t="e">
        <f>'A2 Exploitation'!D476</f>
        <v>#DIV/0!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 xml:space="preserve">L'Aouina       
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 xml:space="preserve">L'Aouina       
</v>
      </c>
    </row>
    <row r="133" spans="1:10" ht="33" customHeight="1" x14ac:dyDescent="0.25">
      <c r="A133" s="277" t="s">
        <v>280</v>
      </c>
      <c r="B133" s="342">
        <f>'A1 Exploitation'!D570</f>
        <v>1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 t="e">
        <f>'A2 Exploitation'!D570</f>
        <v>#DIV/0!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 xml:space="preserve">L'Aouina       
</v>
      </c>
    </row>
    <row r="142" spans="1:10" ht="33" customHeight="1" x14ac:dyDescent="0.25">
      <c r="A142" s="277" t="s">
        <v>280</v>
      </c>
      <c r="B142" s="342">
        <f>'A1 Exploitation'!D610</f>
        <v>0.88636363636363635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 t="e">
        <f>'A2 Exploitation'!D610</f>
        <v>#DIV/0!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 xml:space="preserve">L'Aouina       
</v>
      </c>
    </row>
    <row r="151" spans="1:10" ht="33" customHeight="1" x14ac:dyDescent="0.25">
      <c r="A151" s="277" t="s">
        <v>280</v>
      </c>
      <c r="B151" s="342">
        <f>'A1 Exploitation'!D673</f>
        <v>0.80769230769230771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 t="e">
        <f>'A2 Exploitation'!D673</f>
        <v>#DIV/0!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5"/>
      <c r="C159" s="345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 xml:space="preserve">L'Aouina       
</v>
      </c>
    </row>
    <row r="161" spans="1:10" ht="33" customHeight="1" x14ac:dyDescent="0.25">
      <c r="A161" s="277" t="s">
        <v>280</v>
      </c>
      <c r="B161" s="342">
        <f>'A1 Exploitation'!D702</f>
        <v>0.97058823529411764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 t="e">
        <f>'A2 Exploitation'!D702</f>
        <v>#DIV/0!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 xml:space="preserve">L'Aouina       
</v>
      </c>
    </row>
    <row r="170" spans="1:10" ht="33" customHeight="1" x14ac:dyDescent="0.25">
      <c r="A170" s="277" t="s">
        <v>280</v>
      </c>
      <c r="B170" s="342">
        <f>'A1 Exploitation'!D726</f>
        <v>0.8571428571428571</v>
      </c>
      <c r="C170" s="342"/>
    </row>
    <row r="171" spans="1:10" ht="33" customHeight="1" x14ac:dyDescent="0.25">
      <c r="A171" s="276" t="s">
        <v>281</v>
      </c>
      <c r="B171" s="342" t="e">
        <f>'A2 Exploitation'!D726</f>
        <v>#DIV/0!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 xml:space="preserve">L'Aouina       
</v>
      </c>
    </row>
    <row r="179" spans="1:10" ht="33" customHeight="1" x14ac:dyDescent="0.25">
      <c r="A179" s="277" t="s">
        <v>280</v>
      </c>
      <c r="B179" s="342">
        <f>'A1 Technique'!D199</f>
        <v>0.89090909090909087</v>
      </c>
      <c r="C179" s="342"/>
    </row>
    <row r="180" spans="1:10" ht="33" customHeight="1" x14ac:dyDescent="0.25">
      <c r="A180" s="276" t="s">
        <v>281</v>
      </c>
      <c r="B180" s="342" t="e">
        <f>'A2 Technique'!D199</f>
        <v>#DIV/0!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F456" sqref="F45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 t="s">
        <v>476</v>
      </c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 t="s">
        <v>477</v>
      </c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>
        <v>43581</v>
      </c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>
        <f>D730</f>
        <v>0.84740259740259738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0.90909090909090906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0.93333333333333335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43581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5" t="s">
        <v>350</v>
      </c>
      <c r="B65" s="365"/>
      <c r="C65" s="365"/>
      <c r="D65" s="365"/>
      <c r="E65" s="365"/>
      <c r="F65" s="36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6" t="s">
        <v>351</v>
      </c>
      <c r="B84" s="366"/>
      <c r="C84" s="366"/>
      <c r="D84" s="366"/>
      <c r="E84" s="366"/>
      <c r="F84" s="36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5" t="s">
        <v>352</v>
      </c>
      <c r="B104" s="365"/>
      <c r="C104" s="365"/>
      <c r="D104" s="365"/>
      <c r="E104" s="365"/>
      <c r="F104" s="36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5" t="s">
        <v>390</v>
      </c>
      <c r="B112" s="365"/>
      <c r="C112" s="365"/>
      <c r="D112" s="365"/>
      <c r="E112" s="365"/>
      <c r="F112" s="36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5" t="s">
        <v>310</v>
      </c>
      <c r="B121" s="365"/>
      <c r="C121" s="365"/>
      <c r="D121" s="365"/>
      <c r="E121" s="365"/>
      <c r="F121" s="36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67" t="s">
        <v>424</v>
      </c>
      <c r="B133" s="367"/>
      <c r="C133" s="367"/>
      <c r="D133" s="367"/>
      <c r="E133" s="367"/>
      <c r="F133" s="367"/>
      <c r="G133" s="83"/>
    </row>
    <row r="134" spans="1:16384" ht="22.5" customHeight="1" x14ac:dyDescent="0.4">
      <c r="A134" s="368"/>
      <c r="B134" s="368"/>
      <c r="C134" s="368"/>
      <c r="D134" s="368"/>
      <c r="E134" s="368"/>
      <c r="F134" s="368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69" t="s">
        <v>461</v>
      </c>
      <c r="B139" s="369"/>
      <c r="C139" s="369"/>
      <c r="D139" s="369"/>
      <c r="E139" s="369"/>
      <c r="F139" s="36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69" t="s">
        <v>462</v>
      </c>
      <c r="B166" s="369"/>
      <c r="C166" s="369"/>
      <c r="D166" s="369"/>
      <c r="E166" s="369"/>
      <c r="F166" s="36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69" t="s">
        <v>310</v>
      </c>
      <c r="B177" s="369"/>
      <c r="C177" s="369"/>
      <c r="D177" s="369"/>
      <c r="E177" s="369"/>
      <c r="F177" s="36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43581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0" t="s">
        <v>34</v>
      </c>
      <c r="B203" s="371"/>
      <c r="C203" s="37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0" t="s">
        <v>34</v>
      </c>
      <c r="B227" s="371"/>
      <c r="C227" s="37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1" t="s">
        <v>310</v>
      </c>
      <c r="B236" s="362"/>
      <c r="C236" s="362"/>
      <c r="D236" s="36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0" t="s">
        <v>34</v>
      </c>
      <c r="B245" s="371"/>
      <c r="C245" s="37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43581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0" t="s">
        <v>34</v>
      </c>
      <c r="B265" s="371"/>
      <c r="C265" s="37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4" t="s">
        <v>310</v>
      </c>
      <c r="B291" s="364"/>
      <c r="C291" s="364"/>
      <c r="D291" s="364"/>
      <c r="E291" s="364"/>
      <c r="F291" s="36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43581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43581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43581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147" x14ac:dyDescent="0.4">
      <c r="A454" s="88" t="s">
        <v>85</v>
      </c>
      <c r="B454" s="89">
        <v>0</v>
      </c>
      <c r="C454" s="89"/>
      <c r="D454" s="107" t="s">
        <v>483</v>
      </c>
      <c r="E454" s="90" t="s">
        <v>484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52" x14ac:dyDescent="0.4">
      <c r="A456" s="88" t="s">
        <v>187</v>
      </c>
      <c r="B456" s="89">
        <v>0</v>
      </c>
      <c r="C456" s="89"/>
      <c r="D456" s="88" t="s">
        <v>504</v>
      </c>
      <c r="E456" s="90" t="s">
        <v>482</v>
      </c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0</v>
      </c>
      <c r="C462" s="99">
        <f>IF(B462=0, -10, "0")</f>
        <v>-10</v>
      </c>
      <c r="D462" s="90" t="s">
        <v>480</v>
      </c>
      <c r="E462" s="91" t="s">
        <v>481</v>
      </c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42" x14ac:dyDescent="0.4">
      <c r="A465" s="88" t="s">
        <v>328</v>
      </c>
      <c r="B465" s="89">
        <v>0</v>
      </c>
      <c r="C465" s="151"/>
      <c r="D465" s="88" t="s">
        <v>478</v>
      </c>
      <c r="E465" s="88" t="s">
        <v>479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485</v>
      </c>
      <c r="E468" s="90" t="s">
        <v>486</v>
      </c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0.71399999999999997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0.6333333333333333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43581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43581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70" t="s">
        <v>34</v>
      </c>
      <c r="B542" s="371"/>
      <c r="C542" s="372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70" t="s">
        <v>33</v>
      </c>
      <c r="B543" s="371"/>
      <c r="C543" s="372"/>
      <c r="D543" s="295">
        <f>D542/(COUNT(B536:C541)*2)</f>
        <v>1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36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43581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18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487</v>
      </c>
      <c r="E592" s="90" t="s">
        <v>488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489</v>
      </c>
      <c r="E596" s="181" t="s">
        <v>490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478</v>
      </c>
      <c r="E599" s="90" t="s">
        <v>479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0.75</v>
      </c>
      <c r="E605" s="91"/>
      <c r="F605" s="90"/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21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D606/(COUNT(B592:C597,B599:C605)*2)</f>
        <v>0.80769230769230771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>
        <f>D609/(COUNT(B579:C587,B592:C605)*2)</f>
        <v>0.88636363636363635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43581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105" x14ac:dyDescent="0.4">
      <c r="A626" s="170" t="s">
        <v>457</v>
      </c>
      <c r="B626" s="89">
        <v>0</v>
      </c>
      <c r="C626" s="99">
        <f>IF(B626=0, -10, "0")</f>
        <v>-10</v>
      </c>
      <c r="D626" s="90" t="s">
        <v>491</v>
      </c>
      <c r="E626" s="90" t="s">
        <v>492</v>
      </c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6</v>
      </c>
      <c r="E627" s="427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0.3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0" t="s">
        <v>34</v>
      </c>
      <c r="B639" s="371"/>
      <c r="C639" s="372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0" t="s">
        <v>34</v>
      </c>
      <c r="B650" s="371"/>
      <c r="C650" s="37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0.625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0.80769230769230771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43581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69" customHeight="1" x14ac:dyDescent="0.4">
      <c r="A692" s="163" t="s">
        <v>179</v>
      </c>
      <c r="B692" s="89">
        <v>1</v>
      </c>
      <c r="C692" s="185"/>
      <c r="D692" s="176" t="s">
        <v>493</v>
      </c>
      <c r="E692" s="90" t="s">
        <v>494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33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0.97058823529411764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43581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502</v>
      </c>
      <c r="E710" s="135" t="s">
        <v>503</v>
      </c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0.5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0.8571428571428571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0.79842857142857149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261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0.84740259740259738</v>
      </c>
      <c r="E730" s="3"/>
      <c r="F730" s="3"/>
    </row>
  </sheetData>
  <sheetProtection algorithmName="SHA-512" hashValue="OzlSjBHm1lnwdsL6Myg7vzPSzweOLcdUX9IzpAKxuVTh1kKICrhF/kK7+wqFyxzEtLuLioG15w3QA3IdABIn9A==" saltValue="B0zkQSMwdU3yC3RQnBFS5w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46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93" zoomScale="80" zoomScaleNormal="90" zoomScaleSheetLayoutView="80" workbookViewId="0">
      <selection activeCell="D17" sqref="D1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>
        <f>D199</f>
        <v>0.89090909090909087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495</v>
      </c>
      <c r="E17" s="43" t="s">
        <v>496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8</v>
      </c>
    </row>
    <row r="23" spans="1:7" x14ac:dyDescent="0.3">
      <c r="A23" s="448" t="s">
        <v>251</v>
      </c>
      <c r="B23" s="451"/>
      <c r="C23" s="452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14</v>
      </c>
    </row>
    <row r="34" spans="1:6" x14ac:dyDescent="0.3">
      <c r="A34" s="448" t="s">
        <v>251</v>
      </c>
      <c r="B34" s="451"/>
      <c r="C34" s="45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10</v>
      </c>
    </row>
    <row r="43" spans="1:6" x14ac:dyDescent="0.3">
      <c r="A43" s="448" t="s">
        <v>251</v>
      </c>
      <c r="B43" s="451"/>
      <c r="C43" s="452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497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10</v>
      </c>
    </row>
    <row r="53" spans="1:6" x14ac:dyDescent="0.3">
      <c r="A53" s="448" t="s">
        <v>251</v>
      </c>
      <c r="B53" s="451"/>
      <c r="C53" s="45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20.25" customHeight="1" x14ac:dyDescent="0.3">
      <c r="A59" s="5" t="s">
        <v>79</v>
      </c>
      <c r="B59" s="42">
        <v>1</v>
      </c>
      <c r="C59" s="42"/>
      <c r="D59" s="43" t="s">
        <v>498</v>
      </c>
      <c r="E59" s="42" t="s">
        <v>499</v>
      </c>
      <c r="F59" s="42"/>
    </row>
    <row r="60" spans="1:6" ht="108" customHeight="1" x14ac:dyDescent="0.35">
      <c r="A60" s="15" t="s">
        <v>182</v>
      </c>
      <c r="B60" s="42">
        <v>0</v>
      </c>
      <c r="C60" s="4">
        <f>IF(B60=0, -5, "0")</f>
        <v>-5</v>
      </c>
      <c r="D60" s="43" t="s">
        <v>500</v>
      </c>
      <c r="E60" s="43" t="s">
        <v>501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6</v>
      </c>
    </row>
    <row r="64" spans="1:6" x14ac:dyDescent="0.3">
      <c r="A64" s="448" t="s">
        <v>251</v>
      </c>
      <c r="B64" s="451"/>
      <c r="C64" s="452"/>
      <c r="D64" s="332">
        <f>D63/(COUNT(B56:C62)*2)</f>
        <v>0.375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16</v>
      </c>
    </row>
    <row r="162" spans="1:6" x14ac:dyDescent="0.3">
      <c r="A162" s="448" t="s">
        <v>251</v>
      </c>
      <c r="B162" s="451"/>
      <c r="C162" s="45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8</v>
      </c>
    </row>
    <row r="170" spans="1:6" x14ac:dyDescent="0.3">
      <c r="A170" s="448" t="s">
        <v>251</v>
      </c>
      <c r="B170" s="451"/>
      <c r="C170" s="45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8</v>
      </c>
    </row>
    <row r="178" spans="1:7" x14ac:dyDescent="0.3">
      <c r="A178" s="448" t="s">
        <v>251</v>
      </c>
      <c r="B178" s="451"/>
      <c r="C178" s="45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10</v>
      </c>
    </row>
    <row r="187" spans="1:7" x14ac:dyDescent="0.3">
      <c r="A187" s="448" t="s">
        <v>251</v>
      </c>
      <c r="B187" s="451"/>
      <c r="C187" s="452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8</v>
      </c>
    </row>
    <row r="195" spans="1:6" x14ac:dyDescent="0.3">
      <c r="A195" s="448" t="s">
        <v>251</v>
      </c>
      <c r="B195" s="451"/>
      <c r="C195" s="452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0.89090909090909087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5" t="s">
        <v>350</v>
      </c>
      <c r="B65" s="365"/>
      <c r="C65" s="365"/>
      <c r="D65" s="365"/>
      <c r="E65" s="365"/>
      <c r="F65" s="36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6" t="s">
        <v>351</v>
      </c>
      <c r="B84" s="366"/>
      <c r="C84" s="366"/>
      <c r="D84" s="366"/>
      <c r="E84" s="366"/>
      <c r="F84" s="36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5" t="s">
        <v>352</v>
      </c>
      <c r="B104" s="365"/>
      <c r="C104" s="365"/>
      <c r="D104" s="365"/>
      <c r="E104" s="365"/>
      <c r="F104" s="36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5" t="s">
        <v>390</v>
      </c>
      <c r="B112" s="365"/>
      <c r="C112" s="365"/>
      <c r="D112" s="365"/>
      <c r="E112" s="365"/>
      <c r="F112" s="36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5" t="s">
        <v>310</v>
      </c>
      <c r="B121" s="365"/>
      <c r="C121" s="365"/>
      <c r="D121" s="365"/>
      <c r="E121" s="365"/>
      <c r="F121" s="36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67" t="s">
        <v>424</v>
      </c>
      <c r="B133" s="367"/>
      <c r="C133" s="367"/>
      <c r="D133" s="367"/>
      <c r="E133" s="367"/>
      <c r="F133" s="367"/>
      <c r="G133" s="83"/>
    </row>
    <row r="134" spans="1:16384" ht="22.5" customHeight="1" x14ac:dyDescent="0.4">
      <c r="A134" s="368"/>
      <c r="B134" s="368"/>
      <c r="C134" s="368"/>
      <c r="D134" s="368"/>
      <c r="E134" s="368"/>
      <c r="F134" s="368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69" t="s">
        <v>461</v>
      </c>
      <c r="B139" s="369"/>
      <c r="C139" s="369"/>
      <c r="D139" s="369"/>
      <c r="E139" s="369"/>
      <c r="F139" s="36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69" t="s">
        <v>462</v>
      </c>
      <c r="B166" s="369"/>
      <c r="C166" s="369"/>
      <c r="D166" s="369"/>
      <c r="E166" s="369"/>
      <c r="F166" s="36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69" t="s">
        <v>310</v>
      </c>
      <c r="B177" s="369"/>
      <c r="C177" s="369"/>
      <c r="D177" s="369"/>
      <c r="E177" s="369"/>
      <c r="F177" s="36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0" t="s">
        <v>34</v>
      </c>
      <c r="B203" s="371"/>
      <c r="C203" s="37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0" t="s">
        <v>34</v>
      </c>
      <c r="B227" s="371"/>
      <c r="C227" s="37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1" t="s">
        <v>310</v>
      </c>
      <c r="B236" s="362"/>
      <c r="C236" s="362"/>
      <c r="D236" s="36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0" t="s">
        <v>34</v>
      </c>
      <c r="B245" s="371"/>
      <c r="C245" s="37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0" t="s">
        <v>34</v>
      </c>
      <c r="B265" s="371"/>
      <c r="C265" s="37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4" t="s">
        <v>310</v>
      </c>
      <c r="B291" s="364"/>
      <c r="C291" s="364"/>
      <c r="D291" s="364"/>
      <c r="E291" s="364"/>
      <c r="F291" s="36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0" t="s">
        <v>34</v>
      </c>
      <c r="B542" s="371"/>
      <c r="C542" s="37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0" t="s">
        <v>33</v>
      </c>
      <c r="B543" s="371"/>
      <c r="C543" s="37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7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0" t="s">
        <v>34</v>
      </c>
      <c r="B639" s="371"/>
      <c r="C639" s="37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0" t="s">
        <v>34</v>
      </c>
      <c r="B650" s="371"/>
      <c r="C650" s="37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3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5" t="s">
        <v>350</v>
      </c>
      <c r="B65" s="365"/>
      <c r="C65" s="365"/>
      <c r="D65" s="365"/>
      <c r="E65" s="365"/>
      <c r="F65" s="36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6" t="s">
        <v>351</v>
      </c>
      <c r="B84" s="366"/>
      <c r="C84" s="366"/>
      <c r="D84" s="366"/>
      <c r="E84" s="366"/>
      <c r="F84" s="36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5" t="s">
        <v>352</v>
      </c>
      <c r="B104" s="365"/>
      <c r="C104" s="365"/>
      <c r="D104" s="365"/>
      <c r="E104" s="365"/>
      <c r="F104" s="36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5" t="s">
        <v>390</v>
      </c>
      <c r="B112" s="365"/>
      <c r="C112" s="365"/>
      <c r="D112" s="365"/>
      <c r="E112" s="365"/>
      <c r="F112" s="36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5" t="s">
        <v>310</v>
      </c>
      <c r="B121" s="365"/>
      <c r="C121" s="365"/>
      <c r="D121" s="365"/>
      <c r="E121" s="365"/>
      <c r="F121" s="36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67" t="s">
        <v>424</v>
      </c>
      <c r="B133" s="367"/>
      <c r="C133" s="367"/>
      <c r="D133" s="367"/>
      <c r="E133" s="367"/>
      <c r="F133" s="367"/>
      <c r="G133" s="83"/>
    </row>
    <row r="134" spans="1:16384" ht="22.5" customHeight="1" x14ac:dyDescent="0.4">
      <c r="A134" s="368"/>
      <c r="B134" s="368"/>
      <c r="C134" s="368"/>
      <c r="D134" s="368"/>
      <c r="E134" s="368"/>
      <c r="F134" s="368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69" t="s">
        <v>461</v>
      </c>
      <c r="B139" s="369"/>
      <c r="C139" s="369"/>
      <c r="D139" s="369"/>
      <c r="E139" s="369"/>
      <c r="F139" s="36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69" t="s">
        <v>462</v>
      </c>
      <c r="B166" s="369"/>
      <c r="C166" s="369"/>
      <c r="D166" s="369"/>
      <c r="E166" s="369"/>
      <c r="F166" s="36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69" t="s">
        <v>310</v>
      </c>
      <c r="B177" s="369"/>
      <c r="C177" s="369"/>
      <c r="D177" s="369"/>
      <c r="E177" s="369"/>
      <c r="F177" s="36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0" t="s">
        <v>34</v>
      </c>
      <c r="B203" s="371"/>
      <c r="C203" s="37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0" t="s">
        <v>34</v>
      </c>
      <c r="B227" s="371"/>
      <c r="C227" s="37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1" t="s">
        <v>310</v>
      </c>
      <c r="B236" s="362"/>
      <c r="C236" s="362"/>
      <c r="D236" s="36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0" t="s">
        <v>34</v>
      </c>
      <c r="B245" s="371"/>
      <c r="C245" s="37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0" t="s">
        <v>34</v>
      </c>
      <c r="B265" s="371"/>
      <c r="C265" s="37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4" t="s">
        <v>310</v>
      </c>
      <c r="B291" s="364"/>
      <c r="C291" s="364"/>
      <c r="D291" s="364"/>
      <c r="E291" s="364"/>
      <c r="F291" s="36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0" t="s">
        <v>34</v>
      </c>
      <c r="B542" s="371"/>
      <c r="C542" s="37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0" t="s">
        <v>33</v>
      </c>
      <c r="B543" s="371"/>
      <c r="C543" s="37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7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0" t="s">
        <v>34</v>
      </c>
      <c r="B639" s="371"/>
      <c r="C639" s="37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0" t="s">
        <v>34</v>
      </c>
      <c r="B650" s="371"/>
      <c r="C650" s="37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5" t="s">
        <v>350</v>
      </c>
      <c r="B65" s="365"/>
      <c r="C65" s="365"/>
      <c r="D65" s="365"/>
      <c r="E65" s="365"/>
      <c r="F65" s="36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6" t="s">
        <v>351</v>
      </c>
      <c r="B84" s="366"/>
      <c r="C84" s="366"/>
      <c r="D84" s="366"/>
      <c r="E84" s="366"/>
      <c r="F84" s="36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5" t="s">
        <v>352</v>
      </c>
      <c r="B104" s="365"/>
      <c r="C104" s="365"/>
      <c r="D104" s="365"/>
      <c r="E104" s="365"/>
      <c r="F104" s="36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5" t="s">
        <v>390</v>
      </c>
      <c r="B112" s="365"/>
      <c r="C112" s="365"/>
      <c r="D112" s="365"/>
      <c r="E112" s="365"/>
      <c r="F112" s="36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5" t="s">
        <v>310</v>
      </c>
      <c r="B121" s="365"/>
      <c r="C121" s="365"/>
      <c r="D121" s="365"/>
      <c r="E121" s="365"/>
      <c r="F121" s="36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67" t="s">
        <v>424</v>
      </c>
      <c r="B133" s="367"/>
      <c r="C133" s="367"/>
      <c r="D133" s="367"/>
      <c r="E133" s="367"/>
      <c r="F133" s="367"/>
      <c r="G133" s="83"/>
    </row>
    <row r="134" spans="1:16384" ht="22.5" customHeight="1" x14ac:dyDescent="0.4">
      <c r="A134" s="368"/>
      <c r="B134" s="368"/>
      <c r="C134" s="368"/>
      <c r="D134" s="368"/>
      <c r="E134" s="368"/>
      <c r="F134" s="368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69" t="s">
        <v>461</v>
      </c>
      <c r="B139" s="369"/>
      <c r="C139" s="369"/>
      <c r="D139" s="369"/>
      <c r="E139" s="369"/>
      <c r="F139" s="36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69" t="s">
        <v>462</v>
      </c>
      <c r="B166" s="369"/>
      <c r="C166" s="369"/>
      <c r="D166" s="369"/>
      <c r="E166" s="369"/>
      <c r="F166" s="36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69" t="s">
        <v>310</v>
      </c>
      <c r="B177" s="369"/>
      <c r="C177" s="369"/>
      <c r="D177" s="369"/>
      <c r="E177" s="369"/>
      <c r="F177" s="36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0" t="s">
        <v>34</v>
      </c>
      <c r="B203" s="371"/>
      <c r="C203" s="37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0" t="s">
        <v>34</v>
      </c>
      <c r="B227" s="371"/>
      <c r="C227" s="37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1" t="s">
        <v>310</v>
      </c>
      <c r="B236" s="362"/>
      <c r="C236" s="362"/>
      <c r="D236" s="36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0" t="s">
        <v>34</v>
      </c>
      <c r="B245" s="371"/>
      <c r="C245" s="37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0" t="s">
        <v>34</v>
      </c>
      <c r="B265" s="371"/>
      <c r="C265" s="37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4" t="s">
        <v>310</v>
      </c>
      <c r="B291" s="364"/>
      <c r="C291" s="364"/>
      <c r="D291" s="364"/>
      <c r="E291" s="364"/>
      <c r="F291" s="36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0" t="s">
        <v>34</v>
      </c>
      <c r="B542" s="371"/>
      <c r="C542" s="37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0" t="s">
        <v>33</v>
      </c>
      <c r="B543" s="371"/>
      <c r="C543" s="37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7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0" t="s">
        <v>34</v>
      </c>
      <c r="B639" s="371"/>
      <c r="C639" s="37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0" t="s">
        <v>34</v>
      </c>
      <c r="B650" s="371"/>
      <c r="C650" s="37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2019-05-08T08:51:12Z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