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com:2078/UHD/UHD 2017/Audits magasins UHD 2017/Express/L_aouina/05-mai 2017/"/>
    </mc:Choice>
  </mc:AlternateContent>
  <bookViews>
    <workbookView xWindow="0" yWindow="0" windowWidth="20490" windowHeight="7755" tabRatio="882" activeTab="4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D117" i="33" s="1"/>
  <c r="D118" i="33" s="1"/>
  <c r="C99" i="33"/>
  <c r="C98" i="33"/>
  <c r="C93" i="33"/>
  <c r="C92" i="33"/>
  <c r="D101" i="33" s="1"/>
  <c r="D102" i="33" s="1"/>
  <c r="C81" i="33"/>
  <c r="C79" i="33"/>
  <c r="C76" i="33"/>
  <c r="C75" i="33"/>
  <c r="D83" i="33" s="1"/>
  <c r="D84" i="33" s="1"/>
  <c r="C74" i="33"/>
  <c r="C60" i="33"/>
  <c r="C59" i="33"/>
  <c r="C55" i="33"/>
  <c r="D62" i="33" s="1"/>
  <c r="D63" i="33" s="1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D304" i="32"/>
  <c r="C299" i="32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276" i="32" l="1"/>
  <c r="D294" i="32"/>
  <c r="D295" i="32" s="1"/>
  <c r="D387" i="32"/>
  <c r="D390" i="32" s="1"/>
  <c r="D391" i="32" s="1"/>
  <c r="B104" i="29" s="1"/>
  <c r="D276" i="34"/>
  <c r="D277" i="34" s="1"/>
  <c r="D294" i="34"/>
  <c r="D295" i="34" s="1"/>
  <c r="D186" i="32"/>
  <c r="D187" i="32" s="1"/>
  <c r="D81" i="34"/>
  <c r="D96" i="34" s="1"/>
  <c r="D97" i="34" s="1"/>
  <c r="B56" i="29" s="1"/>
  <c r="D134" i="34"/>
  <c r="D135" i="34" s="1"/>
  <c r="D146" i="34"/>
  <c r="D337" i="34"/>
  <c r="D338" i="34" s="1"/>
  <c r="D357" i="34"/>
  <c r="D360" i="34" s="1"/>
  <c r="D361" i="34" s="1"/>
  <c r="B98" i="29" s="1"/>
  <c r="D387" i="34"/>
  <c r="D388" i="34" s="1"/>
  <c r="D449" i="34"/>
  <c r="D450" i="34" s="1"/>
  <c r="B133" i="29" s="1"/>
  <c r="D83" i="35"/>
  <c r="D84" i="35" s="1"/>
  <c r="D81" i="32"/>
  <c r="D96" i="32" s="1"/>
  <c r="D97" i="32" s="1"/>
  <c r="B55" i="29" s="1"/>
  <c r="D110" i="32"/>
  <c r="D111" i="32" s="1"/>
  <c r="D229" i="32"/>
  <c r="D230" i="32" s="1"/>
  <c r="D242" i="32"/>
  <c r="D337" i="32"/>
  <c r="D338" i="32" s="1"/>
  <c r="D357" i="32"/>
  <c r="D358" i="32" s="1"/>
  <c r="D409" i="32"/>
  <c r="D410" i="32" s="1"/>
  <c r="B111" i="29" s="1"/>
  <c r="D54" i="34"/>
  <c r="D55" i="34" s="1"/>
  <c r="D186" i="34"/>
  <c r="D187" i="34" s="1"/>
  <c r="D229" i="34"/>
  <c r="D230" i="34" s="1"/>
  <c r="D242" i="34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43" i="34"/>
  <c r="D147" i="34"/>
  <c r="D164" i="34"/>
  <c r="D307" i="34"/>
  <c r="D308" i="34" s="1"/>
  <c r="B91" i="29" s="1"/>
  <c r="D305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9" i="32"/>
  <c r="D280" i="32" s="1"/>
  <c r="B83" i="29" s="1"/>
  <c r="D277" i="32"/>
  <c r="D459" i="32"/>
  <c r="B139" i="29" s="1"/>
  <c r="D164" i="32"/>
  <c r="D189" i="32"/>
  <c r="D190" i="32" s="1"/>
  <c r="B69" i="29" s="1"/>
  <c r="D82" i="32"/>
  <c r="D149" i="32"/>
  <c r="D150" i="32" s="1"/>
  <c r="B62" i="29" s="1"/>
  <c r="D243" i="32"/>
  <c r="D245" i="32"/>
  <c r="D246" i="32" s="1"/>
  <c r="B76" i="29" s="1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62" i="31" l="1"/>
  <c r="D63" i="31" s="1"/>
  <c r="D81" i="30"/>
  <c r="D82" i="30" s="1"/>
  <c r="D149" i="34"/>
  <c r="D150" i="34" s="1"/>
  <c r="B63" i="29" s="1"/>
  <c r="D242" i="30"/>
  <c r="D276" i="30"/>
  <c r="D277" i="30" s="1"/>
  <c r="D388" i="32"/>
  <c r="D358" i="34"/>
  <c r="D82" i="34"/>
  <c r="D279" i="34"/>
  <c r="D280" i="34" s="1"/>
  <c r="B84" i="29" s="1"/>
  <c r="D206" i="30"/>
  <c r="D207" i="30" s="1"/>
  <c r="D245" i="34"/>
  <c r="D246" i="34" s="1"/>
  <c r="B77" i="29" s="1"/>
  <c r="D37" i="30"/>
  <c r="D38" i="30" s="1"/>
  <c r="D110" i="30"/>
  <c r="D111" i="30" s="1"/>
  <c r="D146" i="30"/>
  <c r="D449" i="30"/>
  <c r="D450" i="30" s="1"/>
  <c r="B131" i="29" s="1"/>
  <c r="D132" i="31"/>
  <c r="D133" i="31" s="1"/>
  <c r="D189" i="34"/>
  <c r="D190" i="34" s="1"/>
  <c r="B70" i="29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D462" i="32"/>
  <c r="D463" i="32" s="1"/>
  <c r="D179" i="31"/>
  <c r="D243" i="30"/>
  <c r="D189" i="30"/>
  <c r="D190" i="30" s="1"/>
  <c r="B68" i="29" s="1"/>
  <c r="D147" i="30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390" i="30" l="1"/>
  <c r="D391" i="30" s="1"/>
  <c r="B103" i="29" s="1"/>
  <c r="D360" i="30"/>
  <c r="D361" i="30" s="1"/>
  <c r="B96" i="29" s="1"/>
  <c r="D307" i="30"/>
  <c r="D308" i="30" s="1"/>
  <c r="B89" i="29" s="1"/>
  <c r="D245" i="30"/>
  <c r="D246" i="30" s="1"/>
  <c r="B75" i="29" s="1"/>
  <c r="D96" i="30"/>
  <c r="D97" i="30" s="1"/>
  <c r="B54" i="29" s="1"/>
  <c r="D40" i="30"/>
  <c r="D41" i="30" s="1"/>
  <c r="B47" i="29" s="1"/>
  <c r="D279" i="30"/>
  <c r="D280" i="30" s="1"/>
  <c r="B82" i="29" s="1"/>
  <c r="D462" i="34"/>
  <c r="D463" i="34" s="1"/>
  <c r="B27" i="29" s="1"/>
  <c r="D149" i="30"/>
  <c r="D150" i="30" s="1"/>
  <c r="B61" i="29" s="1"/>
  <c r="B147" i="29"/>
  <c r="D132" i="17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171" i="17"/>
  <c r="D62" i="17"/>
  <c r="D206" i="16"/>
  <c r="D54" i="16"/>
  <c r="B9" i="17"/>
  <c r="B10" i="17"/>
  <c r="D462" i="30" l="1"/>
  <c r="D463" i="30" s="1"/>
  <c r="B12" i="30" s="1"/>
  <c r="D390" i="16"/>
  <c r="D391" i="16" s="1"/>
  <c r="B102" i="29" s="1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B25" i="29" l="1"/>
  <c r="B33" i="29"/>
  <c r="J143" i="29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<sst xmlns="http://schemas.openxmlformats.org/spreadsheetml/2006/main" count="3078" uniqueCount="444">
  <si>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</si>
  <si>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</si>
  <si>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</si>
  <si>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</si>
  <si>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</si>
  <si>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</si>
  <si>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</si>
  <si>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</si>
  <si>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</si>
  <si>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</si>
  <si>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</si>
  <si>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</si>
  <si>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</si>
  <si>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</si>
  <si>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</si>
  <si>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</si>
  <si>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</si>
  <si>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</si>
  <si>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</si>
  <si>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</si>
  <si>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</si>
  <si>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</si>
  <si>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</si>
  <si>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</si>
  <si>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</si>
  <si>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</si>
  <si>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</si>
  <si>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</si>
  <si>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</si>
  <si>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</si>
  <si>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</si>
  <si>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</si>
  <si>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</si>
  <si>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</si>
  <si>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</si>
  <si>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</si>
  <si>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</si>
  <si>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</si>
  <si>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</si>
  <si>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</si>
  <si>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</si>
  <si>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</si>
  <si>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</si>
  <si>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</si>
  <si>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</si>
  <si>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</si>
  <si>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</si>
  <si>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</si>
  <si>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</si>
  <si>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</si>
  <si>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</si>
  <si>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</si>
  <si>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</si>
  <si>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</si>
  <si>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</si>
  <si>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</si>
  <si>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</si>
  <si>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</si>
  <si>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</si>
  <si>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</si>
  <si>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</si>
  <si>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</si>
  <si>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</si>
  <si>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</si>
  <si>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</si>
  <si>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</si>
  <si>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</si>
  <si>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</si>
  <si>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</si>
  <si>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</si>
  <si>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</si>
  <si>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</si>
  <si>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</si>
  <si>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</si>
  <si>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</si>
  <si>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</si>
  <si>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</si>
  <si>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</si>
  <si>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</si>
  <si>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</si>
  <si>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</si>
  <si>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</si>
  <si>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</si>
  <si>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</si>
  <si>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</si>
  <si>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</si>
  <si>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</si>
  <si>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</si>
  <si>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</si>
  <si>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</si>
  <si>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</si>
  <si>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</si>
  <si>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</si>
  <si>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</si>
  <si>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</si>
  <si>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</si>
  <si>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</si>
  <si>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</si>
  <si>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</si>
  <si>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</si>
  <si>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</si>
  <si>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</si>
  <si>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</si>
  <si>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</si>
  <si>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</si>
  <si>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</si>
  <si>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</si>
  <si>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</si>
  <si>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</si>
  <si>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</si>
  <si>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</si>
  <si>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</si>
  <si>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</si>
  <si>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</si>
  <si>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</si>
  <si>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</si>
  <si>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</si>
  <si>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</si>
  <si>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</si>
  <si>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</si>
  <si>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</si>
  <si>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</si>
  <si>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</si>
  <si>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</si>
  <si>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</si>
  <si>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</si>
  <si>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</si>
  <si>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</si>
  <si>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</si>
  <si>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</si>
  <si>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</si>
  <si>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</si>
  <si>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</si>
  <si>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</si>
  <si>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</si>
  <si>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</si>
  <si>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</si>
  <si>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</si>
  <si>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</si>
  <si>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</si>
  <si>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</si>
  <si>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</si>
  <si>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</si>
  <si>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</si>
  <si>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</si>
  <si>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</si>
  <si>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</si>
  <si>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</si>
  <si>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</si>
  <si>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</si>
  <si>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</si>
  <si>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</si>
  <si>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</si>
  <si>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</si>
  <si>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</si>
  <si>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</si>
  <si>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</si>
  <si>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</si>
  <si>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</si>
  <si>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</si>
  <si>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</si>
  <si>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</si>
  <si>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</si>
  <si>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</si>
  <si>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</si>
  <si>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</si>
  <si>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</si>
  <si>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</si>
  <si>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</si>
  <si>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</si>
  <si>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</si>
  <si>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</si>
  <si>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</si>
  <si>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</si>
  <si>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</si>
  <si>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</si>
  <si>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</si>
  <si>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</si>
  <si>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</si>
  <si>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</si>
  <si>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</si>
  <si>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</si>
  <si>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</si>
  <si>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</si>
  <si>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</si>
  <si>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</si>
  <si>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</si>
  <si>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</si>
  <si>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</si>
  <si>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</si>
  <si>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</si>
  <si>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</si>
  <si>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</si>
  <si>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</si>
  <si>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</si>
  <si>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</si>
  <si>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</si>
  <si>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</si>
  <si>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</si>
  <si>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</si>
  <si>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</si>
  <si>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</si>
  <si>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</si>
  <si>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</si>
  <si>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</si>
  <si>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</si>
  <si>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</si>
  <si>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</si>
  <si>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</si>
  <si>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</si>
  <si>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</si>
  <si>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</si>
  <si>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</si>
  <si>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</si>
  <si>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</si>
  <si>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</si>
  <si>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</si>
  <si>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</si>
  <si>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</si>
  <si>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</si>
  <si>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</si>
  <si>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</si>
  <si>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</si>
  <si>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</si>
  <si>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</si>
  <si>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</si>
  <si>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</si>
  <si>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</si>
  <si>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</si>
  <si>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</si>
  <si>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</si>
  <si>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</si>
  <si>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</si>
  <si>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</si>
  <si>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</si>
  <si>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</si>
  <si>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</si>
  <si>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</si>
  <si>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</si>
  <si>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</si>
  <si>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</si>
  <si>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</si>
  <si>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</si>
  <si>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</si>
  <si>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</si>
  <si>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</si>
  <si>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</si>
  <si>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</si>
  <si>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</si>
  <si>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</si>
  <si>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</si>
  <si>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</si>
  <si>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</si>
  <si>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</si>
  <si>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</si>
  <si>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</si>
  <si>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</si>
  <si>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</si>
  <si>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</si>
  <si>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</si>
  <si>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</si>
  <si>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</si>
  <si>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</si>
  <si>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</si>
  <si>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</si>
  <si>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</si>
  <si>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</si>
  <si>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</si>
  <si>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</si>
  <si>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</si>
  <si>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</si>
  <si>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</si>
  <si>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</si>
  <si>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</si>
  <si>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</si>
  <si>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</si>
  <si>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</si>
  <si>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</si>
  <si>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</si>
  <si>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</si>
  <si>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</si>
  <si>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</si>
  <si>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</si>
  <si>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</si>
  <si>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</si>
  <si>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</si>
  <si>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</si>
  <si>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</si>
  <si>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</si>
  <si>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</si>
  <si>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</si>
  <si>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</si>
  <si>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</si>
  <si>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</si>
  <si>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</si>
  <si>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</si>
  <si>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</si>
  <si>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</si>
  <si>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</si>
  <si>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</si>
  <si>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</si>
  <si>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</si>
  <si>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</si>
  <si>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</si>
  <si>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</si>
  <si>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</si>
  <si>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</si>
  <si>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</si>
  <si>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</si>
  <si>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</si>
  <si>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</si>
  <si>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</si>
  <si>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</si>
  <si>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</si>
  <si>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</si>
  <si>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</si>
  <si>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</si>
  <si>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</si>
  <si>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</si>
  <si>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</si>
  <si>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</si>
  <si>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</si>
  <si>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</si>
  <si>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</si>
  <si>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</si>
  <si>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</si>
  <si>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</si>
  <si>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</si>
  <si>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</si>
  <si>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</si>
  <si>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</si>
  <si>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</si>
  <si>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</si>
  <si>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</si>
  <si>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</si>
  <si>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</si>
  <si>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</si>
  <si>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</si>
  <si>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</si>
  <si>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</si>
  <si>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</si>
  <si>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</si>
  <si>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</si>
  <si>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</si>
  <si>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</si>
  <si>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</si>
  <si>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</si>
  <si>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</si>
  <si>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</si>
  <si>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</si>
  <si>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</si>
  <si>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</si>
  <si>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</si>
  <si>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</si>
  <si>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</si>
  <si>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</si>
  <si>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</si>
  <si>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</si>
  <si>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</si>
  <si>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</si>
  <si>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</si>
  <si>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</si>
  <si>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</si>
  <si>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</si>
  <si>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</si>
  <si>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</si>
  <si>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</si>
  <si>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</si>
  <si>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</si>
  <si>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</si>
  <si>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</si>
  <si>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</si>
  <si>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</si>
  <si>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</si>
  <si>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</si>
  <si>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</si>
  <si>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</si>
  <si>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</si>
  <si>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</si>
  <si>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</si>
  <si>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Correct</t>
  </si>
  <si>
    <t xml:space="preserve">Correct </t>
  </si>
  <si>
    <t>Voir ligne 27</t>
  </si>
  <si>
    <t>EL Aouina</t>
  </si>
  <si>
    <t>Directeur du magasin Jaouher JLASSI</t>
  </si>
  <si>
    <t>Les étagères manquaient de propreté</t>
  </si>
  <si>
    <t>Les caisses manquaient de propreté</t>
  </si>
  <si>
    <t>1/ La fraicheur du persil et les courgettes est moyenne,
2/ Les framboises préemballés en barquettes sont moisis</t>
  </si>
  <si>
    <t>La chambre froide des retours/casses n'était pas propre</t>
  </si>
  <si>
    <t>Présence de produits retours entreposage dans le couloir des sanitaires du personnel</t>
  </si>
  <si>
    <t>Stockage des sacs de sucre dans le couloir des sanitaires du personnel</t>
  </si>
  <si>
    <t>Présence de produits périmés : 
- 2 bouteilles Croq'vert Aux 5 Epices &amp; Aromates (AMORA) (DLC : 03/02/2017),
- 1 bouteille Croq'Doux (DLC : 31/03/2017)</t>
  </si>
  <si>
    <t xml:space="preserve">Renforcer le contrôle des DLC </t>
  </si>
  <si>
    <t>Absence de thermomètre de vérification, l'opérateur utilise celui de la réception</t>
  </si>
  <si>
    <t>Les informations du relevé mensuel du mois de Avril 2017 sont irronés, l'opératrice enregistre à ce niveau la température à cœur des produits. Une formation a eu lieu le jour de l'audit</t>
  </si>
  <si>
    <t>Les présentoirs d'olives et condiments n'étaient pas propres le jour de l'audit</t>
  </si>
  <si>
    <t>Les produits exposés (olives et olives dénoyautés) présentent une couche blanchâtre favorisant ainsi la prolifération des moisissures et rend le produit répugnant</t>
  </si>
  <si>
    <t>Les produits exposés à côté des caisses sont d'une couche de poussière. Renforcer le dépoussièrrage de ces produits</t>
  </si>
  <si>
    <t>Absence d'enregistrement des opérations de nettoyage et désinfection depuis le 19/02/2017</t>
  </si>
  <si>
    <t>Assurer le suivi et l'enregistrement des opérations ND</t>
  </si>
  <si>
    <t>Présence de produits alimentaires (sucre et produits retours) au niveau du couloir des sanitaires</t>
  </si>
  <si>
    <t>L'horaire de sortie des poubelles n'est pas affiché</t>
  </si>
  <si>
    <t>Existe uniquement les certificats d'aptitudes et les visites médicaux</t>
  </si>
  <si>
    <t>Température de stockage 
Mesurée : 6,1°C
Affichée : 6°C</t>
  </si>
  <si>
    <t>Les lanières n'étaient pas propres le jour de l'audit</t>
  </si>
  <si>
    <t>Les caches des évaporateurs n'étaient pas propres</t>
  </si>
  <si>
    <t>Température du meuble des volailles PLS 
mesurée 1°C 
affichée 2,8°C
Température du meuble des produits surgelés 
mesurée -19°C 
affichée -16,6°C</t>
  </si>
  <si>
    <t>Absence d'un distributeur de papier (vestiaires homme et femme)</t>
  </si>
  <si>
    <t>Absence d'un micro-onde</t>
  </si>
  <si>
    <t>Absence d'un presse carton</t>
  </si>
  <si>
    <t>Absence d'un local poubelle</t>
  </si>
  <si>
    <t>Les alarmes sont vérifiés mais ne sont pas enregistrés</t>
  </si>
  <si>
    <t>Les rideaux du meuble des yaourts ne sont pas fontionnels</t>
  </si>
  <si>
    <t>Respecter la date de retrait des produits exposés</t>
  </si>
  <si>
    <t>Présence de gouttelettes d'eau au niveau du linéaire des yaourts</t>
  </si>
  <si>
    <t>Présence d'un produit dont la date limite de retait est dépassée : 1/2 Poulet en barquette (fournisseur el Mazraa DLC : 25/05/2017</t>
  </si>
  <si>
    <t>Présence de produits périmés :
- 2 paquets de Saucisse El Mazraa (DLC : 24/05/2017)
- 2 paquets de Salami Les Salamis Dindik (DLC : 23/05/2017)</t>
  </si>
  <si>
    <t xml:space="preserve">Fixer un distributeur de papier </t>
  </si>
  <si>
    <t>Vue les travaux en face du magasin, le quai était de propreté moyenne</t>
  </si>
  <si>
    <t>Absence d'affiches</t>
  </si>
  <si>
    <t>Affichet les instructions d'hygiène</t>
  </si>
  <si>
    <t>Afficher les horaires de sortie des poubelles</t>
  </si>
  <si>
    <t>Les appareils DEIV du rayon fruits et légumes n'étaient pas propres le jour de l'audit</t>
  </si>
  <si>
    <t>Vérifier les produits exposés et nettoyer les présentoirs systématiquement</t>
  </si>
  <si>
    <t>Réparer le meuble</t>
  </si>
  <si>
    <t>Vérifier la fraicheur des produits stockés avant exposition</t>
  </si>
  <si>
    <t>Directeur magasin &amp; chefs rayons</t>
  </si>
  <si>
    <t>Taux d'hygrométrie 50%</t>
  </si>
  <si>
    <t>La porte du quai de réception manque d'étanchiété</t>
  </si>
  <si>
    <t>T° de la chambre froide 6°C</t>
  </si>
  <si>
    <t>Les morceaux de potiron découpé au magasin manquaient d'étiquetage.</t>
  </si>
  <si>
    <t>Absence de source d'eau sous pression pour lavage des caisses et chariots.</t>
  </si>
  <si>
    <t>DEIV placé au dessus du rayon FLEG.</t>
  </si>
  <si>
    <t>Présence excessive de givre au meuble surgelé.</t>
  </si>
  <si>
    <t>Les bombons 'Candy Planet' fabriqués le 04/2015 sont  dissous. Avertir le service achat sur cet écart.</t>
  </si>
  <si>
    <t>Présence de produits périmés: Duo Penotti dont la DLUO est 14/10/2017 et des boites de confiture Vitrac dont la DLUO 02/09/2017.</t>
  </si>
  <si>
    <t>Renforcer le contrôle de la durée de vie  produits exposés.</t>
  </si>
  <si>
    <t>Les produits sont protégés</t>
  </si>
  <si>
    <t>Propres</t>
  </si>
  <si>
    <t>Absence du certificat de salubrité des saumons fumées 'Odyssée'. Exiger auprès du fournisseur le certificat sanitaire/ AMC comme indiqué dans la réglementation en vigueur.</t>
  </si>
  <si>
    <t>La durée de dégivrage du meuble des yaourts est prolongée (&gt; 70 min); condensation excessive d’eau dans le meuble des yaourts suite au dégivrage
T° affichée du meuble surgelé est -29°C; vérifier la conformité de l'afficheur.</t>
  </si>
  <si>
    <t>Le revêtement du sol de la zone de réception est crevassé.</t>
  </si>
  <si>
    <t>Mme Meriam CHOUCHENE &amp; M. Dhia MECHLAOUI</t>
  </si>
  <si>
    <t>Etat de propreté satisfaisant.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</si>
</sst>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7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  <xf numFmtId="9" fontId="23" fillId="0" borderId="1" xfId="0" applyNumberFormat="1" applyFont="1" applyBorder="1" applyAlignment="1" applyProtection="1">
      <alignment wrapText="1"/>
      <protection locked="0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362288"/>
        <c:axId val="229362680"/>
      </c:barChart>
      <c:catAx>
        <c:axId val="22936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362680"/>
        <c:crosses val="autoZero"/>
        <c:auto val="1"/>
        <c:lblAlgn val="ctr"/>
        <c:lblOffset val="100"/>
        <c:noMultiLvlLbl val="0"/>
      </c:catAx>
      <c:valAx>
        <c:axId val="229362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36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1816"/>
        <c:axId val="213251224"/>
      </c:barChart>
      <c:catAx>
        <c:axId val="213241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1224"/>
        <c:crosses val="autoZero"/>
        <c:auto val="1"/>
        <c:lblAlgn val="ctr"/>
        <c:lblOffset val="100"/>
        <c:noMultiLvlLbl val="0"/>
      </c:catAx>
      <c:valAx>
        <c:axId val="213251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1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52400"/>
        <c:axId val="213242208"/>
      </c:barChart>
      <c:catAx>
        <c:axId val="21325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42208"/>
        <c:crosses val="autoZero"/>
        <c:auto val="1"/>
        <c:lblAlgn val="ctr"/>
        <c:lblOffset val="100"/>
        <c:noMultiLvlLbl val="0"/>
      </c:catAx>
      <c:valAx>
        <c:axId val="21324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5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2600"/>
        <c:axId val="213243776"/>
      </c:barChart>
      <c:catAx>
        <c:axId val="213242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43776"/>
        <c:crosses val="autoZero"/>
        <c:auto val="1"/>
        <c:lblAlgn val="ctr"/>
        <c:lblOffset val="100"/>
        <c:noMultiLvlLbl val="0"/>
      </c:catAx>
      <c:valAx>
        <c:axId val="213243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2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0.95833333333333337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4560"/>
        <c:axId val="213250440"/>
      </c:barChart>
      <c:catAx>
        <c:axId val="21324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0440"/>
        <c:crosses val="autoZero"/>
        <c:auto val="1"/>
        <c:lblAlgn val="ctr"/>
        <c:lblOffset val="100"/>
        <c:noMultiLvlLbl val="0"/>
      </c:catAx>
      <c:valAx>
        <c:axId val="213250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6128"/>
        <c:axId val="213244952"/>
      </c:barChart>
      <c:catAx>
        <c:axId val="21324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44952"/>
        <c:crosses val="autoZero"/>
        <c:auto val="1"/>
        <c:lblAlgn val="ctr"/>
        <c:lblOffset val="100"/>
        <c:noMultiLvlLbl val="0"/>
      </c:catAx>
      <c:valAx>
        <c:axId val="213244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6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0.86734693877551017</c:v>
                </c:pt>
                <c:pt idx="1">
                  <c:v>0.92553191489361697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56712"/>
        <c:axId val="213253968"/>
      </c:barChart>
      <c:catAx>
        <c:axId val="213256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3968"/>
        <c:crosses val="autoZero"/>
        <c:auto val="1"/>
        <c:lblAlgn val="ctr"/>
        <c:lblOffset val="100"/>
        <c:noMultiLvlLbl val="0"/>
      </c:catAx>
      <c:valAx>
        <c:axId val="213253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56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0.80932203389830504</c:v>
                </c:pt>
                <c:pt idx="1">
                  <c:v>0.92920353982300885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55928"/>
        <c:axId val="213256320"/>
      </c:barChart>
      <c:catAx>
        <c:axId val="213255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6320"/>
        <c:crosses val="autoZero"/>
        <c:auto val="1"/>
        <c:lblAlgn val="ctr"/>
        <c:lblOffset val="100"/>
        <c:noMultiLvlLbl val="0"/>
      </c:catAx>
      <c:valAx>
        <c:axId val="21325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55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0.83833448633690755</c:v>
                </c:pt>
                <c:pt idx="1">
                  <c:v>0.92736772735831297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2277464"/>
        <c:axId val="152278640"/>
        <c:extLst xmlns:c16r2="http://schemas.microsoft.com/office/drawing/2015/06/chart"/>
      </c:barChart>
      <c:catAx>
        <c:axId val="152277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278640"/>
        <c:crosses val="autoZero"/>
        <c:auto val="1"/>
        <c:lblAlgn val="ctr"/>
        <c:lblOffset val="100"/>
        <c:noMultiLvlLbl val="0"/>
      </c:catAx>
      <c:valAx>
        <c:axId val="15227864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277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0.47777777777777775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52273936"/>
        <c:axId val="152273544"/>
        <c:extLst xmlns:c16r2="http://schemas.microsoft.com/office/drawing/2015/06/chart"/>
      </c:barChart>
      <c:catAx>
        <c:axId val="152273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273544"/>
        <c:crosses val="autoZero"/>
        <c:auto val="1"/>
        <c:lblAlgn val="ctr"/>
        <c:lblOffset val="100"/>
        <c:noMultiLvlLbl val="0"/>
      </c:catAx>
      <c:valAx>
        <c:axId val="152273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2273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353664"/>
        <c:axId val="229355624"/>
      </c:barChart>
      <c:catAx>
        <c:axId val="22935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355624"/>
        <c:crosses val="autoZero"/>
        <c:auto val="1"/>
        <c:lblAlgn val="ctr"/>
        <c:lblOffset val="100"/>
        <c:noMultiLvlLbl val="0"/>
      </c:catAx>
      <c:valAx>
        <c:axId val="229355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353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365424"/>
        <c:axId val="229364248"/>
      </c:barChart>
      <c:catAx>
        <c:axId val="22936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364248"/>
        <c:crosses val="autoZero"/>
        <c:auto val="1"/>
        <c:lblAlgn val="ctr"/>
        <c:lblOffset val="100"/>
        <c:noMultiLvlLbl val="0"/>
      </c:catAx>
      <c:valAx>
        <c:axId val="229364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36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363464"/>
        <c:axId val="229365816"/>
      </c:barChart>
      <c:catAx>
        <c:axId val="229363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365816"/>
        <c:crosses val="autoZero"/>
        <c:auto val="1"/>
        <c:lblAlgn val="ctr"/>
        <c:lblOffset val="100"/>
        <c:noMultiLvlLbl val="0"/>
      </c:catAx>
      <c:valAx>
        <c:axId val="229365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363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29364640"/>
        <c:axId val="229365032"/>
      </c:barChart>
      <c:catAx>
        <c:axId val="22936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29365032"/>
        <c:crosses val="autoZero"/>
        <c:auto val="1"/>
        <c:lblAlgn val="ctr"/>
        <c:lblOffset val="100"/>
        <c:noMultiLvlLbl val="0"/>
      </c:catAx>
      <c:valAx>
        <c:axId val="229365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2936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0.89473684210526316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8088"/>
        <c:axId val="213251616"/>
      </c:barChart>
      <c:catAx>
        <c:axId val="213248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1616"/>
        <c:crosses val="autoZero"/>
        <c:auto val="1"/>
        <c:lblAlgn val="ctr"/>
        <c:lblOffset val="100"/>
        <c:noMultiLvlLbl val="0"/>
      </c:catAx>
      <c:valAx>
        <c:axId val="21325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8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0.53333333333333333</c:v>
                </c:pt>
                <c:pt idx="1">
                  <c:v>0.6428571428571429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6520"/>
        <c:axId val="213252008"/>
      </c:barChart>
      <c:catAx>
        <c:axId val="213246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2008"/>
        <c:crosses val="autoZero"/>
        <c:auto val="1"/>
        <c:lblAlgn val="ctr"/>
        <c:lblOffset val="100"/>
        <c:noMultiLvlLbl val="0"/>
      </c:catAx>
      <c:valAx>
        <c:axId val="213252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6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5736"/>
        <c:axId val="213248872"/>
      </c:barChart>
      <c:catAx>
        <c:axId val="213245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48872"/>
        <c:crosses val="autoZero"/>
        <c:auto val="1"/>
        <c:lblAlgn val="ctr"/>
        <c:lblOffset val="100"/>
        <c:noMultiLvlLbl val="0"/>
      </c:catAx>
      <c:valAx>
        <c:axId val="213248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5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0.90625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3241424"/>
        <c:axId val="213253184"/>
      </c:barChart>
      <c:catAx>
        <c:axId val="21324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3253184"/>
        <c:crosses val="autoZero"/>
        <c:auto val="1"/>
        <c:lblAlgn val="ctr"/>
        <c:lblOffset val="100"/>
        <c:noMultiLvlLbl val="0"/>
      </c:catAx>
      <c:valAx>
        <c:axId val="21325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3241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J6" sqref="J6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53" t="s">
        <v>378</v>
      </c>
      <c r="B18" s="253"/>
      <c r="C18" s="253"/>
      <c r="D18" s="254" t="s">
        <v>383</v>
      </c>
      <c r="E18" s="254"/>
      <c r="F18" s="254"/>
      <c r="G18" s="254"/>
      <c r="H18" s="254"/>
      <c r="I18" s="254"/>
      <c r="J18" s="254"/>
      <c r="K18" s="254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55" t="s">
        <v>350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49" t="s">
        <v>352</v>
      </c>
      <c r="C23" s="249"/>
      <c r="D23" s="147"/>
      <c r="E23" s="147"/>
      <c r="F23" s="147"/>
      <c r="G23" s="147"/>
      <c r="H23" s="147"/>
      <c r="I23" s="147"/>
      <c r="J23" s="146" t="str">
        <f>D18</f>
        <v>EL Aouina</v>
      </c>
    </row>
    <row r="24" spans="1:11" ht="33" customHeight="1" x14ac:dyDescent="0.25">
      <c r="A24" s="188" t="s">
        <v>353</v>
      </c>
      <c r="B24" s="248">
        <f>AVERAGE('A1 Exploitation'!D463,'A1 Technique'!D183)</f>
        <v>0.83833448633690755</v>
      </c>
      <c r="C24" s="248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48">
        <f>AVERAGE('A2 Exploitation'!D463,'A2 Technique'!D183)</f>
        <v>0.92736772735831297</v>
      </c>
      <c r="C25" s="248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48">
        <f>AVERAGE('A3 Exploitation'!D463,'A3 Technique'!D183)</f>
        <v>0</v>
      </c>
      <c r="C26" s="248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48">
        <f>AVERAGE('A4 Exploitation'!D463,'A4 Technique'!D183)</f>
        <v>0</v>
      </c>
      <c r="C27" s="248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49" t="s">
        <v>357</v>
      </c>
      <c r="C31" s="249"/>
      <c r="D31" s="147"/>
      <c r="E31" s="147"/>
      <c r="F31" s="147"/>
      <c r="G31" s="147"/>
      <c r="H31" s="147"/>
      <c r="I31" s="147"/>
      <c r="J31" s="146" t="str">
        <f>D18</f>
        <v>EL Aouina</v>
      </c>
    </row>
    <row r="32" spans="1:11" ht="33" customHeight="1" x14ac:dyDescent="0.25">
      <c r="A32" s="188" t="s">
        <v>353</v>
      </c>
      <c r="B32" s="248">
        <f>'A1 Exploitation'!D463</f>
        <v>0.80932203389830504</v>
      </c>
      <c r="C32" s="248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48">
        <f>'A2 Exploitation'!D463</f>
        <v>0.92920353982300885</v>
      </c>
      <c r="C33" s="248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48">
        <f>'A3 Exploitation'!D463</f>
        <v>0</v>
      </c>
      <c r="C34" s="248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48">
        <f>'A4 Exploitation'!D463</f>
        <v>0</v>
      </c>
      <c r="C35" s="248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2" t="s">
        <v>358</v>
      </c>
      <c r="C38" s="252"/>
      <c r="D38" s="147"/>
      <c r="E38" s="147"/>
      <c r="F38" s="147"/>
      <c r="G38" s="147"/>
      <c r="H38" s="147"/>
      <c r="I38" s="147"/>
      <c r="J38" s="146" t="str">
        <f>D18</f>
        <v>EL Aouina</v>
      </c>
    </row>
    <row r="39" spans="1:10" ht="33" customHeight="1" x14ac:dyDescent="0.25">
      <c r="A39" s="188" t="s">
        <v>353</v>
      </c>
      <c r="B39" s="248" t="e">
        <f>AVERAGE('A1 Exploitation'!D461, 'A1 Technique'!D181)</f>
        <v>#DIV/0!</v>
      </c>
      <c r="C39" s="248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48">
        <f>AVERAGE('A2 Exploitation'!D461, 'A2 Technique'!D181)</f>
        <v>0.47777777777777775</v>
      </c>
      <c r="C40" s="248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48">
        <f>AVERAGE('A3 Exploitation'!D461, 'A3 Technique'!D181)</f>
        <v>0</v>
      </c>
      <c r="C41" s="248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48">
        <f>AVERAGE('A4 Exploitation'!D461, 'A4 Technique'!D181)</f>
        <v>0</v>
      </c>
      <c r="C42" s="248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49" t="s">
        <v>359</v>
      </c>
      <c r="C45" s="249"/>
      <c r="D45" s="147"/>
      <c r="E45" s="147"/>
      <c r="F45" s="147"/>
      <c r="G45" s="147"/>
      <c r="H45" s="147"/>
      <c r="I45" s="147"/>
      <c r="J45" s="146" t="str">
        <f>D18</f>
        <v>EL Aouina</v>
      </c>
    </row>
    <row r="46" spans="1:10" ht="33" customHeight="1" x14ac:dyDescent="0.25">
      <c r="A46" s="188" t="s">
        <v>353</v>
      </c>
      <c r="B46" s="251">
        <f>'A1 Exploitation'!D41</f>
        <v>0.95833333333333337</v>
      </c>
      <c r="C46" s="251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1">
        <f>'A2 Exploitation'!D41</f>
        <v>1</v>
      </c>
      <c r="C47" s="251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1">
        <f>'A3 Exploitation'!D41</f>
        <v>0</v>
      </c>
      <c r="C48" s="251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1">
        <f>'A4 Exploitation'!D41</f>
        <v>0</v>
      </c>
      <c r="C49" s="251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49" t="s">
        <v>360</v>
      </c>
      <c r="C52" s="249"/>
      <c r="D52" s="147"/>
      <c r="E52" s="147"/>
      <c r="F52" s="147"/>
      <c r="G52" s="147"/>
      <c r="H52" s="147"/>
      <c r="I52" s="147"/>
      <c r="J52" s="146" t="str">
        <f>D18</f>
        <v>EL Aouina</v>
      </c>
    </row>
    <row r="53" spans="1:10" ht="33" customHeight="1" x14ac:dyDescent="0.25">
      <c r="A53" s="188" t="s">
        <v>353</v>
      </c>
      <c r="B53" s="248" t="e">
        <f>'A1 Exploitation'!D97</f>
        <v>#DIV/0!</v>
      </c>
      <c r="C53" s="248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48" t="e">
        <f>'A2 Exploitation'!D97</f>
        <v>#DIV/0!</v>
      </c>
      <c r="C54" s="248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48">
        <f>'A3 Exploitation'!D97</f>
        <v>0</v>
      </c>
      <c r="C55" s="248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48">
        <f>'A4 Exploitation'!D97</f>
        <v>0</v>
      </c>
      <c r="C56" s="248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49" t="s">
        <v>361</v>
      </c>
      <c r="C59" s="249"/>
      <c r="D59" s="147"/>
      <c r="E59" s="147"/>
      <c r="F59" s="147"/>
      <c r="G59" s="147"/>
      <c r="H59" s="147"/>
      <c r="I59" s="147"/>
      <c r="J59" s="146" t="str">
        <f>D18</f>
        <v>EL Aouina</v>
      </c>
    </row>
    <row r="60" spans="1:10" ht="33" customHeight="1" x14ac:dyDescent="0.25">
      <c r="A60" s="188" t="s">
        <v>353</v>
      </c>
      <c r="B60" s="248" t="e">
        <f>'A1 Exploitation'!D150</f>
        <v>#DIV/0!</v>
      </c>
      <c r="C60" s="248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48" t="e">
        <f>'A2 Exploitation'!D150</f>
        <v>#DIV/0!</v>
      </c>
      <c r="C61" s="248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48">
        <f>'A3 Exploitation'!D150</f>
        <v>0</v>
      </c>
      <c r="C62" s="248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48">
        <f>'A4 Exploitation'!D150</f>
        <v>0</v>
      </c>
      <c r="C63" s="248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49" t="s">
        <v>362</v>
      </c>
      <c r="C66" s="249"/>
      <c r="D66" s="147"/>
      <c r="E66" s="147"/>
      <c r="F66" s="147"/>
      <c r="G66" s="147"/>
      <c r="H66" s="147"/>
      <c r="I66" s="147"/>
      <c r="J66" s="146" t="str">
        <f>D18</f>
        <v>EL Aouina</v>
      </c>
    </row>
    <row r="67" spans="1:10" ht="33" customHeight="1" x14ac:dyDescent="0.25">
      <c r="A67" s="188" t="s">
        <v>353</v>
      </c>
      <c r="B67" s="248" t="e">
        <f>'A1 Exploitation'!D190</f>
        <v>#DIV/0!</v>
      </c>
      <c r="C67" s="248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48" t="e">
        <f>'A2 Exploitation'!D190</f>
        <v>#DIV/0!</v>
      </c>
      <c r="C68" s="248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48">
        <f>'A3 Exploitation'!D190</f>
        <v>0</v>
      </c>
      <c r="C69" s="248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48">
        <f>'A4 Exploitation'!D190</f>
        <v>0</v>
      </c>
      <c r="C70" s="248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49" t="s">
        <v>363</v>
      </c>
      <c r="C73" s="249"/>
      <c r="D73" s="147"/>
      <c r="E73" s="147"/>
      <c r="F73" s="147"/>
      <c r="G73" s="147"/>
      <c r="H73" s="147"/>
      <c r="I73" s="147"/>
      <c r="J73" s="146" t="str">
        <f>D18</f>
        <v>EL Aouina</v>
      </c>
    </row>
    <row r="74" spans="1:10" ht="33" customHeight="1" x14ac:dyDescent="0.25">
      <c r="A74" s="188" t="s">
        <v>353</v>
      </c>
      <c r="B74" s="248" t="e">
        <f>'A1 Exploitation'!D246</f>
        <v>#DIV/0!</v>
      </c>
      <c r="C74" s="248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48" t="e">
        <f>'A2 Exploitation'!D246</f>
        <v>#DIV/0!</v>
      </c>
      <c r="C75" s="248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48">
        <f>'A3 Exploitation'!D246</f>
        <v>0</v>
      </c>
      <c r="C76" s="248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48">
        <f>'A4 Exploitation'!D246</f>
        <v>0</v>
      </c>
      <c r="C77" s="248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49" t="s">
        <v>364</v>
      </c>
      <c r="C80" s="249"/>
      <c r="D80" s="147"/>
      <c r="E80" s="147"/>
      <c r="F80" s="147"/>
      <c r="G80" s="147"/>
      <c r="H80" s="147"/>
      <c r="I80" s="147"/>
      <c r="J80" s="146" t="str">
        <f>D18</f>
        <v>EL Aouina</v>
      </c>
    </row>
    <row r="81" spans="1:10" ht="33" customHeight="1" x14ac:dyDescent="0.25">
      <c r="A81" s="188" t="s">
        <v>353</v>
      </c>
      <c r="B81" s="248">
        <f>'A1 Exploitation'!D280</f>
        <v>0.89473684210526316</v>
      </c>
      <c r="C81" s="248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48">
        <f>'A2 Exploitation'!D280</f>
        <v>0.97222222222222221</v>
      </c>
      <c r="C82" s="248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48">
        <f>'A3 Exploitation'!D280</f>
        <v>0</v>
      </c>
      <c r="C83" s="248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48">
        <f>'A4 Exploitation'!D280</f>
        <v>0</v>
      </c>
      <c r="C84" s="248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49" t="s">
        <v>365</v>
      </c>
      <c r="C87" s="249"/>
      <c r="D87" s="147"/>
      <c r="E87" s="147"/>
      <c r="F87" s="147"/>
      <c r="G87" s="147"/>
      <c r="H87" s="147"/>
      <c r="I87" s="147"/>
      <c r="J87" s="146" t="str">
        <f>D18</f>
        <v>EL Aouina</v>
      </c>
    </row>
    <row r="88" spans="1:10" ht="33" customHeight="1" x14ac:dyDescent="0.25">
      <c r="A88" s="188" t="s">
        <v>353</v>
      </c>
      <c r="B88" s="248">
        <f>'A1 Exploitation'!D308</f>
        <v>0.53333333333333333</v>
      </c>
      <c r="C88" s="248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48">
        <f>'A2 Exploitation'!D308</f>
        <v>0.6428571428571429</v>
      </c>
      <c r="C89" s="248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48">
        <f>'A3 Exploitation'!D308</f>
        <v>0</v>
      </c>
      <c r="C90" s="248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48">
        <f>'A4 Exploitation'!D308</f>
        <v>0</v>
      </c>
      <c r="C91" s="248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49" t="s">
        <v>366</v>
      </c>
      <c r="C94" s="249"/>
      <c r="D94" s="147"/>
      <c r="E94" s="147"/>
      <c r="F94" s="147"/>
      <c r="G94" s="147"/>
      <c r="H94" s="147"/>
      <c r="I94" s="147"/>
      <c r="J94" s="146" t="str">
        <f>D18</f>
        <v>EL Aouina</v>
      </c>
    </row>
    <row r="95" spans="1:10" ht="33" customHeight="1" x14ac:dyDescent="0.25">
      <c r="A95" s="188" t="s">
        <v>353</v>
      </c>
      <c r="B95" s="248">
        <f>'A1 Exploitation'!D361</f>
        <v>0.75</v>
      </c>
      <c r="C95" s="248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48">
        <f>'A2 Exploitation'!D361</f>
        <v>1</v>
      </c>
      <c r="C96" s="248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48">
        <f>'A3 Exploitation'!D361</f>
        <v>0</v>
      </c>
      <c r="C97" s="248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48">
        <f>'A4 Exploitation'!D361</f>
        <v>0</v>
      </c>
      <c r="C98" s="248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49" t="s">
        <v>367</v>
      </c>
      <c r="C101" s="249"/>
      <c r="D101" s="147"/>
      <c r="E101" s="147"/>
      <c r="F101" s="147"/>
      <c r="G101" s="147"/>
      <c r="H101" s="147"/>
      <c r="I101" s="147"/>
      <c r="J101" s="146" t="str">
        <f>D18</f>
        <v>EL Aouina</v>
      </c>
    </row>
    <row r="102" spans="1:10" ht="33" customHeight="1" x14ac:dyDescent="0.25">
      <c r="A102" s="188" t="s">
        <v>353</v>
      </c>
      <c r="B102" s="248">
        <f>'A1 Exploitation'!D391</f>
        <v>0.90625</v>
      </c>
      <c r="C102" s="248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48">
        <f>'A2 Exploitation'!D391</f>
        <v>1</v>
      </c>
      <c r="C103" s="248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48">
        <f>'A3 Exploitation'!D391</f>
        <v>0</v>
      </c>
      <c r="C104" s="248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48">
        <f>'A4 Exploitation'!D391</f>
        <v>0</v>
      </c>
      <c r="C105" s="248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49" t="s">
        <v>368</v>
      </c>
      <c r="C108" s="249"/>
      <c r="D108" s="147"/>
      <c r="E108" s="147"/>
      <c r="F108" s="147"/>
      <c r="G108" s="147"/>
      <c r="H108" s="147"/>
      <c r="I108" s="147"/>
      <c r="J108" s="146" t="str">
        <f>D18</f>
        <v>EL Aouina</v>
      </c>
    </row>
    <row r="109" spans="1:10" ht="33" customHeight="1" x14ac:dyDescent="0.25">
      <c r="A109" s="188" t="s">
        <v>353</v>
      </c>
      <c r="B109" s="248">
        <f>'A1 Exploitation'!D410</f>
        <v>0.91666666666666663</v>
      </c>
      <c r="C109" s="248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48">
        <f>'A2 Exploitation'!D410</f>
        <v>1</v>
      </c>
      <c r="C110" s="248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48">
        <f>'A3 Exploitation'!D410</f>
        <v>0</v>
      </c>
      <c r="C111" s="248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48">
        <f>'A4 Exploitation'!D410</f>
        <v>0</v>
      </c>
      <c r="C112" s="248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49" t="s">
        <v>369</v>
      </c>
      <c r="C115" s="249"/>
      <c r="D115" s="147"/>
      <c r="E115" s="147"/>
      <c r="F115" s="147"/>
      <c r="G115" s="147"/>
      <c r="H115" s="147"/>
      <c r="I115" s="147"/>
      <c r="J115" s="146" t="str">
        <f>D18</f>
        <v>EL Aouina</v>
      </c>
    </row>
    <row r="116" spans="1:10" ht="33" customHeight="1" x14ac:dyDescent="0.25">
      <c r="A116" s="188" t="s">
        <v>353</v>
      </c>
      <c r="B116" s="248">
        <f>'A1 Exploitation'!D420</f>
        <v>0.875</v>
      </c>
      <c r="C116" s="248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48">
        <f>'A2 Exploitation'!D420</f>
        <v>1</v>
      </c>
      <c r="C117" s="248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48">
        <f>'A3 Exploitation'!D420</f>
        <v>0</v>
      </c>
      <c r="C118" s="248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48">
        <f>'A4 Exploitation'!D420</f>
        <v>0</v>
      </c>
      <c r="C119" s="248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49" t="s">
        <v>370</v>
      </c>
      <c r="C122" s="249"/>
      <c r="D122" s="147"/>
      <c r="E122" s="147"/>
      <c r="F122" s="147"/>
      <c r="G122" s="147"/>
      <c r="H122" s="147"/>
      <c r="I122" s="147"/>
      <c r="J122" s="146" t="str">
        <f>D18</f>
        <v>EL Aouina</v>
      </c>
    </row>
    <row r="123" spans="1:10" ht="33" customHeight="1" x14ac:dyDescent="0.25">
      <c r="A123" s="188" t="s">
        <v>353</v>
      </c>
      <c r="B123" s="248">
        <f>'A1 Exploitation'!D429</f>
        <v>0.5</v>
      </c>
      <c r="C123" s="248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48">
        <f>'A2 Exploitation'!D429</f>
        <v>1</v>
      </c>
      <c r="C124" s="248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48">
        <f>'A3 Exploitation'!D429</f>
        <v>0</v>
      </c>
      <c r="C125" s="248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48">
        <f>'A4 Exploitation'!D429</f>
        <v>0</v>
      </c>
      <c r="C126" s="248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50"/>
      <c r="C127" s="250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50"/>
      <c r="C128" s="250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49" t="s">
        <v>371</v>
      </c>
      <c r="C129" s="249"/>
      <c r="D129" s="147"/>
      <c r="E129" s="147"/>
      <c r="F129" s="147"/>
      <c r="G129" s="147"/>
      <c r="H129" s="147"/>
      <c r="I129" s="147"/>
      <c r="J129" s="146" t="str">
        <f>D18</f>
        <v>EL Aouina</v>
      </c>
    </row>
    <row r="130" spans="1:10" ht="33" customHeight="1" x14ac:dyDescent="0.25">
      <c r="A130" s="188" t="s">
        <v>353</v>
      </c>
      <c r="B130" s="248">
        <f>'A1 Exploitation'!D450</f>
        <v>0.83333333333333337</v>
      </c>
      <c r="C130" s="248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48">
        <f>'A2 Exploitation'!D450</f>
        <v>0.95833333333333337</v>
      </c>
      <c r="C131" s="248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48">
        <f>'A3 Exploitation'!D450</f>
        <v>0</v>
      </c>
      <c r="C132" s="248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48">
        <f>'A4 Exploitation'!D450</f>
        <v>0</v>
      </c>
      <c r="C133" s="248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49" t="s">
        <v>372</v>
      </c>
      <c r="C136" s="249"/>
      <c r="J136" s="146" t="str">
        <f>D18</f>
        <v>EL Aouina</v>
      </c>
    </row>
    <row r="137" spans="1:10" ht="33" customHeight="1" x14ac:dyDescent="0.25">
      <c r="A137" s="188" t="s">
        <v>353</v>
      </c>
      <c r="B137" s="248">
        <f>'A1 Exploitation'!D459</f>
        <v>1</v>
      </c>
      <c r="C137" s="248"/>
    </row>
    <row r="138" spans="1:10" ht="33" customHeight="1" x14ac:dyDescent="0.25">
      <c r="A138" s="187" t="s">
        <v>354</v>
      </c>
      <c r="B138" s="248">
        <f>'A2 Exploitation'!D459</f>
        <v>0</v>
      </c>
      <c r="C138" s="248"/>
    </row>
    <row r="139" spans="1:10" ht="33" customHeight="1" x14ac:dyDescent="0.25">
      <c r="A139" s="188" t="s">
        <v>355</v>
      </c>
      <c r="B139" s="248">
        <f>'A3 Exploitation'!D459</f>
        <v>0</v>
      </c>
      <c r="C139" s="248"/>
    </row>
    <row r="140" spans="1:10" ht="33" customHeight="1" x14ac:dyDescent="0.25">
      <c r="A140" s="188" t="s">
        <v>356</v>
      </c>
      <c r="B140" s="248">
        <f>'A4 Exploitation'!D459</f>
        <v>0</v>
      </c>
      <c r="C140" s="248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49" t="s">
        <v>373</v>
      </c>
      <c r="C143" s="249"/>
      <c r="J143" s="146" t="str">
        <f>D18</f>
        <v>EL Aouina</v>
      </c>
    </row>
    <row r="144" spans="1:10" ht="33" customHeight="1" x14ac:dyDescent="0.25">
      <c r="A144" s="188" t="s">
        <v>353</v>
      </c>
      <c r="B144" s="248">
        <f>'A1 Technique'!D183</f>
        <v>0.86734693877551017</v>
      </c>
      <c r="C144" s="248"/>
    </row>
    <row r="145" spans="1:3" ht="33" customHeight="1" x14ac:dyDescent="0.25">
      <c r="A145" s="187" t="s">
        <v>354</v>
      </c>
      <c r="B145" s="248">
        <f>'A2 Technique'!D183</f>
        <v>0.92553191489361697</v>
      </c>
      <c r="C145" s="248"/>
    </row>
    <row r="146" spans="1:3" ht="33" customHeight="1" x14ac:dyDescent="0.25">
      <c r="A146" s="188" t="s">
        <v>355</v>
      </c>
      <c r="B146" s="248">
        <f>'A3 Technique'!D183</f>
        <v>0</v>
      </c>
      <c r="C146" s="248"/>
    </row>
    <row r="147" spans="1:3" ht="33" customHeight="1" x14ac:dyDescent="0.25">
      <c r="A147" s="188" t="s">
        <v>356</v>
      </c>
      <c r="B147" s="248">
        <f>'A4 Technique'!D183</f>
        <v>0</v>
      </c>
      <c r="C147" s="248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367" zoomScale="80" zoomScaleNormal="71" zoomScaleSheetLayoutView="80" workbookViewId="0">
      <selection activeCell="E459" sqref="E459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84"/>
      <c r="H7" s="84"/>
      <c r="I7" s="84"/>
    </row>
    <row r="8" spans="1:9" ht="29.25" x14ac:dyDescent="0.5">
      <c r="A8" s="274" t="str">
        <f>'Page de garde'!D18</f>
        <v>EL Aouina</v>
      </c>
      <c r="B8" s="274"/>
      <c r="C8" s="274"/>
      <c r="D8" s="274"/>
      <c r="E8" s="274"/>
      <c r="F8" s="274"/>
      <c r="G8" s="85"/>
      <c r="H8" s="85"/>
      <c r="I8" s="84"/>
    </row>
    <row r="9" spans="1:9" ht="24" x14ac:dyDescent="0.45">
      <c r="A9" s="189" t="s">
        <v>44</v>
      </c>
      <c r="B9" s="275" t="s">
        <v>379</v>
      </c>
      <c r="C9" s="275"/>
      <c r="D9" s="275"/>
      <c r="E9" s="275"/>
      <c r="F9" s="276"/>
      <c r="G9" s="85"/>
      <c r="H9" s="85"/>
      <c r="I9" s="84"/>
    </row>
    <row r="10" spans="1:9" ht="24" x14ac:dyDescent="0.45">
      <c r="A10" s="190" t="s">
        <v>46</v>
      </c>
      <c r="B10" s="277" t="s">
        <v>384</v>
      </c>
      <c r="C10" s="277"/>
      <c r="D10" s="277"/>
      <c r="E10" s="277"/>
      <c r="F10" s="277"/>
      <c r="G10" s="85"/>
      <c r="H10" s="85"/>
      <c r="I10" s="84"/>
    </row>
    <row r="11" spans="1:9" ht="24" x14ac:dyDescent="0.45">
      <c r="A11" s="189" t="s">
        <v>45</v>
      </c>
      <c r="B11" s="271">
        <v>42880</v>
      </c>
      <c r="C11" s="271"/>
      <c r="D11" s="271"/>
      <c r="E11" s="271"/>
      <c r="F11" s="271"/>
      <c r="G11" s="85"/>
      <c r="H11" s="85"/>
      <c r="I11" s="84"/>
    </row>
    <row r="12" spans="1:9" ht="24" x14ac:dyDescent="0.45">
      <c r="A12" s="189" t="s">
        <v>260</v>
      </c>
      <c r="B12" s="263">
        <f>D463</f>
        <v>0.80932203389830504</v>
      </c>
      <c r="C12" s="263"/>
      <c r="D12" s="263"/>
      <c r="E12" s="263"/>
      <c r="F12" s="263"/>
      <c r="G12" s="85"/>
      <c r="H12" s="85"/>
      <c r="I12" s="84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1">
        <f>B11</f>
        <v>42880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ht="28.5" customHeight="1" x14ac:dyDescent="0.25">
      <c r="A19" s="16" t="s">
        <v>10</v>
      </c>
      <c r="B19" s="91">
        <v>2</v>
      </c>
      <c r="C19" s="91"/>
      <c r="D19" s="87"/>
      <c r="E19" s="87"/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ht="30" x14ac:dyDescent="0.25">
      <c r="A21" s="16" t="s">
        <v>93</v>
      </c>
      <c r="B21" s="119">
        <v>1</v>
      </c>
      <c r="C21" s="91"/>
      <c r="D21" s="117" t="s">
        <v>418</v>
      </c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5</v>
      </c>
    </row>
    <row r="24" spans="1:8" x14ac:dyDescent="0.25">
      <c r="A24" s="196" t="s">
        <v>37</v>
      </c>
      <c r="B24" s="197"/>
      <c r="C24" s="198"/>
      <c r="D24" s="199">
        <f>D23/(COUNT(B19:C22)*2)</f>
        <v>0.83333333333333337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2</v>
      </c>
      <c r="C32" s="88"/>
      <c r="D32" s="106"/>
      <c r="E32" s="87"/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 t="s">
        <v>34</v>
      </c>
      <c r="C36" s="89"/>
      <c r="D36" s="233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18</v>
      </c>
    </row>
    <row r="38" spans="1:7" x14ac:dyDescent="0.25">
      <c r="A38" s="196" t="s">
        <v>37</v>
      </c>
      <c r="B38" s="197"/>
      <c r="C38" s="198"/>
      <c r="D38" s="199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2">
        <f>B11</f>
        <v>42880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2">
        <f>B11</f>
        <v>42880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2">
        <f>B11</f>
        <v>42880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7">
        <f>B11</f>
        <v>42880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0">
        <f>B11</f>
        <v>42880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03">
        <v>2</v>
      </c>
      <c r="C252" s="103"/>
      <c r="D252" s="117"/>
      <c r="E252" s="100"/>
      <c r="F252" s="100"/>
    </row>
    <row r="253" spans="1:6" x14ac:dyDescent="0.25">
      <c r="A253" s="18" t="s">
        <v>6</v>
      </c>
      <c r="B253" s="119">
        <v>1</v>
      </c>
      <c r="C253" s="103"/>
      <c r="D253" s="117" t="s">
        <v>385</v>
      </c>
      <c r="E253" s="100"/>
      <c r="F253" s="100"/>
    </row>
    <row r="254" spans="1:6" x14ac:dyDescent="0.25">
      <c r="A254" s="111" t="s">
        <v>281</v>
      </c>
      <c r="B254" s="119">
        <v>2</v>
      </c>
      <c r="C254" s="103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03"/>
      <c r="D255" s="101"/>
      <c r="E255" s="100"/>
      <c r="F255" s="100"/>
    </row>
    <row r="256" spans="1:6" x14ac:dyDescent="0.25">
      <c r="A256" s="18" t="s">
        <v>39</v>
      </c>
      <c r="B256" s="119">
        <v>1</v>
      </c>
      <c r="C256" s="103"/>
      <c r="D256" s="117" t="s">
        <v>386</v>
      </c>
      <c r="E256" s="100"/>
      <c r="F256" s="100"/>
    </row>
    <row r="257" spans="1:7" ht="62.25" customHeight="1" x14ac:dyDescent="0.25">
      <c r="A257" s="25" t="s">
        <v>50</v>
      </c>
      <c r="B257" s="119">
        <v>0</v>
      </c>
      <c r="C257" s="103"/>
      <c r="D257" s="106" t="s">
        <v>387</v>
      </c>
      <c r="E257" s="87" t="s">
        <v>425</v>
      </c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 t="s">
        <v>380</v>
      </c>
      <c r="E258" s="100"/>
      <c r="F258" s="100"/>
      <c r="G258" s="121"/>
    </row>
    <row r="259" spans="1:7" x14ac:dyDescent="0.25">
      <c r="A259" s="18" t="s">
        <v>138</v>
      </c>
      <c r="B259" s="119">
        <v>2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12</v>
      </c>
    </row>
    <row r="261" spans="1:7" x14ac:dyDescent="0.25">
      <c r="A261" s="196" t="s">
        <v>37</v>
      </c>
      <c r="B261" s="197"/>
      <c r="C261" s="198"/>
      <c r="D261" s="199">
        <f>D260/(COUNT(B252:C259)*2)</f>
        <v>0.75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6" t="s">
        <v>284</v>
      </c>
      <c r="B264" s="98">
        <v>2</v>
      </c>
      <c r="C264" s="98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03"/>
      <c r="D265" s="87"/>
      <c r="E265" s="100"/>
      <c r="F265" s="100"/>
    </row>
    <row r="266" spans="1:7" x14ac:dyDescent="0.25">
      <c r="A266" s="17" t="s">
        <v>5</v>
      </c>
      <c r="B266" s="120">
        <v>2</v>
      </c>
      <c r="C266" s="103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106"/>
      <c r="E267" s="242"/>
      <c r="F267" s="100"/>
    </row>
    <row r="268" spans="1:7" x14ac:dyDescent="0.25">
      <c r="A268" s="16" t="s">
        <v>102</v>
      </c>
      <c r="B268" s="120">
        <v>2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03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233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22</v>
      </c>
    </row>
    <row r="277" spans="1:6" x14ac:dyDescent="0.25">
      <c r="A277" s="196" t="s">
        <v>37</v>
      </c>
      <c r="B277" s="197"/>
      <c r="C277" s="198"/>
      <c r="D277" s="199">
        <f>D276/(COUNT(B264:C274)*2)</f>
        <v>1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34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0.89473684210526316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1">
        <f>B11</f>
        <v>42880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ht="30" customHeight="1" x14ac:dyDescent="0.25">
      <c r="A285" s="16" t="s">
        <v>103</v>
      </c>
      <c r="B285" s="103">
        <v>1</v>
      </c>
      <c r="C285" s="103"/>
      <c r="D285" s="96" t="s">
        <v>404</v>
      </c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ht="30" x14ac:dyDescent="0.25">
      <c r="A287" s="16" t="s">
        <v>95</v>
      </c>
      <c r="B287" s="119">
        <v>1</v>
      </c>
      <c r="C287" s="103"/>
      <c r="D287" s="96" t="s">
        <v>388</v>
      </c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36" x14ac:dyDescent="0.35">
      <c r="A291" s="56" t="s">
        <v>23</v>
      </c>
      <c r="B291" s="119">
        <v>1</v>
      </c>
      <c r="C291" s="158" t="str">
        <f>IF(B291=0, -5, "0")</f>
        <v>0</v>
      </c>
      <c r="D291" s="87" t="s">
        <v>389</v>
      </c>
      <c r="E291" s="100"/>
      <c r="F291" s="100"/>
    </row>
    <row r="292" spans="1:9" ht="30" x14ac:dyDescent="0.25">
      <c r="A292" s="16" t="s">
        <v>285</v>
      </c>
      <c r="B292" s="119">
        <v>1</v>
      </c>
      <c r="C292" s="98"/>
      <c r="D292" s="112" t="s">
        <v>390</v>
      </c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14</v>
      </c>
    </row>
    <row r="295" spans="1:9" x14ac:dyDescent="0.25">
      <c r="A295" s="196" t="s">
        <v>37</v>
      </c>
      <c r="B295" s="197"/>
      <c r="C295" s="198"/>
      <c r="D295" s="199">
        <f>D294/(COUNT(B285:C293)*2)</f>
        <v>0.77777777777777779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61.5" x14ac:dyDescent="0.35">
      <c r="A299" s="54" t="s">
        <v>7</v>
      </c>
      <c r="B299" s="119">
        <v>0</v>
      </c>
      <c r="C299" s="158">
        <f>IF(B299=0, -5, "0")</f>
        <v>-5</v>
      </c>
      <c r="D299" s="117" t="s">
        <v>391</v>
      </c>
      <c r="E299" s="234" t="s">
        <v>392</v>
      </c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ht="45" x14ac:dyDescent="0.25">
      <c r="A302" s="20" t="s">
        <v>105</v>
      </c>
      <c r="B302" s="119">
        <v>1</v>
      </c>
      <c r="C302" s="103"/>
      <c r="D302" s="96" t="s">
        <v>397</v>
      </c>
      <c r="E302" s="100"/>
      <c r="F302" s="100"/>
    </row>
    <row r="303" spans="1:9" ht="45" x14ac:dyDescent="0.25">
      <c r="A303" s="71" t="s">
        <v>271</v>
      </c>
      <c r="B303" s="119" t="s">
        <v>34</v>
      </c>
      <c r="C303" s="104"/>
      <c r="D303" s="233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2</v>
      </c>
    </row>
    <row r="305" spans="1:6" x14ac:dyDescent="0.25">
      <c r="A305" s="196" t="s">
        <v>37</v>
      </c>
      <c r="B305" s="197"/>
      <c r="C305" s="198"/>
      <c r="D305" s="199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16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0.53333333333333333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2">
        <f>B11</f>
        <v>42880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ht="32.25" customHeight="1" x14ac:dyDescent="0.25">
      <c r="A313" s="34" t="s">
        <v>106</v>
      </c>
      <c r="B313" s="21">
        <v>1</v>
      </c>
      <c r="C313" s="21"/>
      <c r="D313" s="87" t="s">
        <v>405</v>
      </c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ht="30" x14ac:dyDescent="0.25">
      <c r="A319" s="19" t="s">
        <v>264</v>
      </c>
      <c r="B319" s="119">
        <v>1</v>
      </c>
      <c r="C319" s="22"/>
      <c r="D319" s="9" t="s">
        <v>393</v>
      </c>
      <c r="E319" s="100"/>
      <c r="F319" s="100"/>
    </row>
    <row r="320" spans="1:6" ht="60" x14ac:dyDescent="0.25">
      <c r="A320" s="19" t="s">
        <v>27</v>
      </c>
      <c r="B320" s="119">
        <v>1</v>
      </c>
      <c r="C320" s="21"/>
      <c r="D320" s="11" t="s">
        <v>394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13</v>
      </c>
    </row>
    <row r="322" spans="1:6" x14ac:dyDescent="0.25">
      <c r="A322" s="196" t="s">
        <v>37</v>
      </c>
      <c r="B322" s="197"/>
      <c r="C322" s="198"/>
      <c r="D322" s="199">
        <f>D321/(COUNT(B313:C320)*2)</f>
        <v>0.8125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75.75" customHeight="1" x14ac:dyDescent="0.35">
      <c r="A327" s="54" t="s">
        <v>59</v>
      </c>
      <c r="B327" s="120">
        <v>0</v>
      </c>
      <c r="C327" s="158">
        <f>IF(B327=0, -5, "0")</f>
        <v>-5</v>
      </c>
      <c r="D327" s="87" t="s">
        <v>416</v>
      </c>
      <c r="E327" s="234" t="s">
        <v>392</v>
      </c>
      <c r="F327" s="100"/>
    </row>
    <row r="328" spans="1:6" ht="47.25" customHeight="1" x14ac:dyDescent="0.25">
      <c r="A328" s="17" t="s">
        <v>238</v>
      </c>
      <c r="B328" s="120">
        <v>0</v>
      </c>
      <c r="C328" s="103"/>
      <c r="D328" s="87" t="s">
        <v>415</v>
      </c>
      <c r="E328" s="87" t="s">
        <v>413</v>
      </c>
      <c r="F328" s="100"/>
    </row>
    <row r="329" spans="1:6" x14ac:dyDescent="0.25">
      <c r="A329" s="17" t="s">
        <v>55</v>
      </c>
      <c r="B329" s="120">
        <v>2</v>
      </c>
      <c r="C329" s="103"/>
      <c r="D329" s="87"/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ht="45" x14ac:dyDescent="0.25">
      <c r="A334" s="17" t="s">
        <v>233</v>
      </c>
      <c r="B334" s="120">
        <v>0</v>
      </c>
      <c r="C334" s="103"/>
      <c r="D334" s="87" t="s">
        <v>398</v>
      </c>
      <c r="E334" s="87" t="s">
        <v>399</v>
      </c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13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0.5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 t="s">
        <v>34</v>
      </c>
      <c r="C356" s="104"/>
      <c r="D356" s="236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48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0.75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0">
        <f>B11</f>
        <v>42880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21">
        <v>2</v>
      </c>
      <c r="C366" s="21"/>
      <c r="D366" s="117"/>
      <c r="E366" s="100"/>
      <c r="F366" s="100"/>
    </row>
    <row r="367" spans="1:6" x14ac:dyDescent="0.25">
      <c r="A367" s="18" t="s">
        <v>6</v>
      </c>
      <c r="B367" s="119">
        <v>2</v>
      </c>
      <c r="C367" s="21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21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21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2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14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30" x14ac:dyDescent="0.25">
      <c r="A377" s="73" t="s">
        <v>121</v>
      </c>
      <c r="B377" s="119">
        <v>1</v>
      </c>
      <c r="C377" s="158" t="str">
        <f>IF(B377=0, -5, "0")</f>
        <v>0</v>
      </c>
      <c r="D377" s="117" t="s">
        <v>395</v>
      </c>
      <c r="E377" s="100"/>
      <c r="F377" s="100"/>
    </row>
    <row r="378" spans="1:6" ht="30" x14ac:dyDescent="0.25">
      <c r="A378" s="16" t="s">
        <v>265</v>
      </c>
      <c r="B378" s="119">
        <v>2</v>
      </c>
      <c r="C378" s="21"/>
      <c r="D378" s="117"/>
      <c r="E378" s="100"/>
      <c r="F378" s="100"/>
    </row>
    <row r="379" spans="1:6" x14ac:dyDescent="0.25">
      <c r="A379" s="16" t="s">
        <v>374</v>
      </c>
      <c r="B379" s="119">
        <v>2</v>
      </c>
      <c r="C379" s="21"/>
      <c r="D379" s="117" t="s">
        <v>381</v>
      </c>
      <c r="E379" s="100"/>
      <c r="F379" s="100"/>
    </row>
    <row r="380" spans="1:6" ht="60" x14ac:dyDescent="0.25">
      <c r="A380" s="16" t="s">
        <v>139</v>
      </c>
      <c r="B380" s="119">
        <v>0</v>
      </c>
      <c r="C380" s="21"/>
      <c r="D380" s="106" t="s">
        <v>396</v>
      </c>
      <c r="E380" s="87" t="s">
        <v>423</v>
      </c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2</v>
      </c>
      <c r="C382" s="21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2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15</v>
      </c>
    </row>
    <row r="388" spans="1:7" x14ac:dyDescent="0.25">
      <c r="A388" s="196" t="s">
        <v>37</v>
      </c>
      <c r="B388" s="197"/>
      <c r="C388" s="198"/>
      <c r="D388" s="199">
        <f>D387/(COUNT(B377:C385)*2)</f>
        <v>0.83333333333333337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29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0.90625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6" t="s">
        <v>346</v>
      </c>
      <c r="B393" s="257"/>
      <c r="C393" s="257"/>
      <c r="D393" s="257"/>
      <c r="E393" s="257"/>
      <c r="F393" s="258"/>
    </row>
    <row r="394" spans="1:7" s="116" customFormat="1" x14ac:dyDescent="0.25">
      <c r="A394" s="143">
        <f>+B11</f>
        <v>42880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03">
        <v>2</v>
      </c>
      <c r="C396" s="103"/>
      <c r="D396" s="117"/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ht="46.5" customHeight="1" x14ac:dyDescent="0.25">
      <c r="A403" s="18" t="s">
        <v>3</v>
      </c>
      <c r="B403" s="103">
        <v>1</v>
      </c>
      <c r="C403" s="103"/>
      <c r="D403" s="87" t="s">
        <v>400</v>
      </c>
      <c r="E403" s="100"/>
      <c r="F403" s="100"/>
    </row>
    <row r="404" spans="1:6" x14ac:dyDescent="0.25">
      <c r="A404" s="25" t="s">
        <v>30</v>
      </c>
      <c r="B404" s="119">
        <v>2</v>
      </c>
      <c r="C404" s="103"/>
      <c r="D404" s="117"/>
      <c r="E404" s="100"/>
      <c r="F404" s="100"/>
    </row>
    <row r="405" spans="1:6" ht="45" x14ac:dyDescent="0.25">
      <c r="A405" s="78" t="s">
        <v>271</v>
      </c>
      <c r="B405" s="119" t="s">
        <v>34</v>
      </c>
      <c r="C405" s="104"/>
      <c r="D405" s="233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3</v>
      </c>
    </row>
    <row r="407" spans="1:6" x14ac:dyDescent="0.25">
      <c r="A407" s="196" t="s">
        <v>37</v>
      </c>
      <c r="B407" s="197"/>
      <c r="C407" s="198"/>
      <c r="D407" s="199">
        <f>D406/(COUNT(B403:C404)*2)</f>
        <v>0.75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11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0.91666666666666663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3">
        <v>2</v>
      </c>
      <c r="C414" s="103"/>
      <c r="D414" s="87"/>
      <c r="E414" s="87"/>
      <c r="F414" s="100"/>
    </row>
    <row r="415" spans="1:6" ht="30" x14ac:dyDescent="0.25">
      <c r="A415" s="25" t="s">
        <v>230</v>
      </c>
      <c r="B415" s="119">
        <v>1</v>
      </c>
      <c r="C415" s="103"/>
      <c r="D415" s="106" t="s">
        <v>422</v>
      </c>
      <c r="E415" s="245"/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 t="s">
        <v>34</v>
      </c>
      <c r="C418" s="104"/>
      <c r="D418" s="23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7</v>
      </c>
    </row>
    <row r="420" spans="1:7" x14ac:dyDescent="0.25">
      <c r="A420" s="196" t="s">
        <v>37</v>
      </c>
      <c r="B420" s="197"/>
      <c r="C420" s="198"/>
      <c r="D420" s="199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0</v>
      </c>
      <c r="C424" s="98"/>
      <c r="D424" s="234" t="s">
        <v>401</v>
      </c>
      <c r="E424" s="234" t="s">
        <v>421</v>
      </c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 t="s">
        <v>34</v>
      </c>
      <c r="C427" s="104"/>
      <c r="D427" s="233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2</v>
      </c>
    </row>
    <row r="429" spans="1:7" x14ac:dyDescent="0.25">
      <c r="A429" s="196" t="s">
        <v>37</v>
      </c>
      <c r="B429" s="197"/>
      <c r="C429" s="198"/>
      <c r="D429" s="199">
        <f>D428/(COUNT(B424:C426)*2)</f>
        <v>0.5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>
        <v>1</v>
      </c>
      <c r="C438" s="103"/>
      <c r="D438" s="87" t="s">
        <v>402</v>
      </c>
      <c r="E438" s="100"/>
      <c r="F438" s="100"/>
    </row>
    <row r="439" spans="1:14" x14ac:dyDescent="0.25">
      <c r="A439" s="17" t="s">
        <v>243</v>
      </c>
      <c r="B439" s="119" t="s">
        <v>34</v>
      </c>
      <c r="C439" s="103"/>
      <c r="D439" s="8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ht="30" x14ac:dyDescent="0.25">
      <c r="A441" s="17" t="s">
        <v>83</v>
      </c>
      <c r="B441" s="119">
        <v>0</v>
      </c>
      <c r="C441" s="103"/>
      <c r="D441" s="87" t="s">
        <v>419</v>
      </c>
      <c r="E441" s="87" t="s">
        <v>420</v>
      </c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 t="s">
        <v>34</v>
      </c>
      <c r="C448" s="104"/>
      <c r="D448" s="237"/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15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0.83333333333333337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6" t="s">
        <v>144</v>
      </c>
      <c r="B452" s="257"/>
      <c r="C452" s="257"/>
      <c r="D452" s="257"/>
      <c r="E452" s="257"/>
      <c r="F452" s="258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x14ac:dyDescent="0.25">
      <c r="A455" s="17" t="s">
        <v>58</v>
      </c>
      <c r="B455" s="119">
        <v>2</v>
      </c>
      <c r="C455" s="103"/>
      <c r="D455" s="117"/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 t="s">
        <v>34</v>
      </c>
      <c r="C457" s="103"/>
      <c r="D457" s="233"/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6</v>
      </c>
    </row>
    <row r="459" spans="1:14" x14ac:dyDescent="0.25">
      <c r="A459" s="196" t="s">
        <v>37</v>
      </c>
      <c r="B459" s="218"/>
      <c r="C459" s="219"/>
      <c r="D459" s="220">
        <f>D458/(COUNT(B454:C456)*2)</f>
        <v>1</v>
      </c>
    </row>
    <row r="461" spans="1:14" x14ac:dyDescent="0.25">
      <c r="A461" s="209" t="s">
        <v>267</v>
      </c>
      <c r="B461" s="210"/>
      <c r="C461" s="210"/>
      <c r="D461" s="211" t="e">
        <f>AVERAGE(D36,D92,D145,D185,D241,D275,D303,D356,D386,D405,D418,D427,D448,D457)</f>
        <v>#DIV/0!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191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0.80932203389830504</v>
      </c>
    </row>
  </sheetData>
  <sheetProtection algorithmName="SHA-512" hashValue="YixyZrSi+r6EK3LC6rQCEt19z6YqMLpQ87ABASCIhS0EfR/RjsYtBbptNY8yvq+WvPh0tsQJ9shX84kk6rLZHQ==" saltValue="8WI3LfvL4t41cLvDARpYWw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5" orientation="portrait" horizontalDpi="4294967293" r:id="rId1"/>
  <rowBreaks count="5" manualBreakCount="5">
    <brk id="72" max="16383" man="1"/>
    <brk id="155" max="16383" man="1"/>
    <brk id="248" max="6" man="1"/>
    <brk id="347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32" zoomScale="80" zoomScaleSheetLayoutView="80" workbookViewId="0">
      <selection activeCell="D182" sqref="D182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85"/>
      <c r="H6" s="85"/>
      <c r="I6" s="85"/>
    </row>
    <row r="7" spans="1:9" s="29" customFormat="1" ht="21.75" customHeight="1" x14ac:dyDescent="0.45">
      <c r="A7" s="274" t="str">
        <f>'A1 Exploitation'!A8:F8</f>
        <v>EL Aouina</v>
      </c>
      <c r="B7" s="274"/>
      <c r="C7" s="274"/>
      <c r="D7" s="274"/>
      <c r="E7" s="274"/>
      <c r="F7" s="274"/>
      <c r="G7" s="85"/>
      <c r="H7" s="85"/>
      <c r="I7" s="85"/>
    </row>
    <row r="8" spans="1:9" s="29" customFormat="1" ht="24" x14ac:dyDescent="0.45">
      <c r="A8" s="189" t="s">
        <v>44</v>
      </c>
      <c r="B8" s="281" t="str">
        <f>'A1 Exploitation'!B9:F9</f>
        <v>Mme SLAIMI Samah</v>
      </c>
      <c r="C8" s="281"/>
      <c r="D8" s="281"/>
      <c r="E8" s="281"/>
      <c r="F8" s="282"/>
      <c r="G8" s="85"/>
      <c r="H8" s="85"/>
      <c r="I8" s="85"/>
    </row>
    <row r="9" spans="1:9" s="29" customFormat="1" ht="24" x14ac:dyDescent="0.45">
      <c r="A9" s="190" t="s">
        <v>46</v>
      </c>
      <c r="B9" s="283" t="str">
        <f>'A1 Exploitation'!B10:F10</f>
        <v>Directeur du magasin Jaouher JLASSI</v>
      </c>
      <c r="C9" s="283"/>
      <c r="D9" s="283"/>
      <c r="E9" s="283"/>
      <c r="F9" s="283"/>
      <c r="G9" s="85"/>
      <c r="H9" s="85"/>
      <c r="I9" s="85"/>
    </row>
    <row r="10" spans="1:9" s="29" customFormat="1" ht="24" x14ac:dyDescent="0.45">
      <c r="A10" s="189" t="s">
        <v>45</v>
      </c>
      <c r="B10" s="279">
        <f>'A1 Exploitation'!B11:F11</f>
        <v>42880</v>
      </c>
      <c r="C10" s="279"/>
      <c r="D10" s="279"/>
      <c r="E10" s="279"/>
      <c r="F10" s="279"/>
      <c r="G10" s="85"/>
      <c r="H10" s="85"/>
      <c r="I10" s="85"/>
    </row>
    <row r="11" spans="1:9" s="29" customFormat="1" ht="24" x14ac:dyDescent="0.45">
      <c r="A11" s="189" t="s">
        <v>318</v>
      </c>
      <c r="B11" s="284">
        <f>D183</f>
        <v>0.86734693877551017</v>
      </c>
      <c r="C11" s="284"/>
      <c r="D11" s="284"/>
      <c r="E11" s="284"/>
      <c r="F11" s="284"/>
      <c r="G11" s="85"/>
      <c r="H11" s="85"/>
      <c r="I11" s="85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1">
        <v>2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/>
      <c r="E26" s="162"/>
      <c r="F26" s="161"/>
    </row>
    <row r="27" spans="1:6" ht="49.5" x14ac:dyDescent="0.3">
      <c r="A27" s="32" t="s">
        <v>94</v>
      </c>
      <c r="B27" s="161">
        <v>2</v>
      </c>
      <c r="C27" s="161"/>
      <c r="D27" s="162" t="s">
        <v>403</v>
      </c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 t="s">
        <v>382</v>
      </c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0.53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1">
        <v>1</v>
      </c>
      <c r="C55" s="185" t="str">
        <f>IF(B55=0, -5, "0")</f>
        <v>0</v>
      </c>
      <c r="D55" s="239" t="s">
        <v>414</v>
      </c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ht="33" x14ac:dyDescent="0.3">
      <c r="A57" s="42" t="s">
        <v>266</v>
      </c>
      <c r="B57" s="161">
        <v>0</v>
      </c>
      <c r="C57" s="161"/>
      <c r="D57" s="247" t="s">
        <v>412</v>
      </c>
      <c r="E57" s="162" t="s">
        <v>424</v>
      </c>
      <c r="F57" s="161"/>
    </row>
    <row r="58" spans="1:6" x14ac:dyDescent="0.3">
      <c r="A58" s="42" t="s">
        <v>96</v>
      </c>
      <c r="B58" s="161">
        <v>2</v>
      </c>
      <c r="C58" s="161"/>
      <c r="D58" s="162"/>
      <c r="E58" s="246"/>
      <c r="F58" s="161"/>
    </row>
    <row r="59" spans="1:6" ht="119.25" customHeight="1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406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11</v>
      </c>
    </row>
    <row r="63" spans="1:6" x14ac:dyDescent="0.3">
      <c r="A63" s="191" t="s">
        <v>319</v>
      </c>
      <c r="B63" s="192"/>
      <c r="C63" s="193"/>
      <c r="D63" s="195">
        <f>D62/(COUNT(B55:C61)*2)</f>
        <v>0.7857142857142857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239"/>
      <c r="F139" s="161"/>
    </row>
    <row r="140" spans="1:6" ht="33.75" x14ac:dyDescent="0.35">
      <c r="A140" s="54" t="s">
        <v>327</v>
      </c>
      <c r="B140" s="161">
        <v>0</v>
      </c>
      <c r="C140" s="185">
        <f>IF(B140=0, -5, "0")</f>
        <v>-5</v>
      </c>
      <c r="D140" s="162" t="s">
        <v>407</v>
      </c>
      <c r="E140" s="239" t="s">
        <v>417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1</v>
      </c>
      <c r="C143" s="161"/>
      <c r="D143" s="239" t="s">
        <v>408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8</v>
      </c>
    </row>
    <row r="146" spans="1:6" x14ac:dyDescent="0.3">
      <c r="A146" s="191" t="s">
        <v>319</v>
      </c>
      <c r="B146" s="192"/>
      <c r="C146" s="193"/>
      <c r="D146" s="195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1">
        <v>2</v>
      </c>
      <c r="C157" s="161"/>
      <c r="D157" s="239"/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8</v>
      </c>
    </row>
    <row r="162" spans="1:6" x14ac:dyDescent="0.3">
      <c r="A162" s="191" t="s">
        <v>319</v>
      </c>
      <c r="B162" s="192"/>
      <c r="C162" s="193"/>
      <c r="D162" s="195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1" t="s">
        <v>34</v>
      </c>
      <c r="C165" s="161"/>
      <c r="D165" s="162" t="s">
        <v>410</v>
      </c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 t="s">
        <v>34</v>
      </c>
      <c r="C168" s="161"/>
      <c r="D168" s="162" t="s">
        <v>409</v>
      </c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6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33" x14ac:dyDescent="0.35">
      <c r="A175" s="110" t="s">
        <v>338</v>
      </c>
      <c r="B175" s="161">
        <v>2</v>
      </c>
      <c r="C175" s="185" t="str">
        <f>IF(B175=0, -5, "0")</f>
        <v>0</v>
      </c>
      <c r="D175" s="239" t="s">
        <v>411</v>
      </c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2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85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0.86734693877551017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3" orientation="portrait" r:id="rId1"/>
  <rowBreaks count="2" manualBreakCount="2">
    <brk id="84" max="5" man="1"/>
    <brk id="17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2" zoomScale="70" zoomScaleNormal="71" zoomScaleSheetLayoutView="70" workbookViewId="0">
      <selection activeCell="B20" sqref="B20:C2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27"/>
      <c r="H7" s="227"/>
      <c r="I7" s="227"/>
    </row>
    <row r="8" spans="1:9" ht="29.25" x14ac:dyDescent="0.45">
      <c r="A8" s="274" t="str">
        <f>'Page de garde'!D18</f>
        <v>EL Aouina</v>
      </c>
      <c r="B8" s="274"/>
      <c r="C8" s="274"/>
      <c r="D8" s="274"/>
      <c r="E8" s="274"/>
      <c r="F8" s="274"/>
      <c r="G8" s="228"/>
      <c r="H8" s="228"/>
      <c r="I8" s="227"/>
    </row>
    <row r="9" spans="1:9" ht="24" x14ac:dyDescent="0.45">
      <c r="A9" s="189" t="s">
        <v>44</v>
      </c>
      <c r="B9" s="275" t="s">
        <v>442</v>
      </c>
      <c r="C9" s="275"/>
      <c r="D9" s="275"/>
      <c r="E9" s="275"/>
      <c r="F9" s="276"/>
      <c r="G9" s="228"/>
      <c r="H9" s="228"/>
      <c r="I9" s="227"/>
    </row>
    <row r="10" spans="1:9" ht="24" x14ac:dyDescent="0.45">
      <c r="A10" s="190" t="s">
        <v>46</v>
      </c>
      <c r="B10" s="277" t="s">
        <v>426</v>
      </c>
      <c r="C10" s="277"/>
      <c r="D10" s="277"/>
      <c r="E10" s="277"/>
      <c r="F10" s="277"/>
      <c r="G10" s="228"/>
      <c r="H10" s="228"/>
      <c r="I10" s="227"/>
    </row>
    <row r="11" spans="1:9" ht="24" x14ac:dyDescent="0.45">
      <c r="A11" s="189" t="s">
        <v>45</v>
      </c>
      <c r="B11" s="271">
        <v>43033</v>
      </c>
      <c r="C11" s="271"/>
      <c r="D11" s="271"/>
      <c r="E11" s="271"/>
      <c r="F11" s="271"/>
      <c r="G11" s="228"/>
      <c r="H11" s="228"/>
      <c r="I11" s="227"/>
    </row>
    <row r="12" spans="1:9" ht="24" x14ac:dyDescent="0.45">
      <c r="A12" s="189" t="s">
        <v>260</v>
      </c>
      <c r="B12" s="263">
        <f>D463</f>
        <v>0.92920353982300885</v>
      </c>
      <c r="C12" s="263"/>
      <c r="D12" s="263"/>
      <c r="E12" s="263"/>
      <c r="F12" s="263"/>
      <c r="G12" s="228"/>
      <c r="H12" s="228"/>
      <c r="I12" s="227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1">
        <f>B11</f>
        <v>43033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18" t="s">
        <v>10</v>
      </c>
      <c r="B19" s="119">
        <v>2</v>
      </c>
      <c r="C19" s="119"/>
      <c r="D19" s="117" t="s">
        <v>443</v>
      </c>
      <c r="E19" s="100"/>
      <c r="F19" s="100"/>
    </row>
    <row r="20" spans="1:8" x14ac:dyDescent="0.25">
      <c r="A20" s="118" t="s">
        <v>199</v>
      </c>
      <c r="B20" s="119" t="s">
        <v>34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2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6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119">
        <v>2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2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2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2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2</v>
      </c>
      <c r="C32" s="119"/>
      <c r="D32" s="106"/>
      <c r="E32" s="100"/>
      <c r="F32" s="100"/>
      <c r="G32" s="121"/>
    </row>
    <row r="33" spans="1:7" ht="54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2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2</v>
      </c>
      <c r="C36" s="104"/>
      <c r="D36" s="90">
        <v>1</v>
      </c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18</v>
      </c>
    </row>
    <row r="38" spans="1:7" x14ac:dyDescent="0.25">
      <c r="A38" s="196" t="s">
        <v>37</v>
      </c>
      <c r="B38" s="197"/>
      <c r="C38" s="198"/>
      <c r="D38" s="199">
        <f>D37/(COUNT(B27:C35)*2)</f>
        <v>1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24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1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2">
        <f>B11</f>
        <v>43033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19" t="s">
        <v>34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119"/>
      <c r="D47" s="106"/>
      <c r="E47" s="100"/>
      <c r="F47" s="100"/>
    </row>
    <row r="48" spans="1:7" x14ac:dyDescent="0.25">
      <c r="A48" s="26" t="s">
        <v>281</v>
      </c>
      <c r="B48" s="119" t="s">
        <v>34</v>
      </c>
      <c r="C48" s="120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119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18" t="s">
        <v>294</v>
      </c>
      <c r="B58" s="119" t="s">
        <v>34</v>
      </c>
      <c r="C58" s="119"/>
      <c r="D58" s="117"/>
      <c r="E58" s="100"/>
      <c r="F58" s="100"/>
    </row>
    <row r="59" spans="1:6" x14ac:dyDescent="0.25">
      <c r="A59" s="118" t="s">
        <v>193</v>
      </c>
      <c r="B59" s="119" t="s">
        <v>34</v>
      </c>
      <c r="C59" s="120"/>
      <c r="D59" s="112"/>
      <c r="E59" s="99"/>
      <c r="F59" s="122"/>
    </row>
    <row r="60" spans="1:6" x14ac:dyDescent="0.25">
      <c r="A60" s="20" t="s">
        <v>135</v>
      </c>
      <c r="B60" s="119" t="s">
        <v>34</v>
      </c>
      <c r="C60" s="119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 t="s">
        <v>34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6" x14ac:dyDescent="0.25">
      <c r="A66" s="118" t="s">
        <v>289</v>
      </c>
      <c r="B66" s="119" t="s">
        <v>34</v>
      </c>
      <c r="C66" s="119"/>
      <c r="D66" s="107"/>
      <c r="E66" s="122"/>
      <c r="F66" s="100"/>
    </row>
    <row r="67" spans="1:6" x14ac:dyDescent="0.25">
      <c r="A67" s="118" t="s">
        <v>177</v>
      </c>
      <c r="B67" s="119" t="s">
        <v>34</v>
      </c>
      <c r="C67" s="119"/>
      <c r="D67" s="107"/>
      <c r="E67" s="100"/>
      <c r="F67" s="100"/>
    </row>
    <row r="68" spans="1:6" x14ac:dyDescent="0.25">
      <c r="A68" s="118" t="s">
        <v>110</v>
      </c>
      <c r="B68" s="119" t="s">
        <v>34</v>
      </c>
      <c r="C68" s="119"/>
      <c r="D68" s="106"/>
      <c r="F68" s="100"/>
    </row>
    <row r="69" spans="1:6" ht="30" x14ac:dyDescent="0.25">
      <c r="A69" s="118" t="s">
        <v>111</v>
      </c>
      <c r="B69" s="119" t="s">
        <v>34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 t="s">
        <v>34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 t="s">
        <v>34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 t="s">
        <v>34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 t="s">
        <v>34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 t="s">
        <v>34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 t="s">
        <v>34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 t="s">
        <v>34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18" t="s">
        <v>294</v>
      </c>
      <c r="B85" s="119" t="s">
        <v>34</v>
      </c>
      <c r="C85" s="119" t="s">
        <v>34</v>
      </c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19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19"/>
      <c r="D89" s="108"/>
      <c r="E89" s="100"/>
      <c r="F89" s="100"/>
    </row>
    <row r="90" spans="1:6" x14ac:dyDescent="0.25">
      <c r="A90" s="118" t="s">
        <v>277</v>
      </c>
      <c r="B90" s="119" t="s">
        <v>34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2">
        <f>B11</f>
        <v>43033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19" t="s">
        <v>34</v>
      </c>
      <c r="C102" s="119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19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120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18" t="s">
        <v>294</v>
      </c>
      <c r="B114" s="119" t="s">
        <v>34</v>
      </c>
      <c r="C114" s="119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19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19"/>
      <c r="D116" s="96"/>
      <c r="E116" s="122"/>
      <c r="F116" s="100"/>
    </row>
    <row r="117" spans="1:6" x14ac:dyDescent="0.25">
      <c r="A117" s="118" t="s">
        <v>279</v>
      </c>
      <c r="B117" s="119" t="s">
        <v>34</v>
      </c>
      <c r="C117" s="119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 t="s">
        <v>34</v>
      </c>
      <c r="C119" s="119"/>
      <c r="D119" s="11"/>
      <c r="E119" s="100"/>
      <c r="F119" s="100"/>
    </row>
    <row r="120" spans="1:6" x14ac:dyDescent="0.25">
      <c r="A120" s="118" t="s">
        <v>275</v>
      </c>
      <c r="B120" s="119" t="s">
        <v>34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19" t="s">
        <v>34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 t="s">
        <v>34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19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19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19" t="s">
        <v>34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19" t="s">
        <v>34</v>
      </c>
      <c r="C131" s="119"/>
      <c r="D131" s="117"/>
      <c r="E131" s="100"/>
      <c r="F131" s="100"/>
    </row>
    <row r="132" spans="1:6" x14ac:dyDescent="0.25">
      <c r="A132" s="20" t="s">
        <v>233</v>
      </c>
      <c r="B132" s="119" t="s">
        <v>34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19" t="s">
        <v>34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18" t="s">
        <v>344</v>
      </c>
      <c r="B138" s="119" t="s">
        <v>34</v>
      </c>
      <c r="C138" s="119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2">
        <f>B11</f>
        <v>43033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19" t="s">
        <v>34</v>
      </c>
      <c r="C155" s="119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19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117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18" t="s">
        <v>294</v>
      </c>
      <c r="B167" s="119" t="s">
        <v>34</v>
      </c>
      <c r="C167" s="119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19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19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19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 t="s">
        <v>34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 t="s">
        <v>34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 t="s">
        <v>34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 t="s">
        <v>34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 t="s">
        <v>34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7">
        <f>B11</f>
        <v>43033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19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19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19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19"/>
      <c r="D199" s="117"/>
      <c r="E199" s="100"/>
      <c r="F199" s="100"/>
    </row>
    <row r="200" spans="1:7" x14ac:dyDescent="0.25">
      <c r="A200" s="26" t="s">
        <v>145</v>
      </c>
      <c r="B200" s="119" t="s">
        <v>34</v>
      </c>
      <c r="C200" s="119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19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18" t="s">
        <v>294</v>
      </c>
      <c r="B210" s="119" t="s">
        <v>34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 t="s">
        <v>34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 t="s">
        <v>34</v>
      </c>
      <c r="C215" s="119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19"/>
      <c r="D216" s="11"/>
      <c r="E216" s="117"/>
      <c r="F216" s="100"/>
    </row>
    <row r="217" spans="1:7" x14ac:dyDescent="0.25">
      <c r="A217" s="118" t="s">
        <v>275</v>
      </c>
      <c r="B217" s="119" t="s">
        <v>34</v>
      </c>
      <c r="C217" s="119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 t="s">
        <v>34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 t="s">
        <v>34</v>
      </c>
      <c r="C220" s="119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19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18" t="s">
        <v>294</v>
      </c>
      <c r="B233" s="120" t="s">
        <v>34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19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 t="s">
        <v>34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 t="s">
        <v>34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0">
        <f>B11</f>
        <v>43033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19">
        <v>2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2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2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2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2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2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>
        <v>2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 t="s">
        <v>34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14</v>
      </c>
    </row>
    <row r="261" spans="1:7" x14ac:dyDescent="0.25">
      <c r="A261" s="196" t="s">
        <v>37</v>
      </c>
      <c r="B261" s="197"/>
      <c r="C261" s="198"/>
      <c r="D261" s="199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18" t="s">
        <v>284</v>
      </c>
      <c r="B264" s="120">
        <v>2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2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2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>
        <v>2</v>
      </c>
      <c r="C267" s="158" t="str">
        <f>IF(B267=0, -5, "0")</f>
        <v>0</v>
      </c>
      <c r="D267" s="68"/>
      <c r="E267" s="100"/>
      <c r="F267" s="100"/>
    </row>
    <row r="268" spans="1:7" ht="30" x14ac:dyDescent="0.25">
      <c r="A268" s="118" t="s">
        <v>102</v>
      </c>
      <c r="B268" s="120">
        <v>1</v>
      </c>
      <c r="C268" s="119"/>
      <c r="D268" s="106" t="s">
        <v>430</v>
      </c>
      <c r="E268" s="117"/>
      <c r="F268" s="100"/>
    </row>
    <row r="269" spans="1:7" ht="18" x14ac:dyDescent="0.35">
      <c r="A269" s="54" t="s">
        <v>61</v>
      </c>
      <c r="B269" s="120">
        <v>2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2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2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2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>
        <v>2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2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2</v>
      </c>
      <c r="C275" s="104"/>
      <c r="D275" s="90">
        <v>1</v>
      </c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21</v>
      </c>
    </row>
    <row r="277" spans="1:6" x14ac:dyDescent="0.25">
      <c r="A277" s="196" t="s">
        <v>37</v>
      </c>
      <c r="B277" s="197"/>
      <c r="C277" s="198"/>
      <c r="D277" s="199">
        <f>D276/(COUNT(B264:C274)*2)</f>
        <v>0.95454545454545459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35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0.97222222222222221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1">
        <f>B11</f>
        <v>43033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18" t="s">
        <v>103</v>
      </c>
      <c r="B285" s="119">
        <v>2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2</v>
      </c>
      <c r="C286" s="119"/>
      <c r="E286" s="100"/>
      <c r="F286" s="100"/>
    </row>
    <row r="287" spans="1:6" x14ac:dyDescent="0.25">
      <c r="A287" s="118" t="s">
        <v>95</v>
      </c>
      <c r="B287" s="119">
        <v>2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 t="s">
        <v>34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>
        <v>2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2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16</v>
      </c>
    </row>
    <row r="295" spans="1:9" x14ac:dyDescent="0.25">
      <c r="A295" s="196" t="s">
        <v>37</v>
      </c>
      <c r="B295" s="197"/>
      <c r="C295" s="198"/>
      <c r="D295" s="199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18" t="s">
        <v>104</v>
      </c>
      <c r="B298" s="119">
        <v>2</v>
      </c>
      <c r="C298" s="119"/>
      <c r="D298" s="117"/>
      <c r="E298" s="100"/>
      <c r="F298" s="100"/>
    </row>
    <row r="299" spans="1:9" ht="46.5" x14ac:dyDescent="0.35">
      <c r="A299" s="54" t="s">
        <v>7</v>
      </c>
      <c r="B299" s="119">
        <v>0</v>
      </c>
      <c r="C299" s="158">
        <f>IF(B299=0, -5, "0")</f>
        <v>-5</v>
      </c>
      <c r="D299" s="117" t="s">
        <v>435</v>
      </c>
      <c r="E299" s="99" t="s">
        <v>436</v>
      </c>
      <c r="F299" s="100"/>
    </row>
    <row r="300" spans="1:9" x14ac:dyDescent="0.25">
      <c r="A300" s="118" t="s">
        <v>138</v>
      </c>
      <c r="B300" s="119">
        <v>2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2</v>
      </c>
      <c r="C301" s="119"/>
      <c r="D301" s="117"/>
      <c r="E301" s="100"/>
      <c r="F301" s="100"/>
    </row>
    <row r="302" spans="1:9" ht="30" x14ac:dyDescent="0.25">
      <c r="A302" s="20" t="s">
        <v>105</v>
      </c>
      <c r="B302" s="119">
        <v>1</v>
      </c>
      <c r="C302" s="119"/>
      <c r="D302" s="96" t="s">
        <v>434</v>
      </c>
      <c r="E302" s="100"/>
      <c r="F302" s="100"/>
    </row>
    <row r="303" spans="1:9" ht="45" x14ac:dyDescent="0.25">
      <c r="A303" s="71" t="s">
        <v>271</v>
      </c>
      <c r="B303" s="119">
        <v>2</v>
      </c>
      <c r="C303" s="104"/>
      <c r="D303" s="90">
        <v>0.6</v>
      </c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2</v>
      </c>
    </row>
    <row r="305" spans="1:6" x14ac:dyDescent="0.25">
      <c r="A305" s="196" t="s">
        <v>37</v>
      </c>
      <c r="B305" s="197"/>
      <c r="C305" s="198"/>
      <c r="D305" s="199">
        <f>D304/(COUNT(B298:C302)*2)</f>
        <v>0.16666666666666666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18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0.6428571428571429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2">
        <f>B11</f>
        <v>43033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19">
        <v>2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2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2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2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16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18" t="s">
        <v>294</v>
      </c>
      <c r="B325" s="120">
        <v>2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2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>
        <v>2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2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2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2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 t="s">
        <v>34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2</v>
      </c>
      <c r="C335" s="119"/>
      <c r="D335" s="117"/>
      <c r="E335" s="100"/>
      <c r="F335" s="100"/>
    </row>
    <row r="336" spans="1:6" x14ac:dyDescent="0.25">
      <c r="A336" s="20" t="s">
        <v>78</v>
      </c>
      <c r="B336" s="120" t="s">
        <v>34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119">
        <v>2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2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18" t="s">
        <v>294</v>
      </c>
      <c r="B350" s="120">
        <v>2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2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2</v>
      </c>
      <c r="C356" s="104"/>
      <c r="D356" s="286">
        <v>1</v>
      </c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58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1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0">
        <f>B11</f>
        <v>43033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19">
        <v>2</v>
      </c>
      <c r="C366" s="119"/>
      <c r="D366" s="117" t="s">
        <v>380</v>
      </c>
      <c r="E366" s="100"/>
      <c r="F366" s="100"/>
    </row>
    <row r="367" spans="1:6" x14ac:dyDescent="0.25">
      <c r="A367" s="18" t="s">
        <v>6</v>
      </c>
      <c r="B367" s="119">
        <v>2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2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2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2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>
        <v>2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12</v>
      </c>
    </row>
    <row r="374" spans="1:6" x14ac:dyDescent="0.25">
      <c r="A374" s="196" t="s">
        <v>37</v>
      </c>
      <c r="B374" s="197"/>
      <c r="C374" s="198"/>
      <c r="D374" s="199">
        <f>D373/(COUNT(B366:C372)*2)</f>
        <v>1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19">
        <v>2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2</v>
      </c>
      <c r="C378" s="119"/>
      <c r="D378" s="117" t="s">
        <v>437</v>
      </c>
      <c r="E378" s="100"/>
      <c r="F378" s="100"/>
    </row>
    <row r="379" spans="1:6" x14ac:dyDescent="0.25">
      <c r="A379" s="118" t="s">
        <v>374</v>
      </c>
      <c r="B379" s="119">
        <v>2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2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>
        <v>2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2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>
        <v>2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2</v>
      </c>
      <c r="C386" s="104"/>
      <c r="D386" s="90">
        <v>1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14</v>
      </c>
    </row>
    <row r="388" spans="1:7" x14ac:dyDescent="0.25">
      <c r="A388" s="196" t="s">
        <v>37</v>
      </c>
      <c r="B388" s="197"/>
      <c r="C388" s="198"/>
      <c r="D388" s="199">
        <f>D387/(COUNT(B377:C385)*2)</f>
        <v>1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26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1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6" t="s">
        <v>346</v>
      </c>
      <c r="B393" s="257"/>
      <c r="C393" s="257"/>
      <c r="D393" s="257"/>
      <c r="E393" s="257"/>
      <c r="F393" s="258"/>
    </row>
    <row r="394" spans="1:7" x14ac:dyDescent="0.25">
      <c r="A394" s="143">
        <f>+B11</f>
        <v>43033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19">
        <v>2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>
        <v>2</v>
      </c>
      <c r="C397" s="158" t="str">
        <f>IF(B397=0, -5, "0")</f>
        <v>0</v>
      </c>
      <c r="D397" s="117" t="s">
        <v>438</v>
      </c>
      <c r="E397" s="100"/>
      <c r="F397" s="100"/>
    </row>
    <row r="398" spans="1:7" x14ac:dyDescent="0.25">
      <c r="A398" s="118" t="s">
        <v>295</v>
      </c>
      <c r="B398" s="119">
        <v>2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8</v>
      </c>
    </row>
    <row r="401" spans="1:6" x14ac:dyDescent="0.25">
      <c r="A401" s="196" t="s">
        <v>37</v>
      </c>
      <c r="B401" s="197"/>
      <c r="C401" s="198"/>
      <c r="D401" s="199">
        <f>D400/(COUNT(B396:C399)*2)</f>
        <v>1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19">
        <v>2</v>
      </c>
      <c r="C403" s="119"/>
      <c r="D403" s="117" t="s">
        <v>438</v>
      </c>
      <c r="E403" s="100"/>
      <c r="F403" s="100"/>
    </row>
    <row r="404" spans="1:6" x14ac:dyDescent="0.25">
      <c r="A404" s="25" t="s">
        <v>30</v>
      </c>
      <c r="B404" s="119">
        <v>2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2</v>
      </c>
      <c r="C405" s="104"/>
      <c r="D405" s="90">
        <v>1</v>
      </c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4</v>
      </c>
    </row>
    <row r="407" spans="1:6" x14ac:dyDescent="0.25">
      <c r="A407" s="196" t="s">
        <v>37</v>
      </c>
      <c r="B407" s="197"/>
      <c r="C407" s="198"/>
      <c r="D407" s="199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12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2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2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2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2</v>
      </c>
      <c r="C418" s="104"/>
      <c r="D418" s="286">
        <v>1</v>
      </c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8</v>
      </c>
    </row>
    <row r="420" spans="1:7" x14ac:dyDescent="0.25">
      <c r="A420" s="196" t="s">
        <v>37</v>
      </c>
      <c r="B420" s="197"/>
      <c r="C420" s="198"/>
      <c r="D420" s="199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2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>
        <v>2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2</v>
      </c>
      <c r="C427" s="104"/>
      <c r="D427" s="90">
        <v>1</v>
      </c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6</v>
      </c>
    </row>
    <row r="429" spans="1:7" x14ac:dyDescent="0.25">
      <c r="A429" s="196" t="s">
        <v>37</v>
      </c>
      <c r="B429" s="197"/>
      <c r="C429" s="198"/>
      <c r="D429" s="199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2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2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2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2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2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2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2</v>
      </c>
      <c r="C441" s="119"/>
      <c r="D441" s="117"/>
      <c r="E441" s="100"/>
      <c r="F441" s="100"/>
    </row>
    <row r="442" spans="1:7" ht="60" x14ac:dyDescent="0.25">
      <c r="A442" s="118" t="s">
        <v>242</v>
      </c>
      <c r="B442" s="119">
        <v>1</v>
      </c>
      <c r="C442" s="119"/>
      <c r="D442" s="117" t="s">
        <v>439</v>
      </c>
      <c r="E442" s="100"/>
      <c r="F442" s="100"/>
    </row>
    <row r="443" spans="1:7" ht="30" x14ac:dyDescent="0.25">
      <c r="A443" s="118" t="s">
        <v>198</v>
      </c>
      <c r="B443" s="119">
        <v>2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2</v>
      </c>
      <c r="C444" s="119"/>
      <c r="D444" s="117"/>
      <c r="E444" s="100"/>
      <c r="F444" s="100"/>
    </row>
    <row r="445" spans="1:7" x14ac:dyDescent="0.25">
      <c r="A445" s="70" t="s">
        <v>375</v>
      </c>
      <c r="B445" s="119" t="s">
        <v>34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 t="s">
        <v>34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 t="s">
        <v>34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2</v>
      </c>
      <c r="C448" s="104"/>
      <c r="D448" s="127">
        <v>1</v>
      </c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23</v>
      </c>
    </row>
    <row r="450" spans="1:6" x14ac:dyDescent="0.25">
      <c r="A450" s="196" t="s">
        <v>37</v>
      </c>
      <c r="B450" s="197"/>
      <c r="C450" s="198"/>
      <c r="D450" s="199">
        <f>D449/(COUNT(B433:C447)*2)</f>
        <v>0.95833333333333337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6" t="s">
        <v>144</v>
      </c>
      <c r="B452" s="257"/>
      <c r="C452" s="257"/>
      <c r="D452" s="257"/>
      <c r="E452" s="257"/>
      <c r="F452" s="258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0.95555555555555549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210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0.92920353982300885</v>
      </c>
    </row>
  </sheetData>
  <sheetProtection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233:B241 B46:B53 B85:B92 C85 B102:B109 B114:B133 B155:B162 B138:B145 B433:B448 B167:B185 B210:B228 B252:B259 B264:B275 B298:B303 B285:B293 B313:B320 B341:B345 B325:B336 B350:B356 B396:B399 B403:B405 B377:B386 B414:B418 B424:B427 B454:B457 B58:B80 B195:B205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tabSelected="1" view="pageBreakPreview" topLeftCell="A4" zoomScale="90" zoomScaleSheetLayoutView="90" workbookViewId="0">
      <selection activeCell="D59" sqref="D5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" x14ac:dyDescent="0.4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4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4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28"/>
      <c r="H6" s="228"/>
      <c r="I6" s="228"/>
    </row>
    <row r="7" spans="1:9" s="29" customFormat="1" ht="21.75" customHeight="1" x14ac:dyDescent="0.45">
      <c r="A7" s="274" t="str">
        <f>'A2 Exploitation'!A8:F8</f>
        <v>EL Aouina</v>
      </c>
      <c r="B7" s="274"/>
      <c r="C7" s="274"/>
      <c r="D7" s="274"/>
      <c r="E7" s="274"/>
      <c r="F7" s="274"/>
      <c r="G7" s="228"/>
      <c r="H7" s="228"/>
      <c r="I7" s="228"/>
    </row>
    <row r="8" spans="1:9" s="29" customFormat="1" ht="24" x14ac:dyDescent="0.45">
      <c r="A8" s="189" t="s">
        <v>44</v>
      </c>
      <c r="B8" s="283" t="str">
        <f>'A2 Exploitation'!B9:F9</f>
        <v>Mme Meriam CHOUCHENE &amp; M. Dhia MECHLAOUI</v>
      </c>
      <c r="C8" s="283"/>
      <c r="D8" s="283"/>
      <c r="E8" s="283"/>
      <c r="F8" s="283"/>
      <c r="G8" s="228"/>
      <c r="H8" s="228"/>
      <c r="I8" s="228"/>
    </row>
    <row r="9" spans="1:9" s="29" customFormat="1" ht="24" x14ac:dyDescent="0.45">
      <c r="A9" s="190" t="s">
        <v>46</v>
      </c>
      <c r="B9" s="283" t="str">
        <f>'A2 Exploitation'!B10:F10</f>
        <v>Directeur magasin &amp; chefs rayons</v>
      </c>
      <c r="C9" s="283"/>
      <c r="D9" s="283"/>
      <c r="E9" s="283"/>
      <c r="F9" s="283"/>
      <c r="G9" s="228"/>
      <c r="H9" s="228"/>
      <c r="I9" s="228"/>
    </row>
    <row r="10" spans="1:9" s="29" customFormat="1" ht="24" x14ac:dyDescent="0.45">
      <c r="A10" s="189" t="s">
        <v>45</v>
      </c>
      <c r="B10" s="279">
        <f>'A2 Exploitation'!B11:F11</f>
        <v>43033</v>
      </c>
      <c r="C10" s="279"/>
      <c r="D10" s="279"/>
      <c r="E10" s="279"/>
      <c r="F10" s="279"/>
      <c r="G10" s="228"/>
      <c r="H10" s="228"/>
      <c r="I10" s="228"/>
    </row>
    <row r="11" spans="1:9" s="29" customFormat="1" ht="24" x14ac:dyDescent="0.45">
      <c r="A11" s="189" t="s">
        <v>318</v>
      </c>
      <c r="B11" s="284">
        <f>D183</f>
        <v>0.92553191489361697</v>
      </c>
      <c r="C11" s="284"/>
      <c r="D11" s="284"/>
      <c r="E11" s="284"/>
      <c r="F11" s="284"/>
      <c r="G11" s="228"/>
      <c r="H11" s="228"/>
      <c r="I11" s="228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ht="33" x14ac:dyDescent="0.3">
      <c r="A17" s="32" t="s">
        <v>296</v>
      </c>
      <c r="B17" s="161">
        <v>1</v>
      </c>
      <c r="C17" s="161"/>
      <c r="D17" s="162" t="s">
        <v>428</v>
      </c>
      <c r="E17" s="162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ht="33" x14ac:dyDescent="0.3">
      <c r="A19" s="32" t="s">
        <v>85</v>
      </c>
      <c r="B19" s="161">
        <v>1</v>
      </c>
      <c r="C19" s="161"/>
      <c r="D19" s="162" t="s">
        <v>441</v>
      </c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8</v>
      </c>
    </row>
    <row r="23" spans="1:6" x14ac:dyDescent="0.3">
      <c r="A23" s="191" t="s">
        <v>319</v>
      </c>
      <c r="B23" s="192"/>
      <c r="C23" s="193"/>
      <c r="D23" s="195">
        <f>D22/(COUNT(B17:C21)*2)</f>
        <v>0.8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1">
        <v>2</v>
      </c>
      <c r="C26" s="185" t="str">
        <f>IF(B26=0, -5, "0")</f>
        <v>0</v>
      </c>
      <c r="D26" s="162" t="s">
        <v>429</v>
      </c>
      <c r="E26" s="162"/>
      <c r="F26" s="161"/>
    </row>
    <row r="27" spans="1:6" x14ac:dyDescent="0.3">
      <c r="A27" s="32" t="s">
        <v>94</v>
      </c>
      <c r="B27" s="161">
        <v>2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2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2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2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2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12</v>
      </c>
    </row>
    <row r="33" spans="1:6" x14ac:dyDescent="0.3">
      <c r="A33" s="191" t="s">
        <v>319</v>
      </c>
      <c r="B33" s="192"/>
      <c r="C33" s="193"/>
      <c r="D33" s="195">
        <f>D32/(COUNT(B26:C31)*2)</f>
        <v>1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1">
        <v>2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2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2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2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2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10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1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2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2</v>
      </c>
      <c r="C49" s="161"/>
      <c r="D49" s="162" t="s">
        <v>427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12</v>
      </c>
    </row>
    <row r="52" spans="1:6" x14ac:dyDescent="0.3">
      <c r="A52" s="191" t="s">
        <v>319</v>
      </c>
      <c r="B52" s="192"/>
      <c r="C52" s="193"/>
      <c r="D52" s="195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162"/>
      <c r="E57" s="162"/>
      <c r="F57" s="161"/>
    </row>
    <row r="58" spans="1:6" ht="33" x14ac:dyDescent="0.3">
      <c r="A58" s="42" t="s">
        <v>96</v>
      </c>
      <c r="B58" s="161">
        <v>1</v>
      </c>
      <c r="C58" s="161"/>
      <c r="D58" s="162" t="s">
        <v>433</v>
      </c>
      <c r="E58" s="161"/>
      <c r="F58" s="161"/>
    </row>
    <row r="59" spans="1:6" ht="116.25" x14ac:dyDescent="0.35">
      <c r="A59" s="56" t="s">
        <v>234</v>
      </c>
      <c r="B59" s="161">
        <v>1</v>
      </c>
      <c r="C59" s="185" t="str">
        <f>IF(B59=0, -5, "0")</f>
        <v>0</v>
      </c>
      <c r="D59" s="162" t="s">
        <v>440</v>
      </c>
      <c r="E59" s="161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12</v>
      </c>
    </row>
    <row r="63" spans="1:6" x14ac:dyDescent="0.3">
      <c r="A63" s="191" t="s">
        <v>319</v>
      </c>
      <c r="B63" s="192"/>
      <c r="C63" s="193"/>
      <c r="D63" s="195">
        <f>D62/(COUNT(B55:C61)*2)</f>
        <v>0.8571428571428571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7" t="s">
        <v>34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>
        <v>2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2</v>
      </c>
      <c r="C143" s="161"/>
      <c r="D143" s="162" t="s">
        <v>380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16</v>
      </c>
    </row>
    <row r="146" spans="1:6" x14ac:dyDescent="0.3">
      <c r="A146" s="191" t="s">
        <v>319</v>
      </c>
      <c r="B146" s="192"/>
      <c r="C146" s="193"/>
      <c r="D146" s="195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33.75" x14ac:dyDescent="0.35">
      <c r="A149" s="54" t="s">
        <v>310</v>
      </c>
      <c r="B149" s="161">
        <v>1</v>
      </c>
      <c r="C149" s="185" t="str">
        <f>IF(B149=0, -5, "0")</f>
        <v>0</v>
      </c>
      <c r="D149" s="162" t="s">
        <v>431</v>
      </c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3</v>
      </c>
    </row>
    <row r="154" spans="1:6" x14ac:dyDescent="0.3">
      <c r="A154" s="191" t="s">
        <v>319</v>
      </c>
      <c r="B154" s="192"/>
      <c r="C154" s="193"/>
      <c r="D154" s="195">
        <f>D153/(COUNT(B149:C152)*2)</f>
        <v>0.75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1">
        <v>1</v>
      </c>
      <c r="C157" s="161"/>
      <c r="D157" s="162" t="s">
        <v>432</v>
      </c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7</v>
      </c>
    </row>
    <row r="162" spans="1:6" x14ac:dyDescent="0.3">
      <c r="A162" s="191" t="s">
        <v>319</v>
      </c>
      <c r="B162" s="192"/>
      <c r="C162" s="193"/>
      <c r="D162" s="195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1" t="s">
        <v>34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 t="s">
        <v>34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6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1" t="s">
        <v>34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ht="33" x14ac:dyDescent="0.3">
      <c r="A176" s="39" t="s">
        <v>333</v>
      </c>
      <c r="B176" s="161">
        <v>1</v>
      </c>
      <c r="C176" s="161"/>
      <c r="D176" s="162" t="s">
        <v>433</v>
      </c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1</v>
      </c>
    </row>
    <row r="179" spans="1:6" x14ac:dyDescent="0.3">
      <c r="A179" s="191" t="s">
        <v>319</v>
      </c>
      <c r="B179" s="192"/>
      <c r="C179" s="193"/>
      <c r="D179" s="195">
        <f>D178/(COUNT(B174:C177)*2)</f>
        <v>0.5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87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0.92553191489361697</v>
      </c>
    </row>
  </sheetData>
  <sheetProtection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66:B82 B87:B100 B106:B116 B137:B144 B149:B152 B157:B160 B165:B169 B121:B131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29"/>
      <c r="H7" s="229"/>
      <c r="I7" s="229"/>
    </row>
    <row r="8" spans="1:9" ht="29.25" x14ac:dyDescent="0.45">
      <c r="A8" s="274" t="str">
        <f>'Page de garde'!D18</f>
        <v>EL Aouina</v>
      </c>
      <c r="B8" s="274"/>
      <c r="C8" s="274"/>
      <c r="D8" s="274"/>
      <c r="E8" s="274"/>
      <c r="F8" s="274"/>
      <c r="G8" s="230"/>
      <c r="H8" s="230"/>
      <c r="I8" s="229"/>
    </row>
    <row r="9" spans="1:9" ht="24" x14ac:dyDescent="0.45">
      <c r="A9" s="189" t="s">
        <v>44</v>
      </c>
      <c r="B9" s="275"/>
      <c r="C9" s="275"/>
      <c r="D9" s="275"/>
      <c r="E9" s="275"/>
      <c r="F9" s="276"/>
      <c r="G9" s="230"/>
      <c r="H9" s="230"/>
      <c r="I9" s="229"/>
    </row>
    <row r="10" spans="1:9" ht="24" x14ac:dyDescent="0.45">
      <c r="A10" s="190" t="s">
        <v>46</v>
      </c>
      <c r="B10" s="277"/>
      <c r="C10" s="277"/>
      <c r="D10" s="277"/>
      <c r="E10" s="277"/>
      <c r="F10" s="277"/>
      <c r="G10" s="230"/>
      <c r="H10" s="230"/>
      <c r="I10" s="229"/>
    </row>
    <row r="11" spans="1:9" ht="24" x14ac:dyDescent="0.45">
      <c r="A11" s="189" t="s">
        <v>45</v>
      </c>
      <c r="B11" s="271"/>
      <c r="C11" s="271"/>
      <c r="D11" s="271"/>
      <c r="E11" s="271"/>
      <c r="F11" s="271"/>
      <c r="G11" s="230"/>
      <c r="H11" s="230"/>
      <c r="I11" s="229"/>
    </row>
    <row r="12" spans="1:9" ht="24" x14ac:dyDescent="0.45">
      <c r="A12" s="189" t="s">
        <v>260</v>
      </c>
      <c r="B12" s="263">
        <f>D463</f>
        <v>0</v>
      </c>
      <c r="C12" s="263"/>
      <c r="D12" s="263"/>
      <c r="E12" s="263"/>
      <c r="F12" s="263"/>
      <c r="G12" s="230"/>
      <c r="H12" s="230"/>
      <c r="I12" s="229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6" t="s">
        <v>346</v>
      </c>
      <c r="B393" s="257"/>
      <c r="C393" s="257"/>
      <c r="D393" s="257"/>
      <c r="E393" s="257"/>
      <c r="F393" s="258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6" t="s">
        <v>144</v>
      </c>
      <c r="B452" s="257"/>
      <c r="C452" s="257"/>
      <c r="D452" s="257"/>
      <c r="E452" s="257"/>
      <c r="F452" s="258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0"/>
      <c r="H6" s="230"/>
      <c r="I6" s="230"/>
    </row>
    <row r="7" spans="1:9" s="29" customFormat="1" ht="21.75" customHeight="1" x14ac:dyDescent="0.45">
      <c r="A7" s="274" t="str">
        <f>'A3 Exploitation'!A8:F8</f>
        <v>EL Aouina</v>
      </c>
      <c r="B7" s="274"/>
      <c r="C7" s="274"/>
      <c r="D7" s="274"/>
      <c r="E7" s="274"/>
      <c r="F7" s="274"/>
      <c r="G7" s="230"/>
      <c r="H7" s="230"/>
      <c r="I7" s="230"/>
    </row>
    <row r="8" spans="1:9" s="29" customFormat="1" ht="24" x14ac:dyDescent="0.45">
      <c r="A8" s="189" t="s">
        <v>44</v>
      </c>
      <c r="B8" s="285">
        <f>'A3 Exploitation'!B9:F9</f>
        <v>0</v>
      </c>
      <c r="C8" s="283"/>
      <c r="D8" s="283"/>
      <c r="E8" s="283"/>
      <c r="F8" s="283"/>
      <c r="G8" s="230"/>
      <c r="H8" s="230"/>
      <c r="I8" s="230"/>
    </row>
    <row r="9" spans="1:9" s="29" customFormat="1" ht="24" x14ac:dyDescent="0.45">
      <c r="A9" s="190" t="s">
        <v>46</v>
      </c>
      <c r="B9" s="283">
        <f>'A3 Exploitation'!B10:F10</f>
        <v>0</v>
      </c>
      <c r="C9" s="283"/>
      <c r="D9" s="283"/>
      <c r="E9" s="283"/>
      <c r="F9" s="283"/>
      <c r="G9" s="230"/>
      <c r="H9" s="230"/>
      <c r="I9" s="230"/>
    </row>
    <row r="10" spans="1:9" s="29" customFormat="1" ht="24" x14ac:dyDescent="0.45">
      <c r="A10" s="189" t="s">
        <v>45</v>
      </c>
      <c r="B10" s="279">
        <f>'A3 Exploitation'!B11:F11</f>
        <v>0</v>
      </c>
      <c r="C10" s="279"/>
      <c r="D10" s="279"/>
      <c r="E10" s="279"/>
      <c r="F10" s="279"/>
      <c r="G10" s="230"/>
      <c r="H10" s="230"/>
      <c r="I10" s="230"/>
    </row>
    <row r="11" spans="1:9" s="29" customFormat="1" ht="24" x14ac:dyDescent="0.45">
      <c r="A11" s="189" t="s">
        <v>318</v>
      </c>
      <c r="B11" s="284">
        <f>D183</f>
        <v>0</v>
      </c>
      <c r="C11" s="284"/>
      <c r="D11" s="284"/>
      <c r="E11" s="284"/>
      <c r="F11" s="284"/>
      <c r="G11" s="230"/>
      <c r="H11" s="230"/>
      <c r="I11" s="230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72"/>
      <c r="E1" s="272"/>
      <c r="F1" s="272"/>
      <c r="G1" s="272"/>
      <c r="H1" s="272"/>
      <c r="I1" s="272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3" t="s">
        <v>190</v>
      </c>
      <c r="B7" s="273"/>
      <c r="C7" s="273"/>
      <c r="D7" s="273"/>
      <c r="E7" s="273"/>
      <c r="F7" s="273"/>
      <c r="G7" s="229"/>
      <c r="H7" s="229"/>
      <c r="I7" s="229"/>
    </row>
    <row r="8" spans="1:9" ht="29.25" x14ac:dyDescent="0.45">
      <c r="A8" s="274" t="str">
        <f>'Page de garde'!D18</f>
        <v>EL Aouina</v>
      </c>
      <c r="B8" s="274"/>
      <c r="C8" s="274"/>
      <c r="D8" s="274"/>
      <c r="E8" s="274"/>
      <c r="F8" s="274"/>
      <c r="G8" s="230"/>
      <c r="H8" s="230"/>
      <c r="I8" s="229"/>
    </row>
    <row r="9" spans="1:9" ht="24" x14ac:dyDescent="0.45">
      <c r="A9" s="189" t="s">
        <v>44</v>
      </c>
      <c r="B9" s="275"/>
      <c r="C9" s="275"/>
      <c r="D9" s="275"/>
      <c r="E9" s="275"/>
      <c r="F9" s="276"/>
      <c r="G9" s="230"/>
      <c r="H9" s="230"/>
      <c r="I9" s="229"/>
    </row>
    <row r="10" spans="1:9" ht="24" x14ac:dyDescent="0.45">
      <c r="A10" s="190" t="s">
        <v>46</v>
      </c>
      <c r="B10" s="277"/>
      <c r="C10" s="277"/>
      <c r="D10" s="277"/>
      <c r="E10" s="277"/>
      <c r="F10" s="277"/>
      <c r="G10" s="230"/>
      <c r="H10" s="230"/>
      <c r="I10" s="229"/>
    </row>
    <row r="11" spans="1:9" ht="24" x14ac:dyDescent="0.45">
      <c r="A11" s="189" t="s">
        <v>45</v>
      </c>
      <c r="B11" s="271"/>
      <c r="C11" s="271"/>
      <c r="D11" s="271"/>
      <c r="E11" s="271"/>
      <c r="F11" s="271"/>
      <c r="G11" s="230"/>
      <c r="H11" s="230"/>
      <c r="I11" s="229"/>
    </row>
    <row r="12" spans="1:9" ht="24" x14ac:dyDescent="0.45">
      <c r="A12" s="189" t="s">
        <v>260</v>
      </c>
      <c r="B12" s="263">
        <f>D463</f>
        <v>0</v>
      </c>
      <c r="C12" s="263"/>
      <c r="D12" s="263"/>
      <c r="E12" s="263"/>
      <c r="F12" s="263"/>
      <c r="G12" s="230"/>
      <c r="H12" s="230"/>
      <c r="I12" s="229"/>
    </row>
    <row r="13" spans="1:9" ht="22.5" x14ac:dyDescent="0.45">
      <c r="A13" s="28"/>
      <c r="B13" s="29"/>
      <c r="C13" s="29"/>
      <c r="D13" s="264"/>
      <c r="E13" s="264"/>
      <c r="F13" s="264"/>
      <c r="G13" s="264"/>
      <c r="H13" s="264"/>
      <c r="I13" s="3"/>
    </row>
    <row r="14" spans="1:9" ht="16.5" x14ac:dyDescent="0.3">
      <c r="A14" s="265" t="s">
        <v>32</v>
      </c>
      <c r="B14" s="266" t="s">
        <v>33</v>
      </c>
      <c r="C14" s="266"/>
      <c r="D14" s="266" t="s">
        <v>48</v>
      </c>
      <c r="E14" s="267" t="s">
        <v>331</v>
      </c>
      <c r="F14" s="266" t="s">
        <v>202</v>
      </c>
      <c r="G14" s="29"/>
      <c r="H14" s="29"/>
    </row>
    <row r="15" spans="1:9" ht="16.5" x14ac:dyDescent="0.3">
      <c r="A15" s="265"/>
      <c r="B15" s="55" t="s">
        <v>36</v>
      </c>
      <c r="C15" s="55" t="s">
        <v>35</v>
      </c>
      <c r="D15" s="266"/>
      <c r="E15" s="267"/>
      <c r="F15" s="266"/>
      <c r="G15" s="29"/>
      <c r="H15" s="29"/>
    </row>
    <row r="16" spans="1:9" ht="18" x14ac:dyDescent="0.35">
      <c r="A16" s="268" t="s">
        <v>0</v>
      </c>
      <c r="B16" s="268"/>
      <c r="C16" s="268"/>
      <c r="D16" s="268"/>
      <c r="E16" s="268"/>
      <c r="F16" s="268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9" t="s">
        <v>1</v>
      </c>
      <c r="B18" s="270"/>
      <c r="C18" s="270"/>
      <c r="D18" s="270"/>
      <c r="E18" s="270"/>
      <c r="F18" s="270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9" t="s">
        <v>18</v>
      </c>
      <c r="B26" s="260"/>
      <c r="C26" s="260"/>
      <c r="D26" s="260"/>
      <c r="E26" s="260"/>
      <c r="F26" s="260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8" t="s">
        <v>131</v>
      </c>
      <c r="B43" s="268"/>
      <c r="C43" s="268"/>
      <c r="D43" s="268"/>
      <c r="E43" s="268"/>
      <c r="F43" s="268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1" t="s">
        <v>63</v>
      </c>
      <c r="B45" s="262"/>
      <c r="C45" s="262"/>
      <c r="D45" s="262"/>
      <c r="E45" s="262"/>
      <c r="F45" s="262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9" t="s">
        <v>65</v>
      </c>
      <c r="B57" s="260"/>
      <c r="C57" s="260"/>
      <c r="D57" s="260"/>
      <c r="E57" s="260"/>
      <c r="F57" s="260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9" t="s">
        <v>25</v>
      </c>
      <c r="B84" s="260"/>
      <c r="C84" s="260"/>
      <c r="D84" s="260"/>
      <c r="E84" s="260"/>
      <c r="F84" s="260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6" t="s">
        <v>123</v>
      </c>
      <c r="B99" s="257"/>
      <c r="C99" s="257"/>
      <c r="D99" s="257"/>
      <c r="E99" s="257"/>
      <c r="F99" s="258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1" t="s">
        <v>63</v>
      </c>
      <c r="B101" s="262"/>
      <c r="C101" s="262"/>
      <c r="D101" s="262"/>
      <c r="E101" s="262"/>
      <c r="F101" s="262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9" t="s">
        <v>127</v>
      </c>
      <c r="B113" s="260"/>
      <c r="C113" s="260"/>
      <c r="D113" s="260"/>
      <c r="E113" s="260"/>
      <c r="F113" s="260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9" t="s">
        <v>72</v>
      </c>
      <c r="B137" s="260"/>
      <c r="C137" s="260"/>
      <c r="D137" s="260"/>
      <c r="E137" s="260"/>
      <c r="F137" s="260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6" t="s">
        <v>124</v>
      </c>
      <c r="B152" s="257"/>
      <c r="C152" s="257"/>
      <c r="D152" s="257"/>
      <c r="E152" s="257"/>
      <c r="F152" s="258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1" t="s">
        <v>63</v>
      </c>
      <c r="B154" s="262"/>
      <c r="C154" s="262"/>
      <c r="D154" s="262"/>
      <c r="E154" s="262"/>
      <c r="F154" s="262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9" t="s">
        <v>128</v>
      </c>
      <c r="B166" s="260"/>
      <c r="C166" s="260"/>
      <c r="D166" s="260"/>
      <c r="E166" s="260"/>
      <c r="F166" s="260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6" t="s">
        <v>157</v>
      </c>
      <c r="B192" s="257"/>
      <c r="C192" s="257"/>
      <c r="D192" s="257"/>
      <c r="E192" s="257"/>
      <c r="F192" s="258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9" t="s">
        <v>150</v>
      </c>
      <c r="B194" s="260"/>
      <c r="C194" s="260"/>
      <c r="D194" s="260"/>
      <c r="E194" s="260"/>
      <c r="F194" s="260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9" t="s">
        <v>75</v>
      </c>
      <c r="B209" s="260"/>
      <c r="C209" s="260"/>
      <c r="D209" s="260"/>
      <c r="E209" s="260"/>
      <c r="F209" s="260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9" t="s">
        <v>181</v>
      </c>
      <c r="B232" s="260"/>
      <c r="C232" s="260"/>
      <c r="D232" s="260"/>
      <c r="E232" s="260"/>
      <c r="F232" s="260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6" t="s">
        <v>4</v>
      </c>
      <c r="B249" s="257"/>
      <c r="C249" s="257"/>
      <c r="D249" s="257"/>
      <c r="E249" s="257"/>
      <c r="F249" s="258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9" t="s">
        <v>19</v>
      </c>
      <c r="B251" s="260"/>
      <c r="C251" s="260"/>
      <c r="D251" s="260"/>
      <c r="E251" s="260"/>
      <c r="F251" s="260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9" t="s">
        <v>116</v>
      </c>
      <c r="B263" s="260"/>
      <c r="C263" s="260"/>
      <c r="D263" s="260"/>
      <c r="E263" s="260"/>
      <c r="F263" s="260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6" t="s">
        <v>21</v>
      </c>
      <c r="B282" s="257"/>
      <c r="C282" s="257"/>
      <c r="D282" s="257"/>
      <c r="E282" s="257"/>
      <c r="F282" s="258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9" t="s">
        <v>12</v>
      </c>
      <c r="B284" s="260"/>
      <c r="C284" s="260"/>
      <c r="D284" s="260"/>
      <c r="E284" s="260"/>
      <c r="F284" s="260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9" t="s">
        <v>25</v>
      </c>
      <c r="B297" s="260"/>
      <c r="C297" s="260"/>
      <c r="D297" s="260"/>
      <c r="E297" s="260"/>
      <c r="F297" s="260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6" t="s">
        <v>8</v>
      </c>
      <c r="B310" s="257"/>
      <c r="C310" s="257"/>
      <c r="D310" s="257"/>
      <c r="E310" s="257"/>
      <c r="F310" s="258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1" t="s">
        <v>107</v>
      </c>
      <c r="B312" s="262"/>
      <c r="C312" s="262"/>
      <c r="D312" s="262"/>
      <c r="E312" s="262"/>
      <c r="F312" s="262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9" t="s">
        <v>25</v>
      </c>
      <c r="B324" s="260"/>
      <c r="C324" s="260"/>
      <c r="D324" s="260"/>
      <c r="E324" s="260"/>
      <c r="F324" s="260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9" t="s">
        <v>118</v>
      </c>
      <c r="B340" s="260"/>
      <c r="C340" s="260"/>
      <c r="D340" s="260"/>
      <c r="E340" s="260"/>
      <c r="F340" s="260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9" t="s">
        <v>29</v>
      </c>
      <c r="B349" s="260"/>
      <c r="C349" s="260"/>
      <c r="D349" s="260"/>
      <c r="E349" s="260"/>
      <c r="F349" s="260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6" t="s">
        <v>119</v>
      </c>
      <c r="B363" s="257"/>
      <c r="C363" s="257"/>
      <c r="D363" s="257"/>
      <c r="E363" s="257"/>
      <c r="F363" s="258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1" t="s">
        <v>19</v>
      </c>
      <c r="B365" s="262"/>
      <c r="C365" s="262"/>
      <c r="D365" s="262"/>
      <c r="E365" s="262"/>
      <c r="F365" s="262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1" t="s">
        <v>116</v>
      </c>
      <c r="B376" s="262"/>
      <c r="C376" s="262"/>
      <c r="D376" s="262"/>
      <c r="E376" s="262"/>
      <c r="F376" s="262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6" t="s">
        <v>346</v>
      </c>
      <c r="B393" s="257"/>
      <c r="C393" s="257"/>
      <c r="D393" s="257"/>
      <c r="E393" s="257"/>
      <c r="F393" s="258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9" t="s">
        <v>347</v>
      </c>
      <c r="B395" s="260"/>
      <c r="C395" s="260"/>
      <c r="D395" s="260"/>
      <c r="E395" s="260"/>
      <c r="F395" s="260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9" t="s">
        <v>31</v>
      </c>
      <c r="B402" s="260"/>
      <c r="C402" s="260"/>
      <c r="D402" s="260"/>
      <c r="E402" s="260"/>
      <c r="F402" s="260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6" t="s">
        <v>170</v>
      </c>
      <c r="B412" s="257"/>
      <c r="C412" s="257"/>
      <c r="D412" s="257"/>
      <c r="E412" s="257"/>
      <c r="F412" s="258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6" t="s">
        <v>82</v>
      </c>
      <c r="B422" s="257"/>
      <c r="C422" s="257"/>
      <c r="D422" s="257"/>
      <c r="E422" s="257"/>
      <c r="F422" s="258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6" t="s">
        <v>143</v>
      </c>
      <c r="B431" s="257"/>
      <c r="C431" s="257"/>
      <c r="D431" s="257"/>
      <c r="E431" s="257"/>
      <c r="F431" s="258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6" t="s">
        <v>144</v>
      </c>
      <c r="B452" s="257"/>
      <c r="C452" s="257"/>
      <c r="D452" s="257"/>
      <c r="E452" s="257"/>
      <c r="F452" s="258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80"/>
      <c r="E1" s="280"/>
      <c r="F1" s="280"/>
      <c r="G1" s="280"/>
      <c r="H1" s="280"/>
      <c r="I1" s="280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74" t="s">
        <v>52</v>
      </c>
      <c r="B6" s="274"/>
      <c r="C6" s="274"/>
      <c r="D6" s="274"/>
      <c r="E6" s="274"/>
      <c r="F6" s="274"/>
      <c r="G6" s="230"/>
      <c r="H6" s="230"/>
      <c r="I6" s="230"/>
    </row>
    <row r="7" spans="1:9" s="29" customFormat="1" ht="21.75" customHeight="1" x14ac:dyDescent="0.45">
      <c r="A7" s="274" t="str">
        <f>'A4 Exploitation'!A8:F8</f>
        <v>EL Aouina</v>
      </c>
      <c r="B7" s="274"/>
      <c r="C7" s="274"/>
      <c r="D7" s="274"/>
      <c r="E7" s="274"/>
      <c r="F7" s="274"/>
      <c r="G7" s="230"/>
      <c r="H7" s="230"/>
      <c r="I7" s="230"/>
    </row>
    <row r="8" spans="1:9" s="29" customFormat="1" ht="24" x14ac:dyDescent="0.45">
      <c r="A8" s="189" t="s">
        <v>44</v>
      </c>
      <c r="B8" s="283">
        <f>'A4 Exploitation'!B9:F9</f>
        <v>0</v>
      </c>
      <c r="C8" s="283"/>
      <c r="D8" s="283"/>
      <c r="E8" s="283"/>
      <c r="F8" s="283"/>
      <c r="G8" s="230"/>
      <c r="H8" s="230"/>
      <c r="I8" s="230"/>
    </row>
    <row r="9" spans="1:9" s="29" customFormat="1" ht="24" x14ac:dyDescent="0.45">
      <c r="A9" s="190" t="s">
        <v>46</v>
      </c>
      <c r="B9" s="283">
        <f>'A4 Exploitation'!B10:F10</f>
        <v>0</v>
      </c>
      <c r="C9" s="283"/>
      <c r="D9" s="283"/>
      <c r="E9" s="283"/>
      <c r="F9" s="283"/>
      <c r="G9" s="230"/>
      <c r="H9" s="230"/>
      <c r="I9" s="230"/>
    </row>
    <row r="10" spans="1:9" s="29" customFormat="1" ht="24" x14ac:dyDescent="0.45">
      <c r="A10" s="189" t="s">
        <v>45</v>
      </c>
      <c r="B10" s="279">
        <f>'A4 Exploitation'!B11:F11</f>
        <v>0</v>
      </c>
      <c r="C10" s="279"/>
      <c r="D10" s="279"/>
      <c r="E10" s="279"/>
      <c r="F10" s="279"/>
      <c r="G10" s="230"/>
      <c r="H10" s="230"/>
      <c r="I10" s="230"/>
    </row>
    <row r="11" spans="1:9" s="29" customFormat="1" ht="24" x14ac:dyDescent="0.45">
      <c r="A11" s="189" t="s">
        <v>318</v>
      </c>
      <c r="B11" s="284">
        <f>D183</f>
        <v>0</v>
      </c>
      <c r="C11" s="284"/>
      <c r="D11" s="284"/>
      <c r="E11" s="284"/>
      <c r="F11" s="284"/>
      <c r="G11" s="230"/>
      <c r="H11" s="230"/>
      <c r="I11" s="230"/>
    </row>
    <row r="12" spans="1:9" s="29" customFormat="1" ht="22.5" x14ac:dyDescent="0.45">
      <c r="A12" s="28"/>
      <c r="D12" s="264"/>
      <c r="E12" s="264"/>
      <c r="F12" s="264"/>
      <c r="G12" s="264"/>
      <c r="H12" s="264"/>
      <c r="I12" s="31"/>
    </row>
    <row r="13" spans="1:9" s="29" customFormat="1" ht="11.25" customHeight="1" x14ac:dyDescent="0.3">
      <c r="A13" s="265" t="s">
        <v>32</v>
      </c>
      <c r="B13" s="266" t="s">
        <v>33</v>
      </c>
      <c r="C13" s="266"/>
      <c r="D13" s="266" t="s">
        <v>48</v>
      </c>
      <c r="E13" s="267" t="s">
        <v>201</v>
      </c>
      <c r="F13" s="266" t="s">
        <v>202</v>
      </c>
    </row>
    <row r="14" spans="1:9" s="29" customFormat="1" ht="12.75" customHeight="1" x14ac:dyDescent="0.3">
      <c r="A14" s="265"/>
      <c r="B14" s="55" t="s">
        <v>36</v>
      </c>
      <c r="C14" s="55" t="s">
        <v>35</v>
      </c>
      <c r="D14" s="266"/>
      <c r="E14" s="267"/>
      <c r="F14" s="266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8" t="s">
        <v>0</v>
      </c>
      <c r="B16" s="278"/>
      <c r="C16" s="278"/>
      <c r="D16" s="278"/>
      <c r="E16" s="278"/>
      <c r="F16" s="278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8" t="s">
        <v>4</v>
      </c>
      <c r="B25" s="278"/>
      <c r="C25" s="278"/>
      <c r="D25" s="278"/>
      <c r="E25" s="278"/>
      <c r="F25" s="278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8" t="s">
        <v>231</v>
      </c>
      <c r="B35" s="278"/>
      <c r="C35" s="278"/>
      <c r="D35" s="278"/>
      <c r="E35" s="278"/>
      <c r="F35" s="278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8" t="s">
        <v>21</v>
      </c>
      <c r="B44" s="278"/>
      <c r="C44" s="278"/>
      <c r="D44" s="278"/>
      <c r="E44" s="278"/>
      <c r="F44" s="278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8" t="s">
        <v>8</v>
      </c>
      <c r="B54" s="278"/>
      <c r="C54" s="278"/>
      <c r="D54" s="278"/>
      <c r="E54" s="278"/>
      <c r="F54" s="278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8" t="s">
        <v>136</v>
      </c>
      <c r="B65" s="278"/>
      <c r="C65" s="278"/>
      <c r="D65" s="278"/>
      <c r="E65" s="278"/>
      <c r="F65" s="278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8" t="s">
        <v>223</v>
      </c>
      <c r="B86" s="278"/>
      <c r="C86" s="278"/>
      <c r="D86" s="278"/>
      <c r="E86" s="278"/>
      <c r="F86" s="278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8" t="s">
        <v>224</v>
      </c>
      <c r="B105" s="278"/>
      <c r="C105" s="278"/>
      <c r="D105" s="278"/>
      <c r="E105" s="278"/>
      <c r="F105" s="278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8" t="s">
        <v>196</v>
      </c>
      <c r="B120" s="278"/>
      <c r="C120" s="278"/>
      <c r="D120" s="278"/>
      <c r="E120" s="278"/>
      <c r="F120" s="278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8" t="s">
        <v>228</v>
      </c>
      <c r="B136" s="278"/>
      <c r="C136" s="278"/>
      <c r="D136" s="278"/>
      <c r="E136" s="278"/>
      <c r="F136" s="278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8" t="s">
        <v>80</v>
      </c>
      <c r="B148" s="278"/>
      <c r="C148" s="278"/>
      <c r="D148" s="278"/>
      <c r="E148" s="278"/>
      <c r="F148" s="278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8" t="s">
        <v>17</v>
      </c>
      <c r="B156" s="278"/>
      <c r="C156" s="278"/>
      <c r="D156" s="278"/>
      <c r="E156" s="278"/>
      <c r="F156" s="278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8" t="s">
        <v>82</v>
      </c>
      <c r="B164" s="278"/>
      <c r="C164" s="278"/>
      <c r="D164" s="278"/>
      <c r="E164" s="278"/>
      <c r="F164" s="278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8" t="s">
        <v>227</v>
      </c>
      <c r="B173" s="278"/>
      <c r="C173" s="278"/>
      <c r="D173" s="278"/>
      <c r="E173" s="278"/>
      <c r="F173" s="278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Quali-Consult</cp:lastModifiedBy>
  <cp:lastPrinted>2017-05-25T18:22:19Z</cp:lastPrinted>
  <dcterms:created xsi:type="dcterms:W3CDTF">2015-10-03T07:44:26Z</dcterms:created>
  <dcterms:modified xsi:type="dcterms:W3CDTF">2017-11-17T10:59:49Z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