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Express QLC\CE l'Aouina\10-Octobre 2017\"/>
    </mc:Choice>
  </mc:AlternateContent>
  <bookViews>
    <workbookView xWindow="0" yWindow="0" windowWidth="20490" windowHeight="7620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0" l="1"/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146" i="32" l="1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37" i="32"/>
  <c r="D40" i="32" s="1"/>
  <c r="D41" i="32" s="1"/>
  <c r="B48" i="29" s="1"/>
  <c r="D276" i="32"/>
  <c r="D277" i="32" s="1"/>
  <c r="D294" i="32"/>
  <c r="D295" i="32" s="1"/>
  <c r="D387" i="32"/>
  <c r="D390" i="32" s="1"/>
  <c r="D391" i="32" s="1"/>
  <c r="B104" i="29" s="1"/>
  <c r="D276" i="34"/>
  <c r="D277" i="34" s="1"/>
  <c r="D294" i="34"/>
  <c r="D295" i="34" s="1"/>
  <c r="D186" i="32"/>
  <c r="D187" i="32" s="1"/>
  <c r="D81" i="34"/>
  <c r="D134" i="34"/>
  <c r="D135" i="34" s="1"/>
  <c r="D146" i="34"/>
  <c r="D147" i="34" s="1"/>
  <c r="D337" i="34"/>
  <c r="D338" i="34" s="1"/>
  <c r="D357" i="34"/>
  <c r="D387" i="34"/>
  <c r="D388" i="34" s="1"/>
  <c r="D449" i="34"/>
  <c r="D450" i="34" s="1"/>
  <c r="B133" i="29" s="1"/>
  <c r="D83" i="35"/>
  <c r="D84" i="35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358" i="32" s="1"/>
  <c r="D409" i="32"/>
  <c r="D410" i="32" s="1"/>
  <c r="B111" i="29" s="1"/>
  <c r="D54" i="34"/>
  <c r="D55" i="34" s="1"/>
  <c r="D186" i="34"/>
  <c r="D187" i="34" s="1"/>
  <c r="D229" i="34"/>
  <c r="D230" i="34" s="1"/>
  <c r="D242" i="34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43" i="34"/>
  <c r="D164" i="34"/>
  <c r="D305" i="34"/>
  <c r="D409" i="34"/>
  <c r="D410" i="34" s="1"/>
  <c r="B112" i="29" s="1"/>
  <c r="D459" i="34"/>
  <c r="B140" i="29" s="1"/>
  <c r="D182" i="33"/>
  <c r="D183" i="33" s="1"/>
  <c r="D179" i="33"/>
  <c r="D38" i="32"/>
  <c r="D279" i="32"/>
  <c r="D280" i="32" s="1"/>
  <c r="B83" i="29" s="1"/>
  <c r="D459" i="32"/>
  <c r="B139" i="29" s="1"/>
  <c r="D164" i="32"/>
  <c r="D189" i="32"/>
  <c r="D190" i="32" s="1"/>
  <c r="B69" i="29" s="1"/>
  <c r="D82" i="32"/>
  <c r="D243" i="32"/>
  <c r="D245" i="32"/>
  <c r="D246" i="32" s="1"/>
  <c r="B76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7" i="31"/>
  <c r="A7" i="17"/>
  <c r="D62" i="31" l="1"/>
  <c r="D63" i="31" s="1"/>
  <c r="D307" i="34"/>
  <c r="D308" i="34" s="1"/>
  <c r="B91" i="29" s="1"/>
  <c r="D149" i="32"/>
  <c r="D150" i="32" s="1"/>
  <c r="B62" i="29" s="1"/>
  <c r="D360" i="34"/>
  <c r="D361" i="34" s="1"/>
  <c r="B98" i="29" s="1"/>
  <c r="D96" i="34"/>
  <c r="D97" i="34" s="1"/>
  <c r="B56" i="29" s="1"/>
  <c r="D360" i="32"/>
  <c r="D361" i="32" s="1"/>
  <c r="B97" i="29" s="1"/>
  <c r="D390" i="34"/>
  <c r="D391" i="34" s="1"/>
  <c r="B105" i="29" s="1"/>
  <c r="D81" i="30"/>
  <c r="D149" i="34"/>
  <c r="D150" i="34" s="1"/>
  <c r="B63" i="29" s="1"/>
  <c r="D242" i="30"/>
  <c r="D243" i="30" s="1"/>
  <c r="D276" i="30"/>
  <c r="D277" i="30" s="1"/>
  <c r="D388" i="32"/>
  <c r="D358" i="34"/>
  <c r="D82" i="34"/>
  <c r="D279" i="34"/>
  <c r="D280" i="34" s="1"/>
  <c r="B84" i="29" s="1"/>
  <c r="D206" i="30"/>
  <c r="D207" i="30" s="1"/>
  <c r="D245" i="34"/>
  <c r="D246" i="34" s="1"/>
  <c r="B77" i="29" s="1"/>
  <c r="D37" i="30"/>
  <c r="D40" i="30" s="1"/>
  <c r="D41" i="30" s="1"/>
  <c r="B47" i="29" s="1"/>
  <c r="D110" i="30"/>
  <c r="D111" i="30" s="1"/>
  <c r="D146" i="30"/>
  <c r="D147" i="30" s="1"/>
  <c r="D449" i="30"/>
  <c r="D450" i="30" s="1"/>
  <c r="B131" i="29" s="1"/>
  <c r="D132" i="31"/>
  <c r="D133" i="31" s="1"/>
  <c r="D189" i="34"/>
  <c r="D190" i="34" s="1"/>
  <c r="B70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D462" i="32"/>
  <c r="D463" i="32" s="1"/>
  <c r="D179" i="31"/>
  <c r="D390" i="30"/>
  <c r="D391" i="30" s="1"/>
  <c r="B103" i="29" s="1"/>
  <c r="D38" i="30"/>
  <c r="D82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60" i="30" l="1"/>
  <c r="D361" i="30" s="1"/>
  <c r="B96" i="29" s="1"/>
  <c r="D307" i="30"/>
  <c r="D308" i="30" s="1"/>
  <c r="B89" i="29" s="1"/>
  <c r="D245" i="30"/>
  <c r="D246" i="30" s="1"/>
  <c r="B75" i="29" s="1"/>
  <c r="D189" i="30"/>
  <c r="D190" i="30" s="1"/>
  <c r="B68" i="29" s="1"/>
  <c r="D96" i="30"/>
  <c r="D97" i="30" s="1"/>
  <c r="B54" i="29" s="1"/>
  <c r="D279" i="30"/>
  <c r="D280" i="30" s="1"/>
  <c r="B82" i="29" s="1"/>
  <c r="D462" i="34"/>
  <c r="D463" i="34" s="1"/>
  <c r="B27" i="29" s="1"/>
  <c r="D149" i="30"/>
  <c r="D150" i="30" s="1"/>
  <c r="B61" i="29" s="1"/>
  <c r="B147" i="29"/>
  <c r="D132" i="17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D171" i="17"/>
  <c r="D62" i="17"/>
  <c r="D206" i="16"/>
  <c r="D54" i="16"/>
  <c r="B9" i="17"/>
  <c r="B10" i="17"/>
  <c r="B35" i="29" l="1"/>
  <c r="D462" i="30"/>
  <c r="D463" i="30" s="1"/>
  <c r="B33" i="29" s="1"/>
  <c r="D390" i="16"/>
  <c r="D391" i="16" s="1"/>
  <c r="B102" i="29" s="1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B12" i="30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<sst xmlns="http://schemas.openxmlformats.org/spreadsheetml/2006/main" count="3085" uniqueCount="458">
  <si>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</si>
  <si>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</si>
  <si>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</si>
  <si>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</si>
  <si>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</si>
  <si>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</si>
  <si>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</si>
  <si>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</si>
  <si>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</si>
  <si>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</si>
  <si>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</si>
  <si>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</si>
  <si>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</si>
  <si>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</si>
  <si>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</si>
  <si>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</si>
  <si>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</si>
  <si>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</si>
  <si>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</si>
  <si>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</si>
  <si>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</si>
  <si>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</si>
  <si>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</si>
  <si>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</si>
  <si>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</si>
  <si>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</si>
  <si>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</si>
  <si>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</si>
  <si>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</si>
  <si>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</si>
  <si>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</si>
  <si>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</si>
  <si>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</si>
  <si>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</si>
  <si>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</si>
  <si>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</si>
  <si>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</si>
  <si>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</si>
  <si>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</si>
  <si>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</si>
  <si>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</si>
  <si>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</si>
  <si>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</si>
  <si>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</si>
  <si>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</si>
  <si>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</si>
  <si>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</si>
  <si>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</si>
  <si>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</si>
  <si>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</si>
  <si>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</si>
  <si>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</si>
  <si>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</si>
  <si>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</si>
  <si>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</si>
  <si>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</si>
  <si>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</si>
  <si>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</si>
  <si>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</si>
  <si>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</si>
  <si>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</si>
  <si>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</si>
  <si>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</si>
  <si>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</si>
  <si>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</si>
  <si>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</si>
  <si>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</si>
  <si>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</si>
  <si>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</si>
  <si>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</si>
  <si>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</si>
  <si>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</si>
  <si>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</si>
  <si>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</si>
  <si>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</si>
  <si>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</si>
  <si>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</si>
  <si>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</si>
  <si>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</si>
  <si>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</si>
  <si>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</si>
  <si>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</si>
  <si>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</si>
  <si>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</si>
  <si>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</si>
  <si>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</si>
  <si>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</si>
  <si>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</si>
  <si>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</si>
  <si>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</si>
  <si>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</si>
  <si>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</si>
  <si>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</si>
  <si>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</si>
  <si>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</si>
  <si>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</si>
  <si>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</si>
  <si>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</si>
  <si>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</si>
  <si>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</si>
  <si>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</si>
  <si>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</si>
  <si>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</si>
  <si>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</si>
  <si>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</si>
  <si>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</si>
  <si>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</si>
  <si>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</si>
  <si>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</si>
  <si>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</si>
  <si>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</si>
  <si>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</si>
  <si>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</si>
  <si>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</si>
  <si>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</si>
  <si>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</si>
  <si>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</si>
  <si>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</si>
  <si>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</si>
  <si>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</si>
  <si>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</si>
  <si>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</si>
  <si>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</si>
  <si>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</si>
  <si>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</si>
  <si>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</si>
  <si>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</si>
  <si>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</si>
  <si>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</si>
  <si>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</si>
  <si>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</si>
  <si>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</si>
  <si>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</si>
  <si>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</si>
  <si>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</si>
  <si>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</si>
  <si>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</si>
  <si>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</si>
  <si>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</si>
  <si>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</si>
  <si>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</si>
  <si>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</si>
  <si>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</si>
  <si>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</si>
  <si>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</si>
  <si>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</si>
  <si>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</si>
  <si>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</si>
  <si>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</si>
  <si>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</si>
  <si>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</si>
  <si>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</si>
  <si>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</si>
  <si>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</si>
  <si>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</si>
  <si>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</si>
  <si>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</si>
  <si>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</si>
  <si>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</si>
  <si>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</si>
  <si>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</si>
  <si>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</si>
  <si>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</si>
  <si>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</si>
  <si>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</si>
  <si>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</si>
  <si>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</si>
  <si>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</si>
  <si>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</si>
  <si>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</si>
  <si>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</si>
  <si>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</si>
  <si>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</si>
  <si>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</si>
  <si>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</si>
  <si>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</si>
  <si>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</si>
  <si>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</si>
  <si>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</si>
  <si>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</si>
  <si>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</si>
  <si>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</si>
  <si>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</si>
  <si>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</si>
  <si>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</si>
  <si>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</si>
  <si>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</si>
  <si>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</si>
  <si>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</si>
  <si>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</si>
  <si>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</si>
  <si>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</si>
  <si>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</si>
  <si>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</si>
  <si>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</si>
  <si>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</si>
  <si>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</si>
  <si>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</si>
  <si>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</si>
  <si>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</si>
  <si>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</si>
  <si>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</si>
  <si>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</si>
  <si>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</si>
  <si>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</si>
  <si>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</si>
  <si>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</si>
  <si>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</si>
  <si>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</si>
  <si>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</si>
  <si>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</si>
  <si>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</si>
  <si>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</si>
  <si>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</si>
  <si>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</si>
  <si>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</si>
  <si>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</si>
  <si>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</si>
  <si>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</si>
  <si>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</si>
  <si>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</si>
  <si>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</si>
  <si>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</si>
  <si>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</si>
  <si>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</si>
  <si>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</si>
  <si>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</si>
  <si>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</si>
  <si>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</si>
  <si>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</si>
  <si>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</si>
  <si>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</si>
  <si>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</si>
  <si>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</si>
  <si>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</si>
  <si>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</si>
  <si>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</si>
  <si>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</si>
  <si>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</si>
  <si>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</si>
  <si>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</si>
  <si>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</si>
  <si>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</si>
  <si>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</si>
  <si>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</si>
  <si>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</si>
  <si>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</si>
  <si>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</si>
  <si>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</si>
  <si>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</si>
  <si>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</si>
  <si>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</si>
  <si>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</si>
  <si>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</si>
  <si>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</si>
  <si>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</si>
  <si>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</si>
  <si>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</si>
  <si>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</si>
  <si>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</si>
  <si>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</si>
  <si>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</si>
  <si>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</si>
  <si>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</si>
  <si>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</si>
  <si>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</si>
  <si>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</si>
  <si>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</si>
  <si>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</si>
  <si>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</si>
  <si>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</si>
  <si>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</si>
  <si>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</si>
  <si>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</si>
  <si>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</si>
  <si>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</si>
  <si>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</si>
  <si>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</si>
  <si>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</si>
  <si>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</si>
  <si>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</si>
  <si>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</si>
  <si>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</si>
  <si>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</si>
  <si>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</si>
  <si>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</si>
  <si>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</si>
  <si>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</si>
  <si>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</si>
  <si>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</si>
  <si>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</si>
  <si>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</si>
  <si>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</si>
  <si>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</si>
  <si>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</si>
  <si>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</si>
  <si>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</si>
  <si>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</si>
  <si>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</si>
  <si>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</si>
  <si>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</si>
  <si>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</si>
  <si>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</si>
  <si>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</si>
  <si>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</si>
  <si>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</si>
  <si>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</si>
  <si>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</si>
  <si>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</si>
  <si>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</si>
  <si>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</si>
  <si>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</si>
  <si>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</si>
  <si>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</si>
  <si>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</si>
  <si>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</si>
  <si>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</si>
  <si>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</si>
  <si>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</si>
  <si>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</si>
  <si>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</si>
  <si>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</si>
  <si>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</si>
  <si>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</si>
  <si>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</si>
  <si>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</si>
  <si>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</si>
  <si>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</si>
  <si>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</si>
  <si>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</si>
  <si>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</si>
  <si>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</si>
  <si>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</si>
  <si>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</si>
  <si>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</si>
  <si>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</si>
  <si>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</si>
  <si>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</si>
  <si>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</si>
  <si>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</si>
  <si>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</si>
  <si>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</si>
  <si>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</si>
  <si>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</si>
  <si>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</si>
  <si>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</si>
  <si>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</si>
  <si>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</si>
  <si>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</si>
  <si>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</si>
  <si>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</si>
  <si>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</si>
  <si>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</si>
  <si>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</si>
  <si>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</si>
  <si>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</si>
  <si>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</si>
  <si>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</si>
  <si>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</si>
  <si>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</si>
  <si>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</si>
  <si>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</si>
  <si>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</si>
  <si>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</si>
  <si>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</si>
  <si>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</si>
  <si>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</si>
  <si>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</si>
  <si>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</si>
  <si>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</si>
  <si>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</si>
  <si>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</si>
  <si>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</si>
  <si>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</si>
  <si>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</si>
  <si>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</si>
  <si>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</si>
  <si>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</si>
  <si>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</si>
  <si>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</si>
  <si>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Correct</t>
  </si>
  <si>
    <t xml:space="preserve">Correct </t>
  </si>
  <si>
    <t>Voir ligne 27</t>
  </si>
  <si>
    <t>Directeur du magasin Jaouher JLASSI</t>
  </si>
  <si>
    <t>Les étagères manquaient de propreté</t>
  </si>
  <si>
    <t>Les caisses manquaient de propreté</t>
  </si>
  <si>
    <t>1/ La fraicheur du persil et les courgettes est moyenne,
2/ Les framboises préemballés en barquettes sont moisis</t>
  </si>
  <si>
    <t>La chambre froide des retours/casses n'était pas propre</t>
  </si>
  <si>
    <t>Présence de produits retours entreposage dans le couloir des sanitaires du personnel</t>
  </si>
  <si>
    <t>Stockage des sacs de sucre dans le couloir des sanitaires du personnel</t>
  </si>
  <si>
    <t>Présence de produits périmés : 
- 2 bouteilles Croq'vert Aux 5 Epices &amp; Aromates (AMORA) (DLC : 03/02/2017),
- 1 bouteille Croq'Doux (DLC : 31/03/2017)</t>
  </si>
  <si>
    <t xml:space="preserve">Renforcer le contrôle des DLC </t>
  </si>
  <si>
    <t>Absence de thermomètre de vérification, l'opérateur utilise celui de la réception</t>
  </si>
  <si>
    <t>Les informations du relevé mensuel du mois de Avril 2017 sont irronés, l'opératrice enregistre à ce niveau la température à cœur des produits. Une formation a eu lieu le jour de l'audit</t>
  </si>
  <si>
    <t>Les présentoirs d'olives et condiments n'étaient pas propres le jour de l'audit</t>
  </si>
  <si>
    <t>Les produits exposés (olives et olives dénoyautés) présentent une couche blanchâtre favorisant ainsi la prolifération des moisissures et rend le produit répugnant</t>
  </si>
  <si>
    <t>Les produits exposés à côté des caisses sont d'une couche de poussière. Renforcer le dépoussièrrage de ces produits</t>
  </si>
  <si>
    <t>Absence d'enregistrement des opérations de nettoyage et désinfection depuis le 19/02/2017</t>
  </si>
  <si>
    <t>Assurer le suivi et l'enregistrement des opérations ND</t>
  </si>
  <si>
    <t>Présence de produits alimentaires (sucre et produits retours) au niveau du couloir des sanitaires</t>
  </si>
  <si>
    <t>L'horaire de sortie des poubelles n'est pas affiché</t>
  </si>
  <si>
    <t>Existe uniquement les certificats d'aptitudes et les visites médicaux</t>
  </si>
  <si>
    <t>Température de stockage 
Mesurée : 6,1°C
Affichée : 6°C</t>
  </si>
  <si>
    <t>Les lanières n'étaient pas propres le jour de l'audit</t>
  </si>
  <si>
    <t>Les caches des évaporateurs n'étaient pas propres</t>
  </si>
  <si>
    <t>Température du meuble des volailles PLS 
mesurée 1°C 
affichée 2,8°C
Température du meuble des produits surgelés 
mesurée -19°C 
affichée -16,6°C</t>
  </si>
  <si>
    <t>Absence d'un distributeur de papier (vestiaires homme et femme)</t>
  </si>
  <si>
    <t>Absence d'un micro-onde</t>
  </si>
  <si>
    <t>Absence d'un presse carton</t>
  </si>
  <si>
    <t>Absence d'un local poubelle</t>
  </si>
  <si>
    <t>Les alarmes sont vérifiés mais ne sont pas enregistrés</t>
  </si>
  <si>
    <t>Les rideaux du meuble des yaourts ne sont pas fontionnels</t>
  </si>
  <si>
    <t>Respecter la date de retrait des produits exposés</t>
  </si>
  <si>
    <t>Présence de gouttelettes d'eau au niveau du linéaire des yaourts</t>
  </si>
  <si>
    <t>Présence d'un produit dont la date limite de retait est dépassée : 1/2 Poulet en barquette (fournisseur el Mazraa DLC : 25/05/2017</t>
  </si>
  <si>
    <t>Présence de produits périmés :
- 2 paquets de Saucisse El Mazraa (DLC : 24/05/2017)
- 2 paquets de Salami Les Salamis Dindik (DLC : 23/05/2017)</t>
  </si>
  <si>
    <t xml:space="preserve">Fixer un distributeur de papier </t>
  </si>
  <si>
    <t>Vue les travaux en face du magasin, le quai était de propreté moyenne</t>
  </si>
  <si>
    <t>Absence d'affiches</t>
  </si>
  <si>
    <t>Affichet les instructions d'hygiène</t>
  </si>
  <si>
    <t>Afficher les horaires de sortie des poubelles</t>
  </si>
  <si>
    <t>Les appareils DEIV du rayon fruits et légumes n'étaient pas propres le jour de l'audit</t>
  </si>
  <si>
    <t>Vérifier les produits exposés et nettoyer les présentoirs systématiquement</t>
  </si>
  <si>
    <t>Réparer le meuble</t>
  </si>
  <si>
    <t>Vérifier la fraicheur des produits stockés avant exposition</t>
  </si>
  <si>
    <t>M. Bilel HAMDI</t>
  </si>
  <si>
    <t>M. Jaouher JLASSI (DM)</t>
  </si>
  <si>
    <t>L’autocontrôle des opérations de nettoyage n’était pas effectué</t>
  </si>
  <si>
    <t>Absence de distributeur papier dans les vestiaires.</t>
  </si>
  <si>
    <t>Certains casiers étaient rouillés.</t>
  </si>
  <si>
    <t>Entreposage des aliments dans les casiers.</t>
  </si>
  <si>
    <t>Interdire ces pratiques.</t>
  </si>
  <si>
    <t>L’armoire des produits de nettoyage était rouillée.</t>
  </si>
  <si>
    <t>Repeindre cette armoire</t>
  </si>
  <si>
    <t>Prévoir un local déchets</t>
  </si>
  <si>
    <t>Absence d'un local déchets.</t>
  </si>
  <si>
    <t>Prévoir et mettre en marche ces équipements.</t>
  </si>
  <si>
    <t>Prévoir cet équipement.</t>
  </si>
  <si>
    <t>Repeindre ces casiers.</t>
  </si>
  <si>
    <t>Un meuble négatif n’était pas fonctionnel vu le problème de l’étanchéité des couvercles.</t>
  </si>
  <si>
    <t>Réparer ce meuble.</t>
  </si>
  <si>
    <t>L'évaporateur de la chambre froide était souillé.</t>
  </si>
  <si>
    <t>Nettoyer cet équipement.</t>
  </si>
  <si>
    <t>Assurer le dépoussiérage au niveau des étagères.</t>
  </si>
  <si>
    <t>Nettoyer les étagères de meuble des yaourts.</t>
  </si>
  <si>
    <t>Réaliser ces enregistrements.</t>
  </si>
  <si>
    <t>La prise des températures à cœur n'était pas réalisée.</t>
  </si>
  <si>
    <t>L'Aouina</t>
  </si>
  <si>
    <t>T°(affichée)=4,2°C
T°(mesurée)=8°C</t>
  </si>
  <si>
    <t>Améliorer le classement des fiches.</t>
  </si>
  <si>
    <t>Durée d'exposition des produits</t>
  </si>
  <si>
    <t>Absence d'un thermomètre.</t>
  </si>
  <si>
    <t>Prévoir un thermomètre pour le rayon PLS</t>
  </si>
  <si>
    <t>La vérification mensuelle du thermomètre n'était pas réalisée.</t>
  </si>
  <si>
    <t>Réaliser et enregistrer la vérification mensuelle du thermomètre.</t>
  </si>
  <si>
    <t>Absence d'un dispositif de réchauffage.
Le réfrigérateur n'était pas fonctionnel.</t>
  </si>
  <si>
    <t>Taux de réalisation du plan d'action précédent</t>
  </si>
  <si>
    <t>Des étagères supplémentaires sont à fournir.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</si>
</sst>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vertical="center" wrapText="1"/>
      <protection locked="0" hidden="1"/>
    </xf>
    <xf numFmtId="9" fontId="0" fillId="0" borderId="1" xfId="0" applyNumberFormat="1" applyBorder="1" applyAlignment="1" applyProtection="1">
      <alignment vertical="top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3986736"/>
        <c:axId val="283987296"/>
      </c:barChart>
      <c:catAx>
        <c:axId val="28398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3987296"/>
        <c:crosses val="autoZero"/>
        <c:auto val="1"/>
        <c:lblAlgn val="ctr"/>
        <c:lblOffset val="100"/>
        <c:noMultiLvlLbl val="0"/>
      </c:catAx>
      <c:valAx>
        <c:axId val="283987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398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4545472"/>
        <c:axId val="284546032"/>
      </c:barChart>
      <c:catAx>
        <c:axId val="2845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546032"/>
        <c:crosses val="autoZero"/>
        <c:auto val="1"/>
        <c:lblAlgn val="ctr"/>
        <c:lblOffset val="100"/>
        <c:noMultiLvlLbl val="0"/>
      </c:catAx>
      <c:valAx>
        <c:axId val="28454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45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786656"/>
        <c:axId val="281787216"/>
      </c:barChart>
      <c:catAx>
        <c:axId val="28178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787216"/>
        <c:crosses val="autoZero"/>
        <c:auto val="1"/>
        <c:lblAlgn val="ctr"/>
        <c:lblOffset val="100"/>
        <c:noMultiLvlLbl val="0"/>
      </c:catAx>
      <c:valAx>
        <c:axId val="28178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78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4805408"/>
        <c:axId val="334805968"/>
      </c:barChart>
      <c:catAx>
        <c:axId val="33480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4805968"/>
        <c:crosses val="autoZero"/>
        <c:auto val="1"/>
        <c:lblAlgn val="ctr"/>
        <c:lblOffset val="100"/>
        <c:noMultiLvlLbl val="0"/>
      </c:catAx>
      <c:valAx>
        <c:axId val="33480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480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283120"/>
        <c:axId val="281283680"/>
      </c:barChart>
      <c:catAx>
        <c:axId val="28128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283680"/>
        <c:crosses val="autoZero"/>
        <c:auto val="1"/>
        <c:lblAlgn val="ctr"/>
        <c:lblOffset val="100"/>
        <c:noMultiLvlLbl val="0"/>
      </c:catAx>
      <c:valAx>
        <c:axId val="28128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28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633424"/>
        <c:axId val="208633984"/>
      </c:barChart>
      <c:catAx>
        <c:axId val="2086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633984"/>
        <c:crosses val="autoZero"/>
        <c:auto val="1"/>
        <c:lblAlgn val="ctr"/>
        <c:lblOffset val="100"/>
        <c:noMultiLvlLbl val="0"/>
      </c:catAx>
      <c:valAx>
        <c:axId val="20863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63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0.86734693877551017</c:v>
                </c:pt>
                <c:pt idx="1">
                  <c:v>0.80392156862745101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3914400"/>
        <c:axId val="333914960"/>
      </c:barChart>
      <c:catAx>
        <c:axId val="33391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3914960"/>
        <c:crosses val="autoZero"/>
        <c:auto val="1"/>
        <c:lblAlgn val="ctr"/>
        <c:lblOffset val="100"/>
        <c:noMultiLvlLbl val="0"/>
      </c:catAx>
      <c:valAx>
        <c:axId val="33391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391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0.80932203389830504</c:v>
                </c:pt>
                <c:pt idx="1">
                  <c:v>0.92543859649122806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5198400"/>
        <c:axId val="295198960"/>
      </c:barChart>
      <c:catAx>
        <c:axId val="2951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5198960"/>
        <c:crosses val="autoZero"/>
        <c:auto val="1"/>
        <c:lblAlgn val="ctr"/>
        <c:lblOffset val="100"/>
        <c:noMultiLvlLbl val="0"/>
      </c:catAx>
      <c:valAx>
        <c:axId val="29519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51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0.83833448633690755</c:v>
                </c:pt>
                <c:pt idx="1">
                  <c:v>0.86468008255933948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62598992"/>
        <c:axId val="362599552"/>
        <c:extLst xmlns:c16r2="http://schemas.microsoft.com/office/drawing/2015/06/chart"/>
      </c:barChart>
      <c:catAx>
        <c:axId val="362598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599552"/>
        <c:crosses val="autoZero"/>
        <c:auto val="1"/>
        <c:lblAlgn val="ctr"/>
        <c:lblOffset val="100"/>
        <c:noMultiLvlLbl val="0"/>
      </c:catAx>
      <c:valAx>
        <c:axId val="3625995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59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0.74299999999999999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61012816"/>
        <c:axId val="361013376"/>
        <c:extLst xmlns:c16r2="http://schemas.microsoft.com/office/drawing/2015/06/chart"/>
      </c:barChart>
      <c:catAx>
        <c:axId val="36101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013376"/>
        <c:crosses val="autoZero"/>
        <c:auto val="1"/>
        <c:lblAlgn val="ctr"/>
        <c:lblOffset val="100"/>
        <c:noMultiLvlLbl val="0"/>
      </c:catAx>
      <c:valAx>
        <c:axId val="36101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01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4403280"/>
        <c:axId val="284403840"/>
      </c:barChart>
      <c:catAx>
        <c:axId val="28440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403840"/>
        <c:crosses val="autoZero"/>
        <c:auto val="1"/>
        <c:lblAlgn val="ctr"/>
        <c:lblOffset val="100"/>
        <c:noMultiLvlLbl val="0"/>
      </c:catAx>
      <c:valAx>
        <c:axId val="28440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440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3187808"/>
        <c:axId val="283188368"/>
      </c:barChart>
      <c:catAx>
        <c:axId val="28318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3188368"/>
        <c:crosses val="autoZero"/>
        <c:auto val="1"/>
        <c:lblAlgn val="ctr"/>
        <c:lblOffset val="100"/>
        <c:noMultiLvlLbl val="0"/>
      </c:catAx>
      <c:valAx>
        <c:axId val="28318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318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022448"/>
        <c:axId val="294023008"/>
      </c:barChart>
      <c:catAx>
        <c:axId val="29402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23008"/>
        <c:crosses val="autoZero"/>
        <c:auto val="1"/>
        <c:lblAlgn val="ctr"/>
        <c:lblOffset val="100"/>
        <c:noMultiLvlLbl val="0"/>
      </c:catAx>
      <c:valAx>
        <c:axId val="29402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02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175856"/>
        <c:axId val="208176416"/>
      </c:barChart>
      <c:catAx>
        <c:axId val="20817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176416"/>
        <c:crosses val="autoZero"/>
        <c:auto val="1"/>
        <c:lblAlgn val="ctr"/>
        <c:lblOffset val="100"/>
        <c:noMultiLvlLbl val="0"/>
      </c:catAx>
      <c:valAx>
        <c:axId val="20817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17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0.89473684210526316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799824"/>
        <c:axId val="330800384"/>
      </c:barChart>
      <c:catAx>
        <c:axId val="33079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0800384"/>
        <c:crosses val="autoZero"/>
        <c:auto val="1"/>
        <c:lblAlgn val="ctr"/>
        <c:lblOffset val="100"/>
        <c:noMultiLvlLbl val="0"/>
      </c:catAx>
      <c:valAx>
        <c:axId val="33080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79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0.53333333333333333</c:v>
                </c:pt>
                <c:pt idx="1">
                  <c:v>0.8928571428571429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803184"/>
        <c:axId val="330776528"/>
      </c:barChart>
      <c:catAx>
        <c:axId val="33080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0776528"/>
        <c:crosses val="autoZero"/>
        <c:auto val="1"/>
        <c:lblAlgn val="ctr"/>
        <c:lblOffset val="100"/>
        <c:noMultiLvlLbl val="0"/>
      </c:catAx>
      <c:valAx>
        <c:axId val="33077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8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0.75</c:v>
                </c:pt>
                <c:pt idx="1">
                  <c:v>0.90322580645161288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779328"/>
        <c:axId val="330779888"/>
      </c:barChart>
      <c:catAx>
        <c:axId val="33077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0779888"/>
        <c:crosses val="autoZero"/>
        <c:auto val="1"/>
        <c:lblAlgn val="ctr"/>
        <c:lblOffset val="100"/>
        <c:noMultiLvlLbl val="0"/>
      </c:catAx>
      <c:valAx>
        <c:axId val="3307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77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0.90625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4469264"/>
        <c:axId val="284469824"/>
      </c:barChart>
      <c:catAx>
        <c:axId val="28446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4469824"/>
        <c:crosses val="autoZero"/>
        <c:auto val="1"/>
        <c:lblAlgn val="ctr"/>
        <c:lblOffset val="100"/>
        <c:noMultiLvlLbl val="0"/>
      </c:catAx>
      <c:valAx>
        <c:axId val="28446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446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5" t="s">
        <v>378</v>
      </c>
      <c r="B18" s="255"/>
      <c r="C18" s="255"/>
      <c r="D18" s="256" t="s">
        <v>447</v>
      </c>
      <c r="E18" s="256"/>
      <c r="F18" s="256"/>
      <c r="G18" s="256"/>
      <c r="H18" s="256"/>
      <c r="I18" s="256"/>
      <c r="J18" s="256"/>
      <c r="K18" s="256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7" t="s">
        <v>350</v>
      </c>
      <c r="B21" s="257"/>
      <c r="C21" s="257"/>
      <c r="D21" s="257"/>
      <c r="E21" s="257"/>
      <c r="F21" s="257"/>
      <c r="G21" s="257"/>
      <c r="H21" s="257"/>
      <c r="I21" s="257"/>
      <c r="J21" s="257"/>
      <c r="K21" s="257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58" t="s">
        <v>352</v>
      </c>
      <c r="C23" s="258"/>
      <c r="D23" s="147"/>
      <c r="E23" s="147"/>
      <c r="F23" s="147"/>
      <c r="G23" s="147"/>
      <c r="H23" s="147"/>
      <c r="I23" s="147"/>
      <c r="J23" s="146" t="str">
        <f>D18</f>
        <v>L'Aouina</v>
      </c>
    </row>
    <row r="24" spans="1:11" ht="33" customHeight="1" x14ac:dyDescent="0.25">
      <c r="A24" s="188" t="s">
        <v>353</v>
      </c>
      <c r="B24" s="259">
        <f>AVERAGE('A1 Exploitation'!D463,'A1 Technique'!D183)</f>
        <v>0.83833448633690755</v>
      </c>
      <c r="C24" s="259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59">
        <f>AVERAGE('A2 Exploitation'!D463,'A2 Technique'!D183)</f>
        <v>0.86468008255933948</v>
      </c>
      <c r="C25" s="259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59">
        <f>AVERAGE('A3 Exploitation'!D463,'A3 Technique'!D183)</f>
        <v>0</v>
      </c>
      <c r="C26" s="259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59">
        <f>AVERAGE('A4 Exploitation'!D463,'A4 Technique'!D183)</f>
        <v>0</v>
      </c>
      <c r="C27" s="259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58" t="s">
        <v>357</v>
      </c>
      <c r="C31" s="258"/>
      <c r="D31" s="147"/>
      <c r="E31" s="147"/>
      <c r="F31" s="147"/>
      <c r="G31" s="147"/>
      <c r="H31" s="147"/>
      <c r="I31" s="147"/>
      <c r="J31" s="146" t="str">
        <f>D18</f>
        <v>L'Aouina</v>
      </c>
    </row>
    <row r="32" spans="1:11" ht="33" customHeight="1" x14ac:dyDescent="0.25">
      <c r="A32" s="188" t="s">
        <v>353</v>
      </c>
      <c r="B32" s="259">
        <f>'A1 Exploitation'!D463</f>
        <v>0.80932203389830504</v>
      </c>
      <c r="C32" s="259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59">
        <f>'A2 Exploitation'!D463</f>
        <v>0.92543859649122806</v>
      </c>
      <c r="C33" s="259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59">
        <f>'A3 Exploitation'!D463</f>
        <v>0</v>
      </c>
      <c r="C34" s="259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59">
        <f>'A4 Exploitation'!D463</f>
        <v>0</v>
      </c>
      <c r="C35" s="259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60" t="s">
        <v>358</v>
      </c>
      <c r="C38" s="260"/>
      <c r="D38" s="147"/>
      <c r="E38" s="147"/>
      <c r="F38" s="147"/>
      <c r="G38" s="147"/>
      <c r="H38" s="147"/>
      <c r="I38" s="147"/>
      <c r="J38" s="146" t="str">
        <f>D18</f>
        <v>L'Aouina</v>
      </c>
    </row>
    <row r="39" spans="1:10" ht="33" customHeight="1" x14ac:dyDescent="0.25">
      <c r="A39" s="188" t="s">
        <v>353</v>
      </c>
      <c r="B39" s="259" t="e">
        <f>AVERAGE('A1 Exploitation'!D461, 'A1 Technique'!D181)</f>
        <v>#DIV/0!</v>
      </c>
      <c r="C39" s="259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59">
        <f>AVERAGE('A2 Exploitation'!D461, 'A2 Technique'!D181)</f>
        <v>0.74299999999999999</v>
      </c>
      <c r="C40" s="259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59">
        <f>AVERAGE('A3 Exploitation'!D461, 'A3 Technique'!D181)</f>
        <v>0</v>
      </c>
      <c r="C41" s="259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59">
        <f>AVERAGE('A4 Exploitation'!D461, 'A4 Technique'!D181)</f>
        <v>0</v>
      </c>
      <c r="C42" s="259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58" t="s">
        <v>359</v>
      </c>
      <c r="C45" s="258"/>
      <c r="D45" s="147"/>
      <c r="E45" s="147"/>
      <c r="F45" s="147"/>
      <c r="G45" s="147"/>
      <c r="H45" s="147"/>
      <c r="I45" s="147"/>
      <c r="J45" s="146" t="str">
        <f>D18</f>
        <v>L'Aouina</v>
      </c>
    </row>
    <row r="46" spans="1:10" ht="33" customHeight="1" x14ac:dyDescent="0.25">
      <c r="A46" s="188" t="s">
        <v>353</v>
      </c>
      <c r="B46" s="261">
        <f>'A1 Exploitation'!D41</f>
        <v>0.95833333333333337</v>
      </c>
      <c r="C46" s="261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61">
        <f>'A2 Exploitation'!D41</f>
        <v>0.91666666666666663</v>
      </c>
      <c r="C47" s="261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61">
        <f>'A3 Exploitation'!D41</f>
        <v>0</v>
      </c>
      <c r="C48" s="261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61">
        <f>'A4 Exploitation'!D41</f>
        <v>0</v>
      </c>
      <c r="C49" s="261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58" t="s">
        <v>360</v>
      </c>
      <c r="C52" s="258"/>
      <c r="D52" s="147"/>
      <c r="E52" s="147"/>
      <c r="F52" s="147"/>
      <c r="G52" s="147"/>
      <c r="H52" s="147"/>
      <c r="I52" s="147"/>
      <c r="J52" s="146" t="str">
        <f>D18</f>
        <v>L'Aouina</v>
      </c>
    </row>
    <row r="53" spans="1:10" ht="33" customHeight="1" x14ac:dyDescent="0.25">
      <c r="A53" s="188" t="s">
        <v>353</v>
      </c>
      <c r="B53" s="259" t="e">
        <f>'A1 Exploitation'!D97</f>
        <v>#DIV/0!</v>
      </c>
      <c r="C53" s="259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59" t="e">
        <f>'A2 Exploitation'!D97</f>
        <v>#DIV/0!</v>
      </c>
      <c r="C54" s="259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59">
        <f>'A3 Exploitation'!D97</f>
        <v>0</v>
      </c>
      <c r="C55" s="259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59">
        <f>'A4 Exploitation'!D97</f>
        <v>0</v>
      </c>
      <c r="C56" s="259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58" t="s">
        <v>361</v>
      </c>
      <c r="C59" s="258"/>
      <c r="D59" s="147"/>
      <c r="E59" s="147"/>
      <c r="F59" s="147"/>
      <c r="G59" s="147"/>
      <c r="H59" s="147"/>
      <c r="I59" s="147"/>
      <c r="J59" s="146" t="str">
        <f>D18</f>
        <v>L'Aouina</v>
      </c>
    </row>
    <row r="60" spans="1:10" ht="33" customHeight="1" x14ac:dyDescent="0.25">
      <c r="A60" s="188" t="s">
        <v>353</v>
      </c>
      <c r="B60" s="259" t="e">
        <f>'A1 Exploitation'!D150</f>
        <v>#DIV/0!</v>
      </c>
      <c r="C60" s="259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59" t="e">
        <f>'A2 Exploitation'!D150</f>
        <v>#DIV/0!</v>
      </c>
      <c r="C61" s="259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59">
        <f>'A3 Exploitation'!D150</f>
        <v>0</v>
      </c>
      <c r="C62" s="259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59">
        <f>'A4 Exploitation'!D150</f>
        <v>0</v>
      </c>
      <c r="C63" s="259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58" t="s">
        <v>362</v>
      </c>
      <c r="C66" s="258"/>
      <c r="D66" s="147"/>
      <c r="E66" s="147"/>
      <c r="F66" s="147"/>
      <c r="G66" s="147"/>
      <c r="H66" s="147"/>
      <c r="I66" s="147"/>
      <c r="J66" s="146" t="str">
        <f>D18</f>
        <v>L'Aouina</v>
      </c>
    </row>
    <row r="67" spans="1:10" ht="33" customHeight="1" x14ac:dyDescent="0.25">
      <c r="A67" s="188" t="s">
        <v>353</v>
      </c>
      <c r="B67" s="259" t="e">
        <f>'A1 Exploitation'!D190</f>
        <v>#DIV/0!</v>
      </c>
      <c r="C67" s="259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59" t="e">
        <f>'A2 Exploitation'!D190</f>
        <v>#DIV/0!</v>
      </c>
      <c r="C68" s="259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59">
        <f>'A3 Exploitation'!D190</f>
        <v>0</v>
      </c>
      <c r="C69" s="259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59">
        <f>'A4 Exploitation'!D190</f>
        <v>0</v>
      </c>
      <c r="C70" s="259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58" t="s">
        <v>363</v>
      </c>
      <c r="C73" s="258"/>
      <c r="D73" s="147"/>
      <c r="E73" s="147"/>
      <c r="F73" s="147"/>
      <c r="G73" s="147"/>
      <c r="H73" s="147"/>
      <c r="I73" s="147"/>
      <c r="J73" s="146" t="str">
        <f>D18</f>
        <v>L'Aouina</v>
      </c>
    </row>
    <row r="74" spans="1:10" ht="33" customHeight="1" x14ac:dyDescent="0.25">
      <c r="A74" s="188" t="s">
        <v>353</v>
      </c>
      <c r="B74" s="259" t="e">
        <f>'A1 Exploitation'!D246</f>
        <v>#DIV/0!</v>
      </c>
      <c r="C74" s="259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59" t="e">
        <f>'A2 Exploitation'!D246</f>
        <v>#DIV/0!</v>
      </c>
      <c r="C75" s="259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59">
        <f>'A3 Exploitation'!D246</f>
        <v>0</v>
      </c>
      <c r="C76" s="259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59">
        <f>'A4 Exploitation'!D246</f>
        <v>0</v>
      </c>
      <c r="C77" s="259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58" t="s">
        <v>364</v>
      </c>
      <c r="C80" s="258"/>
      <c r="D80" s="147"/>
      <c r="E80" s="147"/>
      <c r="F80" s="147"/>
      <c r="G80" s="147"/>
      <c r="H80" s="147"/>
      <c r="I80" s="147"/>
      <c r="J80" s="146" t="str">
        <f>D18</f>
        <v>L'Aouina</v>
      </c>
    </row>
    <row r="81" spans="1:10" ht="33" customHeight="1" x14ac:dyDescent="0.25">
      <c r="A81" s="188" t="s">
        <v>353</v>
      </c>
      <c r="B81" s="259">
        <f>'A1 Exploitation'!D280</f>
        <v>0.89473684210526316</v>
      </c>
      <c r="C81" s="259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59">
        <f>'A2 Exploitation'!D280</f>
        <v>0.94736842105263153</v>
      </c>
      <c r="C82" s="259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59">
        <f>'A3 Exploitation'!D280</f>
        <v>0</v>
      </c>
      <c r="C83" s="259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59">
        <f>'A4 Exploitation'!D280</f>
        <v>0</v>
      </c>
      <c r="C84" s="259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58" t="s">
        <v>365</v>
      </c>
      <c r="C87" s="258"/>
      <c r="D87" s="147"/>
      <c r="E87" s="147"/>
      <c r="F87" s="147"/>
      <c r="G87" s="147"/>
      <c r="H87" s="147"/>
      <c r="I87" s="147"/>
      <c r="J87" s="146" t="str">
        <f>D18</f>
        <v>L'Aouina</v>
      </c>
    </row>
    <row r="88" spans="1:10" ht="33" customHeight="1" x14ac:dyDescent="0.25">
      <c r="A88" s="188" t="s">
        <v>353</v>
      </c>
      <c r="B88" s="259">
        <f>'A1 Exploitation'!D308</f>
        <v>0.53333333333333333</v>
      </c>
      <c r="C88" s="259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59">
        <f>'A2 Exploitation'!D308</f>
        <v>0.8928571428571429</v>
      </c>
      <c r="C89" s="259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59">
        <f>'A3 Exploitation'!D308</f>
        <v>0</v>
      </c>
      <c r="C90" s="259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59">
        <f>'A4 Exploitation'!D308</f>
        <v>0</v>
      </c>
      <c r="C91" s="259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58" t="s">
        <v>366</v>
      </c>
      <c r="C94" s="258"/>
      <c r="D94" s="147"/>
      <c r="E94" s="147"/>
      <c r="F94" s="147"/>
      <c r="G94" s="147"/>
      <c r="H94" s="147"/>
      <c r="I94" s="147"/>
      <c r="J94" s="146" t="str">
        <f>D18</f>
        <v>L'Aouina</v>
      </c>
    </row>
    <row r="95" spans="1:10" ht="33" customHeight="1" x14ac:dyDescent="0.25">
      <c r="A95" s="188" t="s">
        <v>353</v>
      </c>
      <c r="B95" s="259">
        <f>'A1 Exploitation'!D361</f>
        <v>0.75</v>
      </c>
      <c r="C95" s="259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59">
        <f>'A2 Exploitation'!D361</f>
        <v>0.90322580645161288</v>
      </c>
      <c r="C96" s="259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59">
        <f>'A3 Exploitation'!D361</f>
        <v>0</v>
      </c>
      <c r="C97" s="259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59">
        <f>'A4 Exploitation'!D361</f>
        <v>0</v>
      </c>
      <c r="C98" s="259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58" t="s">
        <v>367</v>
      </c>
      <c r="C101" s="258"/>
      <c r="D101" s="147"/>
      <c r="E101" s="147"/>
      <c r="F101" s="147"/>
      <c r="G101" s="147"/>
      <c r="H101" s="147"/>
      <c r="I101" s="147"/>
      <c r="J101" s="146" t="str">
        <f>D18</f>
        <v>L'Aouina</v>
      </c>
    </row>
    <row r="102" spans="1:10" ht="33" customHeight="1" x14ac:dyDescent="0.25">
      <c r="A102" s="188" t="s">
        <v>353</v>
      </c>
      <c r="B102" s="259">
        <f>'A1 Exploitation'!D391</f>
        <v>0.90625</v>
      </c>
      <c r="C102" s="259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59">
        <f>'A2 Exploitation'!D391</f>
        <v>0.9375</v>
      </c>
      <c r="C103" s="259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59">
        <f>'A3 Exploitation'!D391</f>
        <v>0</v>
      </c>
      <c r="C104" s="259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59">
        <f>'A4 Exploitation'!D391</f>
        <v>0</v>
      </c>
      <c r="C105" s="259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58" t="s">
        <v>368</v>
      </c>
      <c r="C108" s="258"/>
      <c r="D108" s="147"/>
      <c r="E108" s="147"/>
      <c r="F108" s="147"/>
      <c r="G108" s="147"/>
      <c r="H108" s="147"/>
      <c r="I108" s="147"/>
      <c r="J108" s="146" t="str">
        <f>D18</f>
        <v>L'Aouina</v>
      </c>
    </row>
    <row r="109" spans="1:10" ht="33" customHeight="1" x14ac:dyDescent="0.25">
      <c r="A109" s="188" t="s">
        <v>353</v>
      </c>
      <c r="B109" s="259">
        <f>'A1 Exploitation'!D410</f>
        <v>0.91666666666666663</v>
      </c>
      <c r="C109" s="259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59">
        <f>'A2 Exploitation'!D410</f>
        <v>0.83333333333333337</v>
      </c>
      <c r="C110" s="259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59">
        <f>'A3 Exploitation'!D410</f>
        <v>0</v>
      </c>
      <c r="C111" s="259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59">
        <f>'A4 Exploitation'!D410</f>
        <v>0</v>
      </c>
      <c r="C112" s="259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58" t="s">
        <v>369</v>
      </c>
      <c r="C115" s="258"/>
      <c r="D115" s="147"/>
      <c r="E115" s="147"/>
      <c r="F115" s="147"/>
      <c r="G115" s="147"/>
      <c r="H115" s="147"/>
      <c r="I115" s="147"/>
      <c r="J115" s="146" t="str">
        <f>D18</f>
        <v>L'Aouina</v>
      </c>
    </row>
    <row r="116" spans="1:10" ht="33" customHeight="1" x14ac:dyDescent="0.25">
      <c r="A116" s="188" t="s">
        <v>353</v>
      </c>
      <c r="B116" s="259">
        <f>'A1 Exploitation'!D420</f>
        <v>0.875</v>
      </c>
      <c r="C116" s="259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59">
        <f>'A2 Exploitation'!D420</f>
        <v>1</v>
      </c>
      <c r="C117" s="259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59">
        <f>'A3 Exploitation'!D420</f>
        <v>0</v>
      </c>
      <c r="C118" s="259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59">
        <f>'A4 Exploitation'!D420</f>
        <v>0</v>
      </c>
      <c r="C119" s="259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58" t="s">
        <v>370</v>
      </c>
      <c r="C122" s="258"/>
      <c r="D122" s="147"/>
      <c r="E122" s="147"/>
      <c r="F122" s="147"/>
      <c r="G122" s="147"/>
      <c r="H122" s="147"/>
      <c r="I122" s="147"/>
      <c r="J122" s="146" t="str">
        <f>D18</f>
        <v>L'Aouina</v>
      </c>
    </row>
    <row r="123" spans="1:10" ht="33" customHeight="1" x14ac:dyDescent="0.25">
      <c r="A123" s="188" t="s">
        <v>353</v>
      </c>
      <c r="B123" s="259">
        <f>'A1 Exploitation'!D429</f>
        <v>0.5</v>
      </c>
      <c r="C123" s="259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59">
        <f>'A2 Exploitation'!D429</f>
        <v>1</v>
      </c>
      <c r="C124" s="259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59">
        <f>'A3 Exploitation'!D429</f>
        <v>0</v>
      </c>
      <c r="C125" s="259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59">
        <f>'A4 Exploitation'!D429</f>
        <v>0</v>
      </c>
      <c r="C126" s="259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62"/>
      <c r="C127" s="262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62"/>
      <c r="C128" s="262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58" t="s">
        <v>371</v>
      </c>
      <c r="C129" s="258"/>
      <c r="D129" s="147"/>
      <c r="E129" s="147"/>
      <c r="F129" s="147"/>
      <c r="G129" s="147"/>
      <c r="H129" s="147"/>
      <c r="I129" s="147"/>
      <c r="J129" s="146" t="str">
        <f>D18</f>
        <v>L'Aouina</v>
      </c>
    </row>
    <row r="130" spans="1:10" ht="33" customHeight="1" x14ac:dyDescent="0.25">
      <c r="A130" s="188" t="s">
        <v>353</v>
      </c>
      <c r="B130" s="259">
        <f>'A1 Exploitation'!D450</f>
        <v>0.83333333333333337</v>
      </c>
      <c r="C130" s="259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59">
        <f>'A2 Exploitation'!D450</f>
        <v>1</v>
      </c>
      <c r="C131" s="259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59">
        <f>'A3 Exploitation'!D450</f>
        <v>0</v>
      </c>
      <c r="C132" s="259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59">
        <f>'A4 Exploitation'!D450</f>
        <v>0</v>
      </c>
      <c r="C133" s="259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58" t="s">
        <v>372</v>
      </c>
      <c r="C136" s="258"/>
      <c r="J136" s="146" t="str">
        <f>D18</f>
        <v>L'Aouina</v>
      </c>
    </row>
    <row r="137" spans="1:10" ht="33" customHeight="1" x14ac:dyDescent="0.25">
      <c r="A137" s="188" t="s">
        <v>353</v>
      </c>
      <c r="B137" s="259">
        <f>'A1 Exploitation'!D459</f>
        <v>1</v>
      </c>
      <c r="C137" s="259"/>
    </row>
    <row r="138" spans="1:10" ht="33" customHeight="1" x14ac:dyDescent="0.25">
      <c r="A138" s="187" t="s">
        <v>354</v>
      </c>
      <c r="B138" s="259">
        <f>'A2 Exploitation'!D459</f>
        <v>1</v>
      </c>
      <c r="C138" s="259"/>
    </row>
    <row r="139" spans="1:10" ht="33" customHeight="1" x14ac:dyDescent="0.25">
      <c r="A139" s="188" t="s">
        <v>355</v>
      </c>
      <c r="B139" s="259">
        <f>'A3 Exploitation'!D459</f>
        <v>0</v>
      </c>
      <c r="C139" s="259"/>
    </row>
    <row r="140" spans="1:10" ht="33" customHeight="1" x14ac:dyDescent="0.25">
      <c r="A140" s="188" t="s">
        <v>356</v>
      </c>
      <c r="B140" s="259">
        <f>'A4 Exploitation'!D459</f>
        <v>0</v>
      </c>
      <c r="C140" s="259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58" t="s">
        <v>373</v>
      </c>
      <c r="C143" s="258"/>
      <c r="J143" s="146" t="str">
        <f>D18</f>
        <v>L'Aouina</v>
      </c>
    </row>
    <row r="144" spans="1:10" ht="33" customHeight="1" x14ac:dyDescent="0.25">
      <c r="A144" s="188" t="s">
        <v>353</v>
      </c>
      <c r="B144" s="259">
        <f>'A1 Technique'!D183</f>
        <v>0.86734693877551017</v>
      </c>
      <c r="C144" s="259"/>
    </row>
    <row r="145" spans="1:3" ht="33" customHeight="1" x14ac:dyDescent="0.25">
      <c r="A145" s="187" t="s">
        <v>354</v>
      </c>
      <c r="B145" s="259">
        <f>'A2 Technique'!D183</f>
        <v>0.80392156862745101</v>
      </c>
      <c r="C145" s="259"/>
    </row>
    <row r="146" spans="1:3" ht="33" customHeight="1" x14ac:dyDescent="0.25">
      <c r="A146" s="188" t="s">
        <v>355</v>
      </c>
      <c r="B146" s="259">
        <f>'A3 Technique'!D183</f>
        <v>0</v>
      </c>
      <c r="C146" s="259"/>
    </row>
    <row r="147" spans="1:3" ht="33" customHeight="1" x14ac:dyDescent="0.25">
      <c r="A147" s="188" t="s">
        <v>356</v>
      </c>
      <c r="B147" s="259">
        <f>'A4 Technique'!D183</f>
        <v>0</v>
      </c>
      <c r="C147" s="259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18" zoomScale="80" zoomScaleNormal="71" zoomScaleSheetLayoutView="80" workbookViewId="0">
      <selection activeCell="B11" sqref="B11:F1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L'Aouina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89" t="s">
        <v>44</v>
      </c>
      <c r="B9" s="274" t="s">
        <v>379</v>
      </c>
      <c r="C9" s="274"/>
      <c r="D9" s="274"/>
      <c r="E9" s="274"/>
      <c r="F9" s="275"/>
      <c r="G9" s="85"/>
      <c r="H9" s="85"/>
      <c r="I9" s="84"/>
    </row>
    <row r="10" spans="1:9" ht="24.75" x14ac:dyDescent="0.5">
      <c r="A10" s="190" t="s">
        <v>46</v>
      </c>
      <c r="B10" s="276" t="s">
        <v>383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89" t="s">
        <v>45</v>
      </c>
      <c r="B11" s="270">
        <v>42880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89" t="s">
        <v>260</v>
      </c>
      <c r="B12" s="277">
        <f>D463</f>
        <v>0.80932203389830504</v>
      </c>
      <c r="C12" s="277"/>
      <c r="D12" s="277"/>
      <c r="E12" s="277"/>
      <c r="F12" s="277"/>
      <c r="G12" s="85"/>
      <c r="H12" s="85"/>
      <c r="I12" s="84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1">
        <f>B11</f>
        <v>42880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ht="28.5" customHeight="1" x14ac:dyDescent="0.25">
      <c r="A19" s="16" t="s">
        <v>10</v>
      </c>
      <c r="B19" s="91">
        <v>2</v>
      </c>
      <c r="C19" s="91"/>
      <c r="D19" s="87"/>
      <c r="E19" s="87"/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417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5</v>
      </c>
    </row>
    <row r="24" spans="1:8" x14ac:dyDescent="0.25">
      <c r="A24" s="196" t="s">
        <v>37</v>
      </c>
      <c r="B24" s="197"/>
      <c r="C24" s="198"/>
      <c r="D24" s="199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2</v>
      </c>
      <c r="C32" s="88"/>
      <c r="D32" s="106"/>
      <c r="E32" s="87"/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 t="s">
        <v>34</v>
      </c>
      <c r="C36" s="89"/>
      <c r="D36" s="233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18</v>
      </c>
    </row>
    <row r="38" spans="1:7" x14ac:dyDescent="0.25">
      <c r="A38" s="196" t="s">
        <v>37</v>
      </c>
      <c r="B38" s="197"/>
      <c r="C38" s="198"/>
      <c r="D38" s="199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2">
        <f>B11</f>
        <v>42880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2">
        <f>B11</f>
        <v>42880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2">
        <f>B11</f>
        <v>42880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7">
        <f>B11</f>
        <v>42880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0">
        <f>B11</f>
        <v>42880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x14ac:dyDescent="0.25">
      <c r="A253" s="18" t="s">
        <v>6</v>
      </c>
      <c r="B253" s="119">
        <v>1</v>
      </c>
      <c r="C253" s="103"/>
      <c r="D253" s="117" t="s">
        <v>384</v>
      </c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1</v>
      </c>
      <c r="C256" s="103"/>
      <c r="D256" s="117" t="s">
        <v>385</v>
      </c>
      <c r="E256" s="100"/>
      <c r="F256" s="100"/>
    </row>
    <row r="257" spans="1:7" ht="62.25" customHeight="1" x14ac:dyDescent="0.25">
      <c r="A257" s="25" t="s">
        <v>50</v>
      </c>
      <c r="B257" s="119">
        <v>0</v>
      </c>
      <c r="C257" s="103"/>
      <c r="D257" s="106" t="s">
        <v>386</v>
      </c>
      <c r="E257" s="87" t="s">
        <v>424</v>
      </c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 t="s">
        <v>380</v>
      </c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12</v>
      </c>
    </row>
    <row r="261" spans="1:7" x14ac:dyDescent="0.25">
      <c r="A261" s="196" t="s">
        <v>37</v>
      </c>
      <c r="B261" s="197"/>
      <c r="C261" s="198"/>
      <c r="D261" s="199">
        <f>D260/(COUNT(B252:C259)*2)</f>
        <v>0.75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03"/>
      <c r="D265" s="87"/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106"/>
      <c r="E267" s="242"/>
      <c r="F267" s="100"/>
    </row>
    <row r="268" spans="1:7" x14ac:dyDescent="0.25">
      <c r="A268" s="16" t="s">
        <v>102</v>
      </c>
      <c r="B268" s="120">
        <v>2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233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22</v>
      </c>
    </row>
    <row r="277" spans="1:6" x14ac:dyDescent="0.25">
      <c r="A277" s="196" t="s">
        <v>37</v>
      </c>
      <c r="B277" s="197"/>
      <c r="C277" s="198"/>
      <c r="D277" s="199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34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0.89473684210526316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1">
        <f>B11</f>
        <v>42880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ht="30" customHeight="1" x14ac:dyDescent="0.25">
      <c r="A285" s="16" t="s">
        <v>103</v>
      </c>
      <c r="B285" s="103">
        <v>1</v>
      </c>
      <c r="C285" s="103"/>
      <c r="D285" s="96" t="s">
        <v>403</v>
      </c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ht="30" x14ac:dyDescent="0.25">
      <c r="A287" s="16" t="s">
        <v>95</v>
      </c>
      <c r="B287" s="119">
        <v>1</v>
      </c>
      <c r="C287" s="103"/>
      <c r="D287" s="96" t="s">
        <v>387</v>
      </c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1</v>
      </c>
      <c r="C291" s="158" t="str">
        <f>IF(B291=0, -5, "0")</f>
        <v>0</v>
      </c>
      <c r="D291" s="87" t="s">
        <v>388</v>
      </c>
      <c r="E291" s="100"/>
      <c r="F291" s="100"/>
    </row>
    <row r="292" spans="1:9" ht="30" x14ac:dyDescent="0.25">
      <c r="A292" s="16" t="s">
        <v>285</v>
      </c>
      <c r="B292" s="119">
        <v>1</v>
      </c>
      <c r="C292" s="98"/>
      <c r="D292" s="112" t="s">
        <v>389</v>
      </c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14</v>
      </c>
    </row>
    <row r="295" spans="1:9" x14ac:dyDescent="0.25">
      <c r="A295" s="196" t="s">
        <v>37</v>
      </c>
      <c r="B295" s="197"/>
      <c r="C295" s="198"/>
      <c r="D295" s="199">
        <f>D294/(COUNT(B285:C293)*2)</f>
        <v>0.77777777777777779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61.5" x14ac:dyDescent="0.35">
      <c r="A299" s="54" t="s">
        <v>7</v>
      </c>
      <c r="B299" s="119">
        <v>0</v>
      </c>
      <c r="C299" s="158">
        <f>IF(B299=0, -5, "0")</f>
        <v>-5</v>
      </c>
      <c r="D299" s="117" t="s">
        <v>390</v>
      </c>
      <c r="E299" s="234" t="s">
        <v>391</v>
      </c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ht="45" x14ac:dyDescent="0.25">
      <c r="A302" s="20" t="s">
        <v>105</v>
      </c>
      <c r="B302" s="119">
        <v>1</v>
      </c>
      <c r="C302" s="103"/>
      <c r="D302" s="96" t="s">
        <v>396</v>
      </c>
      <c r="E302" s="100"/>
      <c r="F302" s="100"/>
    </row>
    <row r="303" spans="1:9" ht="45" x14ac:dyDescent="0.25">
      <c r="A303" s="71" t="s">
        <v>271</v>
      </c>
      <c r="B303" s="119" t="s">
        <v>34</v>
      </c>
      <c r="C303" s="104"/>
      <c r="D303" s="233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2</v>
      </c>
    </row>
    <row r="305" spans="1:6" x14ac:dyDescent="0.25">
      <c r="A305" s="196" t="s">
        <v>37</v>
      </c>
      <c r="B305" s="197"/>
      <c r="C305" s="198"/>
      <c r="D305" s="199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16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0.53333333333333333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2">
        <f>B11</f>
        <v>42880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ht="32.25" customHeight="1" x14ac:dyDescent="0.25">
      <c r="A313" s="34" t="s">
        <v>106</v>
      </c>
      <c r="B313" s="21">
        <v>1</v>
      </c>
      <c r="C313" s="21"/>
      <c r="D313" s="87" t="s">
        <v>404</v>
      </c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ht="30" x14ac:dyDescent="0.25">
      <c r="A319" s="19" t="s">
        <v>264</v>
      </c>
      <c r="B319" s="119">
        <v>1</v>
      </c>
      <c r="C319" s="22"/>
      <c r="D319" s="9" t="s">
        <v>392</v>
      </c>
      <c r="E319" s="100"/>
      <c r="F319" s="100"/>
    </row>
    <row r="320" spans="1:6" ht="60" x14ac:dyDescent="0.25">
      <c r="A320" s="19" t="s">
        <v>27</v>
      </c>
      <c r="B320" s="119">
        <v>1</v>
      </c>
      <c r="C320" s="21"/>
      <c r="D320" s="11" t="s">
        <v>393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13</v>
      </c>
    </row>
    <row r="322" spans="1:6" x14ac:dyDescent="0.25">
      <c r="A322" s="196" t="s">
        <v>37</v>
      </c>
      <c r="B322" s="197"/>
      <c r="C322" s="198"/>
      <c r="D322" s="199">
        <f>D321/(COUNT(B313:C320)*2)</f>
        <v>0.8125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75.75" customHeight="1" x14ac:dyDescent="0.35">
      <c r="A327" s="54" t="s">
        <v>59</v>
      </c>
      <c r="B327" s="120">
        <v>0</v>
      </c>
      <c r="C327" s="158">
        <f>IF(B327=0, -5, "0")</f>
        <v>-5</v>
      </c>
      <c r="D327" s="87" t="s">
        <v>415</v>
      </c>
      <c r="E327" s="234" t="s">
        <v>391</v>
      </c>
      <c r="F327" s="100"/>
    </row>
    <row r="328" spans="1:6" ht="47.25" customHeight="1" x14ac:dyDescent="0.25">
      <c r="A328" s="17" t="s">
        <v>238</v>
      </c>
      <c r="B328" s="120">
        <v>0</v>
      </c>
      <c r="C328" s="103"/>
      <c r="D328" s="87" t="s">
        <v>414</v>
      </c>
      <c r="E328" s="87" t="s">
        <v>412</v>
      </c>
      <c r="F328" s="100"/>
    </row>
    <row r="329" spans="1:6" x14ac:dyDescent="0.25">
      <c r="A329" s="17" t="s">
        <v>55</v>
      </c>
      <c r="B329" s="120">
        <v>2</v>
      </c>
      <c r="C329" s="103"/>
      <c r="D329" s="87"/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ht="45" x14ac:dyDescent="0.25">
      <c r="A334" s="17" t="s">
        <v>233</v>
      </c>
      <c r="B334" s="120">
        <v>0</v>
      </c>
      <c r="C334" s="103"/>
      <c r="D334" s="87" t="s">
        <v>397</v>
      </c>
      <c r="E334" s="87" t="s">
        <v>398</v>
      </c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13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 t="s">
        <v>34</v>
      </c>
      <c r="C356" s="104"/>
      <c r="D356" s="236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48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0.75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0">
        <f>B11</f>
        <v>42880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30" x14ac:dyDescent="0.25">
      <c r="A377" s="73" t="s">
        <v>121</v>
      </c>
      <c r="B377" s="119">
        <v>1</v>
      </c>
      <c r="C377" s="158" t="str">
        <f>IF(B377=0, -5, "0")</f>
        <v>0</v>
      </c>
      <c r="D377" s="117" t="s">
        <v>394</v>
      </c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 t="s">
        <v>381</v>
      </c>
      <c r="E379" s="100"/>
      <c r="F379" s="100"/>
    </row>
    <row r="380" spans="1:6" ht="60" x14ac:dyDescent="0.25">
      <c r="A380" s="16" t="s">
        <v>139</v>
      </c>
      <c r="B380" s="119">
        <v>0</v>
      </c>
      <c r="C380" s="21"/>
      <c r="D380" s="106" t="s">
        <v>395</v>
      </c>
      <c r="E380" s="87" t="s">
        <v>422</v>
      </c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15</v>
      </c>
    </row>
    <row r="388" spans="1:7" x14ac:dyDescent="0.25">
      <c r="A388" s="196" t="s">
        <v>37</v>
      </c>
      <c r="B388" s="197"/>
      <c r="C388" s="198"/>
      <c r="D388" s="199">
        <f>D387/(COUNT(B377:C385)*2)</f>
        <v>0.83333333333333337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29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0.90625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65" t="s">
        <v>346</v>
      </c>
      <c r="B393" s="266"/>
      <c r="C393" s="266"/>
      <c r="D393" s="266"/>
      <c r="E393" s="266"/>
      <c r="F393" s="267"/>
    </row>
    <row r="394" spans="1:7" s="116" customFormat="1" x14ac:dyDescent="0.25">
      <c r="A394" s="143">
        <f>+B11</f>
        <v>42880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ht="46.5" customHeight="1" x14ac:dyDescent="0.25">
      <c r="A403" s="18" t="s">
        <v>3</v>
      </c>
      <c r="B403" s="103">
        <v>1</v>
      </c>
      <c r="C403" s="103"/>
      <c r="D403" s="87" t="s">
        <v>399</v>
      </c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 t="s">
        <v>34</v>
      </c>
      <c r="C405" s="104"/>
      <c r="D405" s="233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3</v>
      </c>
    </row>
    <row r="407" spans="1:6" x14ac:dyDescent="0.25">
      <c r="A407" s="196" t="s">
        <v>37</v>
      </c>
      <c r="B407" s="197"/>
      <c r="C407" s="198"/>
      <c r="D407" s="199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3">
        <v>2</v>
      </c>
      <c r="C414" s="103"/>
      <c r="D414" s="87"/>
      <c r="E414" s="87"/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421</v>
      </c>
      <c r="E415" s="245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 t="s">
        <v>34</v>
      </c>
      <c r="C418" s="104"/>
      <c r="D418" s="23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7</v>
      </c>
    </row>
    <row r="420" spans="1:7" x14ac:dyDescent="0.25">
      <c r="A420" s="196" t="s">
        <v>37</v>
      </c>
      <c r="B420" s="197"/>
      <c r="C420" s="198"/>
      <c r="D420" s="199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0</v>
      </c>
      <c r="C424" s="98"/>
      <c r="D424" s="234" t="s">
        <v>400</v>
      </c>
      <c r="E424" s="234" t="s">
        <v>420</v>
      </c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 t="s">
        <v>34</v>
      </c>
      <c r="C427" s="104"/>
      <c r="D427" s="233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2</v>
      </c>
    </row>
    <row r="429" spans="1:7" x14ac:dyDescent="0.25">
      <c r="A429" s="196" t="s">
        <v>37</v>
      </c>
      <c r="B429" s="197"/>
      <c r="C429" s="198"/>
      <c r="D429" s="199">
        <f>D428/(COUNT(B424:C426)*2)</f>
        <v>0.5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>
        <v>1</v>
      </c>
      <c r="C438" s="103"/>
      <c r="D438" s="87" t="s">
        <v>401</v>
      </c>
      <c r="E438" s="100"/>
      <c r="F438" s="100"/>
    </row>
    <row r="439" spans="1:14" x14ac:dyDescent="0.25">
      <c r="A439" s="17" t="s">
        <v>243</v>
      </c>
      <c r="B439" s="119" t="s">
        <v>34</v>
      </c>
      <c r="C439" s="103"/>
      <c r="D439" s="8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ht="30" x14ac:dyDescent="0.25">
      <c r="A441" s="17" t="s">
        <v>83</v>
      </c>
      <c r="B441" s="119">
        <v>0</v>
      </c>
      <c r="C441" s="103"/>
      <c r="D441" s="87" t="s">
        <v>418</v>
      </c>
      <c r="E441" s="87" t="s">
        <v>419</v>
      </c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 t="s">
        <v>34</v>
      </c>
      <c r="C448" s="104"/>
      <c r="D448" s="237"/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15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0.83333333333333337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65" t="s">
        <v>144</v>
      </c>
      <c r="B452" s="266"/>
      <c r="C452" s="266"/>
      <c r="D452" s="266"/>
      <c r="E452" s="266"/>
      <c r="F452" s="267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 t="s">
        <v>34</v>
      </c>
      <c r="C457" s="103"/>
      <c r="D457" s="233"/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 t="e">
        <f>AVERAGE(D36,D92,D145,D185,D241,D275,D303,D356,D386,D405,D418,D427,D448,D457)</f>
        <v>#DIV/0!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191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0.80932203389830504</v>
      </c>
    </row>
  </sheetData>
  <sheetProtection algorithmName="SHA-512" hashValue="YixyZrSi+r6EK3LC6rQCEt19z6YqMLpQ87ABASCIhS0EfR/RjsYtBbptNY8yvq+WvPh0tsQJ9shX84kk6rLZHQ==" saltValue="8WI3LfvL4t41cLvDARpYWw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5" manualBreakCount="5">
    <brk id="72" max="16383" man="1"/>
    <brk id="155" max="16383" man="1"/>
    <brk id="248" max="6" man="1"/>
    <brk id="347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activeCell="D27" sqref="D27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5">
      <c r="A7" s="273" t="str">
        <f>'A1 Exploitation'!A8:F8</f>
        <v>L'Aouina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.75" x14ac:dyDescent="0.5">
      <c r="A8" s="189" t="s">
        <v>44</v>
      </c>
      <c r="B8" s="288" t="str">
        <f>'A1 Exploitation'!B9:F9</f>
        <v>Mme SLAIMI Samah</v>
      </c>
      <c r="C8" s="288"/>
      <c r="D8" s="288"/>
      <c r="E8" s="288"/>
      <c r="F8" s="289"/>
      <c r="G8" s="85"/>
      <c r="H8" s="85"/>
      <c r="I8" s="85"/>
    </row>
    <row r="9" spans="1:9" s="29" customFormat="1" ht="24.75" x14ac:dyDescent="0.5">
      <c r="A9" s="190" t="s">
        <v>46</v>
      </c>
      <c r="B9" s="290" t="str">
        <f>'A1 Exploitation'!B10:F10</f>
        <v>Directeur du magasin Jaouher JLASSI</v>
      </c>
      <c r="C9" s="290"/>
      <c r="D9" s="290"/>
      <c r="E9" s="290"/>
      <c r="F9" s="290"/>
      <c r="G9" s="85"/>
      <c r="H9" s="85"/>
      <c r="I9" s="85"/>
    </row>
    <row r="10" spans="1:9" s="29" customFormat="1" ht="24.75" x14ac:dyDescent="0.5">
      <c r="A10" s="189" t="s">
        <v>45</v>
      </c>
      <c r="B10" s="286">
        <f>'A1 Exploitation'!B11:F11</f>
        <v>42880</v>
      </c>
      <c r="C10" s="286"/>
      <c r="D10" s="286"/>
      <c r="E10" s="286"/>
      <c r="F10" s="286"/>
      <c r="G10" s="85"/>
      <c r="H10" s="85"/>
      <c r="I10" s="85"/>
    </row>
    <row r="11" spans="1:9" s="29" customFormat="1" ht="24.75" x14ac:dyDescent="0.5">
      <c r="A11" s="189" t="s">
        <v>318</v>
      </c>
      <c r="B11" s="291">
        <f>D183</f>
        <v>0.86734693877551017</v>
      </c>
      <c r="C11" s="291"/>
      <c r="D11" s="291"/>
      <c r="E11" s="291"/>
      <c r="F11" s="291"/>
      <c r="G11" s="85"/>
      <c r="H11" s="85"/>
      <c r="I11" s="85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1">
        <v>2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ht="49.5" x14ac:dyDescent="0.3">
      <c r="A27" s="32" t="s">
        <v>94</v>
      </c>
      <c r="B27" s="161">
        <v>2</v>
      </c>
      <c r="C27" s="161"/>
      <c r="D27" s="162" t="s">
        <v>402</v>
      </c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 t="s">
        <v>382</v>
      </c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0.53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1">
        <v>1</v>
      </c>
      <c r="C55" s="185" t="str">
        <f>IF(B55=0, -5, "0")</f>
        <v>0</v>
      </c>
      <c r="D55" s="239" t="s">
        <v>413</v>
      </c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ht="33" x14ac:dyDescent="0.3">
      <c r="A57" s="42" t="s">
        <v>266</v>
      </c>
      <c r="B57" s="161">
        <v>0</v>
      </c>
      <c r="C57" s="161"/>
      <c r="D57" s="247" t="s">
        <v>411</v>
      </c>
      <c r="E57" s="162" t="s">
        <v>423</v>
      </c>
      <c r="F57" s="161"/>
    </row>
    <row r="58" spans="1:6" x14ac:dyDescent="0.3">
      <c r="A58" s="42" t="s">
        <v>96</v>
      </c>
      <c r="B58" s="161">
        <v>2</v>
      </c>
      <c r="C58" s="161"/>
      <c r="D58" s="162"/>
      <c r="E58" s="246"/>
      <c r="F58" s="161"/>
    </row>
    <row r="59" spans="1:6" ht="119.25" customHeight="1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405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11</v>
      </c>
    </row>
    <row r="63" spans="1:6" x14ac:dyDescent="0.3">
      <c r="A63" s="191" t="s">
        <v>319</v>
      </c>
      <c r="B63" s="192"/>
      <c r="C63" s="193"/>
      <c r="D63" s="195">
        <f>D62/(COUNT(B55:C61)*2)</f>
        <v>0.7857142857142857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239"/>
      <c r="F139" s="161"/>
    </row>
    <row r="140" spans="1:6" ht="33.75" x14ac:dyDescent="0.35">
      <c r="A140" s="54" t="s">
        <v>327</v>
      </c>
      <c r="B140" s="161">
        <v>0</v>
      </c>
      <c r="C140" s="185">
        <f>IF(B140=0, -5, "0")</f>
        <v>-5</v>
      </c>
      <c r="D140" s="162" t="s">
        <v>406</v>
      </c>
      <c r="E140" s="239" t="s">
        <v>416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1</v>
      </c>
      <c r="C143" s="161"/>
      <c r="D143" s="239" t="s">
        <v>407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8</v>
      </c>
    </row>
    <row r="146" spans="1:6" x14ac:dyDescent="0.3">
      <c r="A146" s="191" t="s">
        <v>319</v>
      </c>
      <c r="B146" s="192"/>
      <c r="C146" s="193"/>
      <c r="D146" s="195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1">
        <v>2</v>
      </c>
      <c r="C157" s="161"/>
      <c r="D157" s="239"/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8</v>
      </c>
    </row>
    <row r="162" spans="1:6" x14ac:dyDescent="0.3">
      <c r="A162" s="191" t="s">
        <v>319</v>
      </c>
      <c r="B162" s="192"/>
      <c r="C162" s="193"/>
      <c r="D162" s="195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x14ac:dyDescent="0.3">
      <c r="A165" s="58" t="s">
        <v>337</v>
      </c>
      <c r="B165" s="161" t="s">
        <v>34</v>
      </c>
      <c r="C165" s="161"/>
      <c r="D165" s="162" t="s">
        <v>409</v>
      </c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 t="s">
        <v>34</v>
      </c>
      <c r="C168" s="161"/>
      <c r="D168" s="162" t="s">
        <v>408</v>
      </c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6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33" x14ac:dyDescent="0.35">
      <c r="A175" s="110" t="s">
        <v>338</v>
      </c>
      <c r="B175" s="161">
        <v>2</v>
      </c>
      <c r="C175" s="185" t="str">
        <f>IF(B175=0, -5, "0")</f>
        <v>0</v>
      </c>
      <c r="D175" s="239" t="s">
        <v>410</v>
      </c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2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85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0.86734693877551017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1" zoomScaleNormal="71" zoomScaleSheetLayoutView="71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7"/>
      <c r="H7" s="227"/>
      <c r="I7" s="227"/>
    </row>
    <row r="8" spans="1:9" ht="29.25" x14ac:dyDescent="0.5">
      <c r="A8" s="273" t="str">
        <f>'Page de garde'!D18</f>
        <v>L'Aouina</v>
      </c>
      <c r="B8" s="273"/>
      <c r="C8" s="273"/>
      <c r="D8" s="273"/>
      <c r="E8" s="273"/>
      <c r="F8" s="273"/>
      <c r="G8" s="228"/>
      <c r="H8" s="228"/>
      <c r="I8" s="227"/>
    </row>
    <row r="9" spans="1:9" ht="24.75" x14ac:dyDescent="0.5">
      <c r="A9" s="189" t="s">
        <v>44</v>
      </c>
      <c r="B9" s="274" t="s">
        <v>425</v>
      </c>
      <c r="C9" s="274"/>
      <c r="D9" s="274"/>
      <c r="E9" s="274"/>
      <c r="F9" s="275"/>
      <c r="G9" s="228"/>
      <c r="H9" s="228"/>
      <c r="I9" s="227"/>
    </row>
    <row r="10" spans="1:9" ht="24.75" x14ac:dyDescent="0.5">
      <c r="A10" s="190" t="s">
        <v>46</v>
      </c>
      <c r="B10" s="276" t="s">
        <v>426</v>
      </c>
      <c r="C10" s="276"/>
      <c r="D10" s="276"/>
      <c r="E10" s="276"/>
      <c r="F10" s="276"/>
      <c r="G10" s="228"/>
      <c r="H10" s="228"/>
      <c r="I10" s="227"/>
    </row>
    <row r="11" spans="1:9" ht="24.75" x14ac:dyDescent="0.5">
      <c r="A11" s="189" t="s">
        <v>45</v>
      </c>
      <c r="B11" s="270">
        <v>43036</v>
      </c>
      <c r="C11" s="270"/>
      <c r="D11" s="270"/>
      <c r="E11" s="270"/>
      <c r="F11" s="270"/>
      <c r="G11" s="228"/>
      <c r="H11" s="228"/>
      <c r="I11" s="227"/>
    </row>
    <row r="12" spans="1:9" ht="24.75" x14ac:dyDescent="0.5">
      <c r="A12" s="189" t="s">
        <v>260</v>
      </c>
      <c r="B12" s="277">
        <f>D463</f>
        <v>0.92543859649122806</v>
      </c>
      <c r="C12" s="277"/>
      <c r="D12" s="277"/>
      <c r="E12" s="277"/>
      <c r="F12" s="277"/>
      <c r="G12" s="228"/>
      <c r="H12" s="228"/>
      <c r="I12" s="227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1">
        <f>B11</f>
        <v>43036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18" t="s">
        <v>10</v>
      </c>
      <c r="B19" s="119">
        <v>2</v>
      </c>
      <c r="C19" s="119"/>
      <c r="D19" s="117"/>
      <c r="E19" s="100"/>
      <c r="F19" s="100"/>
    </row>
    <row r="20" spans="1:8" x14ac:dyDescent="0.25">
      <c r="A20" s="118" t="s">
        <v>199</v>
      </c>
      <c r="B20" s="119" t="s">
        <v>34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2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6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19">
        <v>2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2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2</v>
      </c>
      <c r="C30" s="119"/>
      <c r="D30" s="105"/>
      <c r="E30" s="100"/>
      <c r="F30" s="100"/>
    </row>
    <row r="31" spans="1:8" ht="45" x14ac:dyDescent="0.25">
      <c r="A31" s="17" t="s">
        <v>53</v>
      </c>
      <c r="B31" s="119">
        <v>0</v>
      </c>
      <c r="C31" s="119"/>
      <c r="D31" s="117" t="s">
        <v>453</v>
      </c>
      <c r="E31" s="251" t="s">
        <v>454</v>
      </c>
      <c r="F31" s="100"/>
    </row>
    <row r="32" spans="1:8" ht="75" x14ac:dyDescent="0.25">
      <c r="A32" s="118" t="s">
        <v>156</v>
      </c>
      <c r="B32" s="119">
        <v>2</v>
      </c>
      <c r="C32" s="119"/>
      <c r="D32" s="106" t="s">
        <v>449</v>
      </c>
      <c r="E32" s="100"/>
      <c r="F32" s="100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2</v>
      </c>
      <c r="C36" s="104"/>
      <c r="D36" s="90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16</v>
      </c>
    </row>
    <row r="38" spans="1:7" x14ac:dyDescent="0.25">
      <c r="A38" s="196" t="s">
        <v>37</v>
      </c>
      <c r="B38" s="197"/>
      <c r="C38" s="198"/>
      <c r="D38" s="199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22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2">
        <f>B11</f>
        <v>43036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119" t="s">
        <v>34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119"/>
      <c r="D47" s="106"/>
      <c r="E47" s="100"/>
      <c r="F47" s="100"/>
    </row>
    <row r="48" spans="1:7" x14ac:dyDescent="0.25">
      <c r="A48" s="26" t="s">
        <v>281</v>
      </c>
      <c r="B48" s="119" t="s">
        <v>34</v>
      </c>
      <c r="C48" s="120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119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18" t="s">
        <v>294</v>
      </c>
      <c r="B58" s="119" t="s">
        <v>34</v>
      </c>
      <c r="C58" s="119"/>
      <c r="D58" s="117"/>
      <c r="E58" s="100"/>
      <c r="F58" s="100"/>
    </row>
    <row r="59" spans="1:6" x14ac:dyDescent="0.25">
      <c r="A59" s="118" t="s">
        <v>193</v>
      </c>
      <c r="B59" s="119" t="s">
        <v>34</v>
      </c>
      <c r="C59" s="120"/>
      <c r="D59" s="112"/>
      <c r="E59" s="99"/>
      <c r="F59" s="122"/>
    </row>
    <row r="60" spans="1:6" x14ac:dyDescent="0.25">
      <c r="A60" s="20" t="s">
        <v>135</v>
      </c>
      <c r="B60" s="119" t="s">
        <v>34</v>
      </c>
      <c r="C60" s="119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 t="s">
        <v>34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6" x14ac:dyDescent="0.25">
      <c r="A66" s="118" t="s">
        <v>289</v>
      </c>
      <c r="B66" s="119" t="s">
        <v>34</v>
      </c>
      <c r="C66" s="119"/>
      <c r="D66" s="107"/>
      <c r="E66" s="122"/>
      <c r="F66" s="100"/>
    </row>
    <row r="67" spans="1:6" x14ac:dyDescent="0.25">
      <c r="A67" s="118" t="s">
        <v>177</v>
      </c>
      <c r="B67" s="119" t="s">
        <v>34</v>
      </c>
      <c r="C67" s="119"/>
      <c r="D67" s="107"/>
      <c r="E67" s="100"/>
      <c r="F67" s="100"/>
    </row>
    <row r="68" spans="1:6" x14ac:dyDescent="0.25">
      <c r="A68" s="118" t="s">
        <v>110</v>
      </c>
      <c r="B68" s="119" t="s">
        <v>34</v>
      </c>
      <c r="C68" s="119"/>
      <c r="D68" s="106"/>
      <c r="F68" s="100"/>
    </row>
    <row r="69" spans="1:6" x14ac:dyDescent="0.25">
      <c r="A69" s="118" t="s">
        <v>111</v>
      </c>
      <c r="B69" s="119" t="s">
        <v>34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 t="s">
        <v>34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 t="s">
        <v>34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 t="s">
        <v>34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 t="s">
        <v>34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 t="s">
        <v>34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 t="s">
        <v>34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 t="s">
        <v>34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18" t="s">
        <v>294</v>
      </c>
      <c r="B85" s="119" t="s">
        <v>34</v>
      </c>
      <c r="C85" s="119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19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19"/>
      <c r="D89" s="108"/>
      <c r="E89" s="100"/>
      <c r="F89" s="100"/>
    </row>
    <row r="90" spans="1:6" x14ac:dyDescent="0.25">
      <c r="A90" s="118" t="s">
        <v>277</v>
      </c>
      <c r="B90" s="119" t="s">
        <v>34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2">
        <f>B11</f>
        <v>43036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19" t="s">
        <v>34</v>
      </c>
      <c r="C102" s="119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19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120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18" t="s">
        <v>294</v>
      </c>
      <c r="B114" s="119" t="s">
        <v>34</v>
      </c>
      <c r="C114" s="119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19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19"/>
      <c r="D116" s="96"/>
      <c r="E116" s="122"/>
      <c r="F116" s="100"/>
    </row>
    <row r="117" spans="1:6" x14ac:dyDescent="0.25">
      <c r="A117" s="118" t="s">
        <v>279</v>
      </c>
      <c r="B117" s="119" t="s">
        <v>34</v>
      </c>
      <c r="C117" s="119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 t="s">
        <v>34</v>
      </c>
      <c r="C119" s="119"/>
      <c r="D119" s="11"/>
      <c r="E119" s="100"/>
      <c r="F119" s="100"/>
    </row>
    <row r="120" spans="1:6" x14ac:dyDescent="0.25">
      <c r="A120" s="118" t="s">
        <v>275</v>
      </c>
      <c r="B120" s="119" t="s">
        <v>34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19" t="s">
        <v>34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 t="s">
        <v>34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19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19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19" t="s">
        <v>34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19" t="s">
        <v>34</v>
      </c>
      <c r="C131" s="119"/>
      <c r="D131" s="117"/>
      <c r="E131" s="100"/>
      <c r="F131" s="100"/>
    </row>
    <row r="132" spans="1:6" x14ac:dyDescent="0.25">
      <c r="A132" s="20" t="s">
        <v>233</v>
      </c>
      <c r="B132" s="119" t="s">
        <v>34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19" t="s">
        <v>34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18" t="s">
        <v>344</v>
      </c>
      <c r="B138" s="119" t="s">
        <v>34</v>
      </c>
      <c r="C138" s="119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19"/>
      <c r="D142" s="101"/>
      <c r="E142" s="100"/>
      <c r="F142" s="100"/>
    </row>
    <row r="143" spans="1:6" ht="18" x14ac:dyDescent="0.35">
      <c r="A143" s="56" t="s">
        <v>450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2">
        <f>B11</f>
        <v>43036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19" t="s">
        <v>34</v>
      </c>
      <c r="C155" s="119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19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117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18" t="s">
        <v>294</v>
      </c>
      <c r="B167" s="119" t="s">
        <v>34</v>
      </c>
      <c r="C167" s="119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19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19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19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 t="s">
        <v>34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 t="s">
        <v>34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 t="s">
        <v>34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 t="s">
        <v>34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 t="s">
        <v>34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7">
        <f>B11</f>
        <v>43036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19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19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19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19"/>
      <c r="D199" s="117"/>
      <c r="E199" s="100"/>
      <c r="F199" s="100"/>
    </row>
    <row r="200" spans="1:7" x14ac:dyDescent="0.25">
      <c r="A200" s="26" t="s">
        <v>145</v>
      </c>
      <c r="B200" s="119" t="s">
        <v>34</v>
      </c>
      <c r="C200" s="119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19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18" t="s">
        <v>294</v>
      </c>
      <c r="B210" s="119" t="s">
        <v>34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 t="s">
        <v>34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 t="s">
        <v>34</v>
      </c>
      <c r="C215" s="119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19"/>
      <c r="D216" s="11"/>
      <c r="E216" s="117"/>
      <c r="F216" s="100"/>
    </row>
    <row r="217" spans="1:7" x14ac:dyDescent="0.25">
      <c r="A217" s="118" t="s">
        <v>275</v>
      </c>
      <c r="B217" s="119" t="s">
        <v>34</v>
      </c>
      <c r="C217" s="119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 t="s">
        <v>34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 t="s">
        <v>34</v>
      </c>
      <c r="C220" s="119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19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18" t="s">
        <v>294</v>
      </c>
      <c r="B233" s="120" t="s">
        <v>34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19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 t="s">
        <v>34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 t="s">
        <v>34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0">
        <f>B11</f>
        <v>43036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19">
        <v>2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16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18" t="s">
        <v>284</v>
      </c>
      <c r="B264" s="120">
        <v>2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2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2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19"/>
      <c r="D271" s="117"/>
      <c r="E271" s="100"/>
      <c r="F271" s="100"/>
    </row>
    <row r="272" spans="1:7" ht="30" x14ac:dyDescent="0.25">
      <c r="A272" s="17" t="s">
        <v>233</v>
      </c>
      <c r="B272" s="120">
        <v>0</v>
      </c>
      <c r="C272" s="119"/>
      <c r="D272" s="117" t="s">
        <v>427</v>
      </c>
      <c r="E272" s="117" t="s">
        <v>445</v>
      </c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90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20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36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0.94736842105263153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1">
        <f>B11</f>
        <v>43036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18" t="s">
        <v>103</v>
      </c>
      <c r="B285" s="119">
        <v>2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2</v>
      </c>
      <c r="C286" s="119"/>
      <c r="E286" s="100"/>
      <c r="F286" s="100"/>
    </row>
    <row r="287" spans="1:6" x14ac:dyDescent="0.25">
      <c r="A287" s="118" t="s">
        <v>95</v>
      </c>
      <c r="B287" s="119">
        <v>2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2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2</v>
      </c>
      <c r="C292" s="120"/>
      <c r="D292" s="112"/>
      <c r="E292" s="99"/>
      <c r="F292" s="122"/>
      <c r="G292" s="121"/>
      <c r="H292" s="121"/>
      <c r="I292" s="121"/>
    </row>
    <row r="293" spans="1:9" ht="30" x14ac:dyDescent="0.25">
      <c r="A293" s="71" t="s">
        <v>233</v>
      </c>
      <c r="B293" s="119">
        <v>0</v>
      </c>
      <c r="C293" s="104"/>
      <c r="D293" s="117" t="s">
        <v>427</v>
      </c>
      <c r="E293" s="117" t="s">
        <v>445</v>
      </c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18" t="s">
        <v>104</v>
      </c>
      <c r="B298" s="119">
        <v>1</v>
      </c>
      <c r="C298" s="119"/>
      <c r="D298" s="117" t="s">
        <v>443</v>
      </c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2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2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52">
        <v>0.83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9</v>
      </c>
    </row>
    <row r="305" spans="1:6" x14ac:dyDescent="0.25">
      <c r="A305" s="196" t="s">
        <v>37</v>
      </c>
      <c r="B305" s="197"/>
      <c r="C305" s="198"/>
      <c r="D305" s="199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25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0.8928571428571429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2">
        <f>B11</f>
        <v>43036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119">
        <v>2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93"/>
      <c r="D318" s="117"/>
      <c r="E318" s="100"/>
      <c r="F318" s="100"/>
    </row>
    <row r="319" spans="1:6" ht="30" x14ac:dyDescent="0.25">
      <c r="A319" s="19" t="s">
        <v>264</v>
      </c>
      <c r="B319" s="119">
        <v>0</v>
      </c>
      <c r="C319" s="93"/>
      <c r="D319" s="9" t="s">
        <v>451</v>
      </c>
      <c r="E319" s="117" t="s">
        <v>452</v>
      </c>
      <c r="F319" s="100"/>
    </row>
    <row r="320" spans="1:6" x14ac:dyDescent="0.25">
      <c r="A320" s="19" t="s">
        <v>27</v>
      </c>
      <c r="B320" s="119">
        <v>2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14</v>
      </c>
    </row>
    <row r="322" spans="1:6" x14ac:dyDescent="0.25">
      <c r="A322" s="196" t="s">
        <v>37</v>
      </c>
      <c r="B322" s="197"/>
      <c r="C322" s="198"/>
      <c r="D322" s="199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18" t="s">
        <v>294</v>
      </c>
      <c r="B325" s="120">
        <v>2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1</v>
      </c>
      <c r="C326" s="119"/>
      <c r="D326" s="96" t="s">
        <v>444</v>
      </c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1</v>
      </c>
      <c r="C329" s="119"/>
      <c r="D329" s="11" t="s">
        <v>446</v>
      </c>
      <c r="E329" s="100"/>
      <c r="F329" s="100"/>
    </row>
    <row r="330" spans="1:6" x14ac:dyDescent="0.25">
      <c r="A330" s="17" t="s">
        <v>14</v>
      </c>
      <c r="B330" s="120">
        <v>2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2</v>
      </c>
      <c r="C333" s="119"/>
      <c r="D333" s="117"/>
      <c r="E333" s="100"/>
      <c r="F333" s="100"/>
    </row>
    <row r="334" spans="1:6" ht="30" x14ac:dyDescent="0.25">
      <c r="A334" s="17" t="s">
        <v>233</v>
      </c>
      <c r="B334" s="120">
        <v>0</v>
      </c>
      <c r="C334" s="119"/>
      <c r="D334" s="117" t="s">
        <v>427</v>
      </c>
      <c r="E334" s="117" t="s">
        <v>445</v>
      </c>
      <c r="F334" s="100"/>
    </row>
    <row r="335" spans="1:6" x14ac:dyDescent="0.25">
      <c r="A335" s="20" t="s">
        <v>158</v>
      </c>
      <c r="B335" s="120">
        <v>2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0.83333333333333337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19">
        <v>2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2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18" t="s">
        <v>294</v>
      </c>
      <c r="B350" s="120">
        <v>2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2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53">
        <v>0.33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56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0.90322580645161288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0">
        <f>B11</f>
        <v>43036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119">
        <v>2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2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2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2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119"/>
      <c r="D382" s="117"/>
      <c r="E382" s="100"/>
      <c r="F382" s="100"/>
    </row>
    <row r="383" spans="1:6" ht="30" x14ac:dyDescent="0.25">
      <c r="A383" s="17" t="s">
        <v>233</v>
      </c>
      <c r="B383" s="119">
        <v>0</v>
      </c>
      <c r="C383" s="119"/>
      <c r="D383" s="117" t="s">
        <v>427</v>
      </c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104"/>
      <c r="D386" s="90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16</v>
      </c>
    </row>
    <row r="388" spans="1:7" x14ac:dyDescent="0.25">
      <c r="A388" s="196" t="s">
        <v>37</v>
      </c>
      <c r="B388" s="197"/>
      <c r="C388" s="198"/>
      <c r="D388" s="199">
        <f>D387/(COUNT(B377:C385)*2)</f>
        <v>0.88888888888888884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0.9375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5" t="s">
        <v>346</v>
      </c>
      <c r="B393" s="266"/>
      <c r="C393" s="266"/>
      <c r="D393" s="266"/>
      <c r="E393" s="266"/>
      <c r="F393" s="267"/>
    </row>
    <row r="394" spans="1:7" x14ac:dyDescent="0.25">
      <c r="A394" s="143">
        <f>+B11</f>
        <v>43036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19">
        <v>0</v>
      </c>
      <c r="C396" s="119"/>
      <c r="D396" s="117" t="s">
        <v>430</v>
      </c>
      <c r="E396" s="100" t="s">
        <v>431</v>
      </c>
      <c r="F396" s="100"/>
    </row>
    <row r="397" spans="1:7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2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6</v>
      </c>
    </row>
    <row r="401" spans="1:6" x14ac:dyDescent="0.25">
      <c r="A401" s="196" t="s">
        <v>37</v>
      </c>
      <c r="B401" s="197"/>
      <c r="C401" s="198"/>
      <c r="D401" s="199">
        <f>D400/(COUNT(B396:C399)*2)</f>
        <v>0.75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19">
        <v>2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90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2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2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2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54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8</v>
      </c>
    </row>
    <row r="420" spans="1:7" x14ac:dyDescent="0.25">
      <c r="A420" s="196" t="s">
        <v>37</v>
      </c>
      <c r="B420" s="197"/>
      <c r="C420" s="198"/>
      <c r="D420" s="199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2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52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4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 t="s">
        <v>34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2</v>
      </c>
      <c r="C436" s="119"/>
      <c r="D436" s="117"/>
      <c r="E436" s="100"/>
      <c r="F436" s="100"/>
    </row>
    <row r="437" spans="1:7" x14ac:dyDescent="0.25">
      <c r="A437" s="17" t="s">
        <v>259</v>
      </c>
      <c r="B437" s="119" t="s">
        <v>34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2</v>
      </c>
      <c r="C438" s="119"/>
      <c r="D438" s="117"/>
      <c r="E438" s="100"/>
      <c r="F438" s="100"/>
    </row>
    <row r="439" spans="1:7" x14ac:dyDescent="0.25">
      <c r="A439" s="17" t="s">
        <v>243</v>
      </c>
      <c r="B439" s="119" t="s">
        <v>34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2</v>
      </c>
      <c r="C440" s="119"/>
      <c r="D440" s="117"/>
      <c r="E440" s="100"/>
      <c r="F440" s="100"/>
    </row>
    <row r="441" spans="1:7" x14ac:dyDescent="0.25">
      <c r="A441" s="17" t="s">
        <v>83</v>
      </c>
      <c r="B441" s="119" t="s">
        <v>34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2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2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7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 t="s">
        <v>34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 t="s">
        <v>34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2</v>
      </c>
      <c r="C448" s="104"/>
      <c r="D448" s="127">
        <v>1</v>
      </c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14</v>
      </c>
    </row>
    <row r="450" spans="1:6" x14ac:dyDescent="0.25">
      <c r="A450" s="196" t="s">
        <v>37</v>
      </c>
      <c r="B450" s="197"/>
      <c r="C450" s="198"/>
      <c r="D450" s="199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5" t="s">
        <v>144</v>
      </c>
      <c r="B452" s="266"/>
      <c r="C452" s="266"/>
      <c r="D452" s="266"/>
      <c r="E452" s="266"/>
      <c r="F452" s="267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2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2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2</v>
      </c>
      <c r="C457" s="119"/>
      <c r="D457" s="90">
        <v>1</v>
      </c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6</v>
      </c>
    </row>
    <row r="459" spans="1:6" x14ac:dyDescent="0.25">
      <c r="A459" s="196" t="s">
        <v>37</v>
      </c>
      <c r="B459" s="218"/>
      <c r="C459" s="219"/>
      <c r="D459" s="220">
        <f>D458/(COUNT(B454:C456)*2)</f>
        <v>1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0.91600000000000004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211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0.92543859649122806</v>
      </c>
    </row>
  </sheetData>
  <sheetProtection algorithmName="SHA-512" hashValue="EAOoR8zKA8nJ+dZrpDFje7EneTE/+0PAowNGiNspnpldbEHYOzsyytCKVIWykC0eQxLSfx9QsCh65uKmmWG7hA==" saltValue="hfphXAzF/jDwPtqoSOJzdg==" spinCount="100000" sheet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3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90" zoomScaleSheetLayoutView="90" workbookViewId="0">
      <selection activeCell="D4" sqref="D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.75" x14ac:dyDescent="0.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228"/>
      <c r="H6" s="228"/>
      <c r="I6" s="228"/>
    </row>
    <row r="7" spans="1:9" s="29" customFormat="1" ht="21.75" customHeight="1" x14ac:dyDescent="0.5">
      <c r="A7" s="273" t="str">
        <f>'A2 Exploitation'!A8:F8</f>
        <v>L'Aouina</v>
      </c>
      <c r="B7" s="273"/>
      <c r="C7" s="273"/>
      <c r="D7" s="273"/>
      <c r="E7" s="273"/>
      <c r="F7" s="273"/>
      <c r="G7" s="228"/>
      <c r="H7" s="228"/>
      <c r="I7" s="228"/>
    </row>
    <row r="8" spans="1:9" s="29" customFormat="1" ht="24.75" x14ac:dyDescent="0.5">
      <c r="A8" s="189" t="s">
        <v>44</v>
      </c>
      <c r="B8" s="290" t="str">
        <f>'A2 Exploitation'!B9:F9</f>
        <v>M. Bilel HAMDI</v>
      </c>
      <c r="C8" s="290"/>
      <c r="D8" s="290"/>
      <c r="E8" s="290"/>
      <c r="F8" s="290"/>
      <c r="G8" s="228"/>
      <c r="H8" s="228"/>
      <c r="I8" s="228"/>
    </row>
    <row r="9" spans="1:9" s="29" customFormat="1" ht="24.75" x14ac:dyDescent="0.5">
      <c r="A9" s="190" t="s">
        <v>46</v>
      </c>
      <c r="B9" s="290" t="str">
        <f>'A2 Exploitation'!B10:F10</f>
        <v>M. Jaouher JLASSI (DM)</v>
      </c>
      <c r="C9" s="290"/>
      <c r="D9" s="290"/>
      <c r="E9" s="290"/>
      <c r="F9" s="290"/>
      <c r="G9" s="228"/>
      <c r="H9" s="228"/>
      <c r="I9" s="228"/>
    </row>
    <row r="10" spans="1:9" s="29" customFormat="1" ht="24.75" x14ac:dyDescent="0.5">
      <c r="A10" s="189" t="s">
        <v>45</v>
      </c>
      <c r="B10" s="286">
        <f>'A2 Exploitation'!B11:F11</f>
        <v>43036</v>
      </c>
      <c r="C10" s="286"/>
      <c r="D10" s="286"/>
      <c r="E10" s="286"/>
      <c r="F10" s="286"/>
      <c r="G10" s="228"/>
      <c r="H10" s="228"/>
      <c r="I10" s="228"/>
    </row>
    <row r="11" spans="1:9" s="29" customFormat="1" ht="24.75" x14ac:dyDescent="0.5">
      <c r="A11" s="189" t="s">
        <v>318</v>
      </c>
      <c r="B11" s="291">
        <f>D183</f>
        <v>0.80392156862745101</v>
      </c>
      <c r="C11" s="291"/>
      <c r="D11" s="291"/>
      <c r="E11" s="291"/>
      <c r="F11" s="291"/>
      <c r="G11" s="228"/>
      <c r="H11" s="228"/>
      <c r="I11" s="228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1">
        <v>2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1</v>
      </c>
      <c r="C46" s="161"/>
      <c r="D46" s="165" t="s">
        <v>457</v>
      </c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165"/>
      <c r="E55" s="161"/>
      <c r="F55" s="161"/>
    </row>
    <row r="56" spans="1:6" ht="33" x14ac:dyDescent="0.3">
      <c r="A56" s="40" t="s">
        <v>175</v>
      </c>
      <c r="B56" s="161">
        <v>0</v>
      </c>
      <c r="C56" s="161"/>
      <c r="D56" s="162" t="s">
        <v>441</v>
      </c>
      <c r="E56" s="250" t="s">
        <v>442</v>
      </c>
      <c r="F56" s="161"/>
    </row>
    <row r="57" spans="1:6" ht="49.5" x14ac:dyDescent="0.3">
      <c r="A57" s="42" t="s">
        <v>266</v>
      </c>
      <c r="B57" s="161">
        <v>0</v>
      </c>
      <c r="C57" s="161"/>
      <c r="D57" s="162" t="s">
        <v>439</v>
      </c>
      <c r="E57" s="162" t="s">
        <v>440</v>
      </c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>
        <v>2</v>
      </c>
      <c r="C59" s="185" t="str">
        <f>IF(B59=0, -5, "0")</f>
        <v>0</v>
      </c>
      <c r="D59" s="162" t="s">
        <v>448</v>
      </c>
      <c r="E59" s="161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10</v>
      </c>
    </row>
    <row r="63" spans="1:6" x14ac:dyDescent="0.3">
      <c r="A63" s="191" t="s">
        <v>319</v>
      </c>
      <c r="B63" s="192"/>
      <c r="C63" s="193"/>
      <c r="D63" s="195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7" t="s">
        <v>34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1">
        <v>1</v>
      </c>
      <c r="C137" s="161"/>
      <c r="D137" s="162" t="s">
        <v>429</v>
      </c>
      <c r="E137" s="161" t="s">
        <v>438</v>
      </c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161"/>
      <c r="F139" s="161"/>
    </row>
    <row r="140" spans="1:6" ht="33.75" x14ac:dyDescent="0.35">
      <c r="A140" s="54" t="s">
        <v>327</v>
      </c>
      <c r="B140" s="161">
        <v>0</v>
      </c>
      <c r="C140" s="185">
        <f>IF(B140=0, -5, "0")</f>
        <v>-5</v>
      </c>
      <c r="D140" s="162" t="s">
        <v>428</v>
      </c>
      <c r="E140" s="161" t="s">
        <v>437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66" x14ac:dyDescent="0.3">
      <c r="A143" s="144" t="s">
        <v>348</v>
      </c>
      <c r="B143" s="161">
        <v>0</v>
      </c>
      <c r="C143" s="161"/>
      <c r="D143" s="249" t="s">
        <v>455</v>
      </c>
      <c r="E143" s="162" t="s">
        <v>436</v>
      </c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6</v>
      </c>
    </row>
    <row r="146" spans="1:6" x14ac:dyDescent="0.3">
      <c r="A146" s="191" t="s">
        <v>319</v>
      </c>
      <c r="B146" s="192"/>
      <c r="C146" s="193"/>
      <c r="D146" s="195">
        <f>D145/(COUNT(B137:C144)*2)</f>
        <v>0.33333333333333331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1">
        <v>2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ht="33" x14ac:dyDescent="0.3">
      <c r="A151" s="58" t="s">
        <v>226</v>
      </c>
      <c r="B151" s="161">
        <v>1</v>
      </c>
      <c r="C151" s="161"/>
      <c r="D151" s="162" t="s">
        <v>432</v>
      </c>
      <c r="E151" s="161" t="s">
        <v>433</v>
      </c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3</v>
      </c>
    </row>
    <row r="154" spans="1:6" x14ac:dyDescent="0.3">
      <c r="A154" s="191" t="s">
        <v>319</v>
      </c>
      <c r="B154" s="192"/>
      <c r="C154" s="193"/>
      <c r="D154" s="195">
        <f>D153/(COUNT(B149:C152)*2)</f>
        <v>0.75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1">
        <v>2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8</v>
      </c>
    </row>
    <row r="162" spans="1:6" x14ac:dyDescent="0.3">
      <c r="A162" s="191" t="s">
        <v>319</v>
      </c>
      <c r="B162" s="192"/>
      <c r="C162" s="193"/>
      <c r="D162" s="195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ht="33" x14ac:dyDescent="0.3">
      <c r="A165" s="58" t="s">
        <v>337</v>
      </c>
      <c r="B165" s="161">
        <v>0</v>
      </c>
      <c r="C165" s="161"/>
      <c r="D165" s="162" t="s">
        <v>435</v>
      </c>
      <c r="E165" s="162" t="s">
        <v>434</v>
      </c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8</v>
      </c>
    </row>
    <row r="171" spans="1:6" x14ac:dyDescent="0.3">
      <c r="A171" s="191" t="s">
        <v>319</v>
      </c>
      <c r="B171" s="192"/>
      <c r="C171" s="193"/>
      <c r="D171" s="195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4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456</v>
      </c>
      <c r="B181" s="80"/>
      <c r="C181" s="80"/>
      <c r="D181" s="160">
        <v>0.56999999999999995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82</v>
      </c>
    </row>
    <row r="183" spans="1:6" ht="18" x14ac:dyDescent="0.35">
      <c r="A183" s="81" t="s">
        <v>349</v>
      </c>
      <c r="B183" s="81"/>
      <c r="C183" s="81"/>
      <c r="D183" s="248">
        <f>D182/(COUNT(B174:C177,B165:C169,B157:C160,B149:C152,B137:C144,B55:C61,B45:C50,B26:C31,B17:C21,B106:C116,#REF!,B121:C131,B87:C100,B66:C82,B36:C40)*2)</f>
        <v>0.80392156862745101</v>
      </c>
    </row>
  </sheetData>
  <sheetProtection algorithmName="SHA-512" hashValue="Fc310I7b/oYUv2nu7y+RgulwlfF6aYf1XfILFxaodsKPKZsYZ7CeZaToymzDqcCchqackPkKqLSpuoX2l8wvZg==" saltValue="+Ym8dfYK2Fqnl6dqSbx6tg==" spinCount="100000" sheet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9"/>
      <c r="H7" s="229"/>
      <c r="I7" s="229"/>
    </row>
    <row r="8" spans="1:9" ht="29.25" x14ac:dyDescent="0.5">
      <c r="A8" s="273" t="str">
        <f>'Page de garde'!D18</f>
        <v>L'Aouina</v>
      </c>
      <c r="B8" s="273"/>
      <c r="C8" s="273"/>
      <c r="D8" s="273"/>
      <c r="E8" s="273"/>
      <c r="F8" s="273"/>
      <c r="G8" s="230"/>
      <c r="H8" s="230"/>
      <c r="I8" s="229"/>
    </row>
    <row r="9" spans="1:9" ht="24.75" x14ac:dyDescent="0.5">
      <c r="A9" s="189" t="s">
        <v>44</v>
      </c>
      <c r="B9" s="274"/>
      <c r="C9" s="274"/>
      <c r="D9" s="274"/>
      <c r="E9" s="274"/>
      <c r="F9" s="275"/>
      <c r="G9" s="230"/>
      <c r="H9" s="230"/>
      <c r="I9" s="229"/>
    </row>
    <row r="10" spans="1:9" ht="24.75" x14ac:dyDescent="0.5">
      <c r="A10" s="190" t="s">
        <v>46</v>
      </c>
      <c r="B10" s="276"/>
      <c r="C10" s="276"/>
      <c r="D10" s="276"/>
      <c r="E10" s="276"/>
      <c r="F10" s="276"/>
      <c r="G10" s="230"/>
      <c r="H10" s="230"/>
      <c r="I10" s="229"/>
    </row>
    <row r="11" spans="1:9" ht="24.75" x14ac:dyDescent="0.5">
      <c r="A11" s="189" t="s">
        <v>45</v>
      </c>
      <c r="B11" s="270"/>
      <c r="C11" s="270"/>
      <c r="D11" s="270"/>
      <c r="E11" s="270"/>
      <c r="F11" s="270"/>
      <c r="G11" s="230"/>
      <c r="H11" s="230"/>
      <c r="I11" s="229"/>
    </row>
    <row r="12" spans="1:9" ht="24.75" x14ac:dyDescent="0.5">
      <c r="A12" s="189" t="s">
        <v>260</v>
      </c>
      <c r="B12" s="277">
        <f>D463</f>
        <v>0</v>
      </c>
      <c r="C12" s="277"/>
      <c r="D12" s="277"/>
      <c r="E12" s="277"/>
      <c r="F12" s="277"/>
      <c r="G12" s="230"/>
      <c r="H12" s="230"/>
      <c r="I12" s="229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5" t="s">
        <v>346</v>
      </c>
      <c r="B393" s="266"/>
      <c r="C393" s="266"/>
      <c r="D393" s="266"/>
      <c r="E393" s="266"/>
      <c r="F393" s="267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5" t="s">
        <v>144</v>
      </c>
      <c r="B452" s="266"/>
      <c r="C452" s="266"/>
      <c r="D452" s="266"/>
      <c r="E452" s="266"/>
      <c r="F452" s="267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230"/>
      <c r="H6" s="230"/>
      <c r="I6" s="230"/>
    </row>
    <row r="7" spans="1:9" s="29" customFormat="1" ht="21.75" customHeight="1" x14ac:dyDescent="0.5">
      <c r="A7" s="273" t="str">
        <f>'A3 Exploitation'!A8:F8</f>
        <v>L'Aouina</v>
      </c>
      <c r="B7" s="273"/>
      <c r="C7" s="273"/>
      <c r="D7" s="273"/>
      <c r="E7" s="273"/>
      <c r="F7" s="273"/>
      <c r="G7" s="230"/>
      <c r="H7" s="230"/>
      <c r="I7" s="230"/>
    </row>
    <row r="8" spans="1:9" s="29" customFormat="1" ht="24.75" x14ac:dyDescent="0.5">
      <c r="A8" s="189" t="s">
        <v>44</v>
      </c>
      <c r="B8" s="292">
        <f>'A3 Exploitation'!B9:F9</f>
        <v>0</v>
      </c>
      <c r="C8" s="290"/>
      <c r="D8" s="290"/>
      <c r="E8" s="290"/>
      <c r="F8" s="290"/>
      <c r="G8" s="230"/>
      <c r="H8" s="230"/>
      <c r="I8" s="230"/>
    </row>
    <row r="9" spans="1:9" s="29" customFormat="1" ht="24.75" x14ac:dyDescent="0.5">
      <c r="A9" s="190" t="s">
        <v>46</v>
      </c>
      <c r="B9" s="290">
        <f>'A3 Exploitation'!B10:F10</f>
        <v>0</v>
      </c>
      <c r="C9" s="290"/>
      <c r="D9" s="290"/>
      <c r="E9" s="290"/>
      <c r="F9" s="290"/>
      <c r="G9" s="230"/>
      <c r="H9" s="230"/>
      <c r="I9" s="230"/>
    </row>
    <row r="10" spans="1:9" s="29" customFormat="1" ht="24.75" x14ac:dyDescent="0.5">
      <c r="A10" s="189" t="s">
        <v>45</v>
      </c>
      <c r="B10" s="286">
        <f>'A3 Exploitation'!B11:F11</f>
        <v>0</v>
      </c>
      <c r="C10" s="286"/>
      <c r="D10" s="286"/>
      <c r="E10" s="286"/>
      <c r="F10" s="286"/>
      <c r="G10" s="230"/>
      <c r="H10" s="230"/>
      <c r="I10" s="230"/>
    </row>
    <row r="11" spans="1:9" s="29" customFormat="1" ht="24.75" x14ac:dyDescent="0.5">
      <c r="A11" s="189" t="s">
        <v>318</v>
      </c>
      <c r="B11" s="291">
        <f>D183</f>
        <v>0</v>
      </c>
      <c r="C11" s="291"/>
      <c r="D11" s="291"/>
      <c r="E11" s="291"/>
      <c r="F11" s="291"/>
      <c r="G11" s="230"/>
      <c r="H11" s="230"/>
      <c r="I11" s="230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9"/>
      <c r="H7" s="229"/>
      <c r="I7" s="229"/>
    </row>
    <row r="8" spans="1:9" ht="29.25" x14ac:dyDescent="0.5">
      <c r="A8" s="273" t="str">
        <f>'Page de garde'!D18</f>
        <v>L'Aouina</v>
      </c>
      <c r="B8" s="273"/>
      <c r="C8" s="273"/>
      <c r="D8" s="273"/>
      <c r="E8" s="273"/>
      <c r="F8" s="273"/>
      <c r="G8" s="230"/>
      <c r="H8" s="230"/>
      <c r="I8" s="229"/>
    </row>
    <row r="9" spans="1:9" ht="24.75" x14ac:dyDescent="0.5">
      <c r="A9" s="189" t="s">
        <v>44</v>
      </c>
      <c r="B9" s="274"/>
      <c r="C9" s="274"/>
      <c r="D9" s="274"/>
      <c r="E9" s="274"/>
      <c r="F9" s="275"/>
      <c r="G9" s="230"/>
      <c r="H9" s="230"/>
      <c r="I9" s="229"/>
    </row>
    <row r="10" spans="1:9" ht="24.75" x14ac:dyDescent="0.5">
      <c r="A10" s="190" t="s">
        <v>46</v>
      </c>
      <c r="B10" s="276"/>
      <c r="C10" s="276"/>
      <c r="D10" s="276"/>
      <c r="E10" s="276"/>
      <c r="F10" s="276"/>
      <c r="G10" s="230"/>
      <c r="H10" s="230"/>
      <c r="I10" s="229"/>
    </row>
    <row r="11" spans="1:9" ht="24.75" x14ac:dyDescent="0.5">
      <c r="A11" s="189" t="s">
        <v>45</v>
      </c>
      <c r="B11" s="270"/>
      <c r="C11" s="270"/>
      <c r="D11" s="270"/>
      <c r="E11" s="270"/>
      <c r="F11" s="270"/>
      <c r="G11" s="230"/>
      <c r="H11" s="230"/>
      <c r="I11" s="229"/>
    </row>
    <row r="12" spans="1:9" ht="24.75" x14ac:dyDescent="0.5">
      <c r="A12" s="189" t="s">
        <v>260</v>
      </c>
      <c r="B12" s="277">
        <f>D463</f>
        <v>0</v>
      </c>
      <c r="C12" s="277"/>
      <c r="D12" s="277"/>
      <c r="E12" s="277"/>
      <c r="F12" s="277"/>
      <c r="G12" s="230"/>
      <c r="H12" s="230"/>
      <c r="I12" s="229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5" t="s">
        <v>346</v>
      </c>
      <c r="B393" s="266"/>
      <c r="C393" s="266"/>
      <c r="D393" s="266"/>
      <c r="E393" s="266"/>
      <c r="F393" s="267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5" t="s">
        <v>144</v>
      </c>
      <c r="B452" s="266"/>
      <c r="C452" s="266"/>
      <c r="D452" s="266"/>
      <c r="E452" s="266"/>
      <c r="F452" s="267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230"/>
      <c r="H6" s="230"/>
      <c r="I6" s="230"/>
    </row>
    <row r="7" spans="1:9" s="29" customFormat="1" ht="21.75" customHeight="1" x14ac:dyDescent="0.5">
      <c r="A7" s="273" t="str">
        <f>'A4 Exploitation'!A8:F8</f>
        <v>L'Aouina</v>
      </c>
      <c r="B7" s="273"/>
      <c r="C7" s="273"/>
      <c r="D7" s="273"/>
      <c r="E7" s="273"/>
      <c r="F7" s="273"/>
      <c r="G7" s="230"/>
      <c r="H7" s="230"/>
      <c r="I7" s="230"/>
    </row>
    <row r="8" spans="1:9" s="29" customFormat="1" ht="24.75" x14ac:dyDescent="0.5">
      <c r="A8" s="189" t="s">
        <v>44</v>
      </c>
      <c r="B8" s="290">
        <f>'A4 Exploitation'!B9:F9</f>
        <v>0</v>
      </c>
      <c r="C8" s="290"/>
      <c r="D8" s="290"/>
      <c r="E8" s="290"/>
      <c r="F8" s="290"/>
      <c r="G8" s="230"/>
      <c r="H8" s="230"/>
      <c r="I8" s="230"/>
    </row>
    <row r="9" spans="1:9" s="29" customFormat="1" ht="24.75" x14ac:dyDescent="0.5">
      <c r="A9" s="190" t="s">
        <v>46</v>
      </c>
      <c r="B9" s="290">
        <f>'A4 Exploitation'!B10:F10</f>
        <v>0</v>
      </c>
      <c r="C9" s="290"/>
      <c r="D9" s="290"/>
      <c r="E9" s="290"/>
      <c r="F9" s="290"/>
      <c r="G9" s="230"/>
      <c r="H9" s="230"/>
      <c r="I9" s="230"/>
    </row>
    <row r="10" spans="1:9" s="29" customFormat="1" ht="24.75" x14ac:dyDescent="0.5">
      <c r="A10" s="189" t="s">
        <v>45</v>
      </c>
      <c r="B10" s="286">
        <f>'A4 Exploitation'!B11:F11</f>
        <v>0</v>
      </c>
      <c r="C10" s="286"/>
      <c r="D10" s="286"/>
      <c r="E10" s="286"/>
      <c r="F10" s="286"/>
      <c r="G10" s="230"/>
      <c r="H10" s="230"/>
      <c r="I10" s="230"/>
    </row>
    <row r="11" spans="1:9" s="29" customFormat="1" ht="24.75" x14ac:dyDescent="0.5">
      <c r="A11" s="189" t="s">
        <v>318</v>
      </c>
      <c r="B11" s="291">
        <f>D183</f>
        <v>0</v>
      </c>
      <c r="C11" s="291"/>
      <c r="D11" s="291"/>
      <c r="E11" s="291"/>
      <c r="F11" s="291"/>
      <c r="G11" s="230"/>
      <c r="H11" s="230"/>
      <c r="I11" s="230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2017-05-25T18:22:19Z</cp:lastPrinted>
  <dcterms:created xsi:type="dcterms:W3CDTF">2015-10-03T07:44:26Z</dcterms:created>
  <dcterms:modified xsi:type="dcterms:W3CDTF">2017-10-30T15:08:26Z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