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Ksar Saïd\2019\5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700" i="36"/>
  <c r="B668" i="36"/>
  <c r="B605" i="36"/>
  <c r="B565" i="36"/>
  <c r="B525" i="36"/>
  <c r="B471" i="36"/>
  <c r="B424" i="36"/>
  <c r="B366" i="36"/>
  <c r="B299" i="36"/>
  <c r="B244" i="36"/>
  <c r="B129" i="36"/>
  <c r="B43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28" i="36" s="1"/>
  <c r="B43" i="29" s="1"/>
  <c r="D700" i="36"/>
  <c r="D668" i="36"/>
  <c r="D605" i="36"/>
  <c r="D565" i="36"/>
  <c r="D525" i="36"/>
  <c r="D471" i="36"/>
  <c r="D424" i="36"/>
  <c r="D366" i="36"/>
  <c r="D299" i="36"/>
  <c r="D244" i="36"/>
  <c r="D185" i="36"/>
  <c r="B185" i="36" s="1"/>
  <c r="D129" i="36"/>
  <c r="D43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B721" i="36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<sst xmlns="http://schemas.openxmlformats.org/spreadsheetml/2006/main" count="5890" uniqueCount="508">
  <si>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</si>
  <si>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</si>
  <si>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</si>
  <si>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</si>
  <si>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</si>
  <si>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</si>
  <si>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</si>
  <si>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</si>
  <si>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</si>
  <si>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</si>
  <si>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</si>
  <si>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</si>
  <si>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</si>
  <si>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</si>
  <si>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</si>
  <si>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</si>
  <si>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</si>
  <si>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</si>
  <si>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</si>
  <si>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</si>
  <si>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</si>
  <si>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</si>
  <si>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</si>
  <si>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</si>
  <si>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</si>
  <si>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</si>
  <si>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</si>
  <si>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</si>
  <si>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</si>
  <si>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</si>
  <si>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</si>
  <si>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</si>
  <si>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</si>
  <si>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</si>
  <si>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</si>
  <si>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</si>
  <si>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</si>
  <si>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</si>
  <si>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</si>
  <si>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</si>
  <si>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</si>
  <si>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</si>
  <si>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</si>
  <si>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</si>
  <si>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</si>
  <si>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</si>
  <si>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</si>
  <si>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</si>
  <si>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</si>
  <si>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</si>
  <si>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</si>
  <si>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</si>
  <si>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</si>
  <si>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</si>
  <si>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</si>
  <si>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</si>
  <si>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</si>
  <si>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</si>
  <si>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</si>
  <si>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</si>
  <si>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</si>
  <si>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</si>
  <si>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</si>
  <si>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</si>
  <si>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</si>
  <si>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</si>
  <si>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</si>
  <si>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</si>
  <si>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</si>
  <si>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</si>
  <si>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</si>
  <si>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</si>
  <si>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</si>
  <si>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</si>
  <si>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</si>
  <si>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</si>
  <si>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</si>
  <si>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</si>
  <si>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</si>
  <si>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</si>
  <si>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</si>
  <si>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</si>
  <si>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</si>
  <si>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</si>
  <si>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</si>
  <si>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</si>
  <si>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</si>
  <si>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</si>
  <si>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</si>
  <si>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</si>
  <si>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</si>
  <si>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</si>
  <si>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</si>
  <si>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</si>
  <si>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</si>
  <si>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</si>
  <si>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</si>
  <si>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</si>
  <si>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</si>
  <si>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</si>
  <si>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</si>
  <si>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</si>
  <si>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</si>
  <si>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</si>
  <si>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</si>
  <si>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</si>
  <si>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</si>
  <si>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</si>
  <si>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</si>
  <si>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</si>
  <si>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</si>
  <si>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</si>
  <si>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</si>
  <si>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</si>
  <si>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</si>
  <si>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</si>
  <si>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</si>
  <si>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</si>
  <si>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</si>
  <si>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</si>
  <si>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</si>
  <si>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</si>
  <si>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</si>
  <si>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</si>
  <si>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</si>
  <si>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</si>
  <si>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</si>
  <si>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</si>
  <si>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</si>
  <si>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</si>
  <si>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</si>
  <si>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</si>
  <si>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</si>
  <si>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</si>
  <si>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</si>
  <si>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</si>
  <si>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</si>
  <si>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</si>
  <si>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</si>
  <si>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</si>
  <si>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</si>
  <si>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</si>
  <si>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</si>
  <si>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</si>
  <si>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</si>
  <si>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</si>
  <si>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</si>
  <si>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</si>
  <si>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</si>
  <si>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</si>
  <si>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</si>
  <si>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</si>
  <si>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</si>
  <si>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</si>
  <si>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</si>
  <si>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</si>
  <si>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</si>
  <si>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</si>
  <si>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</si>
  <si>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</si>
  <si>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</si>
  <si>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</si>
  <si>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</si>
  <si>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</si>
  <si>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</si>
  <si>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</si>
  <si>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</si>
  <si>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</si>
  <si>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</si>
  <si>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</si>
  <si>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</si>
  <si>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</si>
  <si>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</si>
  <si>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</si>
  <si>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</si>
  <si>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</si>
  <si>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</si>
  <si>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</si>
  <si>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</si>
  <si>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</si>
  <si>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</si>
  <si>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</si>
  <si>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</si>
  <si>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</si>
  <si>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</si>
  <si>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</si>
  <si>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</si>
  <si>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</si>
  <si>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</si>
  <si>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</si>
  <si>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</si>
  <si>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</si>
  <si>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</si>
  <si>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</si>
  <si>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</si>
  <si>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</si>
  <si>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</si>
  <si>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</si>
  <si>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</si>
  <si>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</si>
  <si>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</si>
  <si>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</si>
  <si>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</si>
  <si>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</si>
  <si>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</si>
  <si>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</si>
  <si>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</si>
  <si>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</si>
  <si>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</si>
  <si>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</si>
  <si>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</si>
  <si>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</si>
  <si>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</si>
  <si>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</si>
  <si>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</si>
  <si>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</si>
  <si>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</si>
  <si>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</si>
  <si>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</si>
  <si>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</si>
  <si>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</si>
  <si>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</si>
  <si>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</si>
  <si>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</si>
  <si>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</si>
  <si>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</si>
  <si>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</si>
  <si>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</si>
  <si>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</si>
  <si>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</si>
  <si>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</si>
  <si>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</si>
  <si>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</si>
  <si>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</si>
  <si>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</si>
  <si>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</si>
  <si>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</si>
  <si>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</si>
  <si>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</si>
  <si>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</si>
  <si>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</si>
  <si>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</si>
  <si>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</si>
  <si>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</si>
  <si>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</si>
  <si>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</si>
  <si>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</si>
  <si>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</si>
  <si>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</si>
  <si>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</si>
  <si>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</si>
  <si>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</si>
  <si>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</si>
  <si>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</si>
  <si>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</si>
  <si>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</si>
  <si>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</si>
  <si>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</si>
  <si>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</si>
  <si>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</si>
  <si>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</si>
  <si>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</si>
  <si>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</si>
  <si>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</si>
  <si>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</si>
  <si>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</si>
  <si>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</si>
  <si>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</si>
  <si>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</si>
  <si>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</si>
  <si>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</si>
  <si>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</si>
  <si>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</si>
  <si>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</si>
  <si>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</si>
  <si>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</si>
  <si>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</si>
  <si>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</si>
  <si>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</si>
  <si>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</si>
  <si>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</si>
  <si>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</si>
  <si>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</si>
  <si>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</si>
  <si>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</si>
  <si>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</si>
  <si>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</si>
  <si>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</si>
  <si>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</si>
  <si>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</si>
  <si>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</si>
  <si>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</si>
  <si>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</si>
  <si>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</si>
  <si>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</si>
  <si>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</si>
  <si>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</si>
  <si>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</si>
  <si>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</si>
  <si>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</si>
  <si>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</si>
  <si>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</si>
  <si>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</si>
  <si>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</si>
  <si>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</si>
  <si>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</si>
  <si>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</si>
  <si>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</si>
  <si>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</si>
  <si>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</si>
  <si>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</si>
  <si>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</si>
  <si>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</si>
  <si>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</si>
  <si>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</si>
  <si>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</si>
  <si>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</si>
  <si>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</si>
  <si>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</si>
  <si>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</si>
  <si>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</si>
  <si>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</si>
  <si>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</si>
  <si>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</si>
  <si>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</si>
  <si>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</si>
  <si>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</si>
  <si>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</si>
  <si>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</si>
  <si>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</si>
  <si>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</si>
  <si>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</si>
  <si>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</si>
  <si>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</si>
  <si>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</si>
  <si>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</si>
  <si>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</si>
  <si>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</si>
  <si>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</si>
  <si>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</si>
  <si>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</si>
  <si>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</si>
  <si>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</si>
  <si>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</si>
  <si>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</si>
  <si>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</si>
  <si>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</si>
  <si>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</si>
  <si>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</si>
  <si>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</si>
  <si>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</si>
  <si>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</si>
  <si>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</si>
  <si>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</si>
  <si>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</si>
  <si>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</si>
  <si>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</si>
  <si>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</si>
  <si>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</si>
  <si>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</si>
  <si>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</si>
  <si>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</si>
  <si>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</si>
  <si>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</si>
  <si>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</si>
  <si>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</si>
  <si>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</si>
  <si>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</si>
  <si>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</si>
  <si>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</si>
  <si>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</si>
  <si>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</si>
  <si>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</si>
  <si>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</si>
  <si>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</si>
  <si>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</si>
  <si>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</si>
  <si>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</si>
  <si>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</si>
  <si>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</si>
  <si>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</si>
  <si>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</si>
  <si>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</si>
  <si>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</si>
  <si>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</si>
  <si>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</si>
  <si>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</si>
  <si>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</si>
  <si>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</si>
  <si>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</si>
  <si>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</si>
  <si>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</si>
  <si>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</si>
  <si>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</si>
  <si>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</si>
  <si>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</si>
  <si>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</si>
  <si>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</si>
  <si>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</si>
  <si>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</si>
  <si>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</si>
  <si>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</si>
  <si>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</si>
  <si>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</si>
  <si>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</si>
  <si>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</si>
  <si>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</si>
  <si>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</si>
  <si>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</si>
  <si>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</si>
  <si>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</si>
  <si>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</si>
  <si>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</si>
  <si>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</si>
  <si>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</si>
  <si>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</si>
  <si>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</si>
  <si>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</si>
  <si>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</si>
  <si>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</si>
  <si>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</si>
  <si>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</si>
  <si>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</si>
  <si>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</si>
  <si>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</si>
  <si>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</si>
  <si>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</si>
  <si>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</si>
  <si>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</si>
  <si>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</si>
  <si>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</si>
  <si>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</si>
  <si>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</si>
  <si>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</si>
  <si>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</si>
  <si>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</si>
  <si>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</si>
  <si>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</si>
  <si>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</si>
  <si>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</si>
  <si>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</si>
  <si>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</si>
  <si>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</si>
  <si>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</si>
  <si>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</si>
  <si>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</si>
  <si>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</si>
  <si>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</si>
  <si>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</si>
  <si>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</si>
  <si>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</si>
  <si>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</si>
  <si>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</si>
  <si>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</si>
  <si>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</si>
  <si>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</si>
  <si>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</si>
  <si>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</si>
  <si>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</si>
  <si>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</si>
  <si>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</si>
  <si>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</si>
  <si>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</si>
  <si>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</si>
  <si>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</si>
  <si>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</si>
  <si>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</si>
  <si>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</si>
  <si>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</si>
  <si>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</si>
  <si>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</si>
  <si>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</si>
  <si>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</si>
  <si>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</si>
  <si>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</si>
  <si>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Ksar Said</t>
  </si>
  <si>
    <t>M Souheil DRAOUI et Mme Imen SLITI</t>
  </si>
  <si>
    <t>Directeur magasin</t>
  </si>
  <si>
    <t>Absence des certificats de salubrités des produits réceptionnés le 22, 26 et 30 avril 2019 ainsi que pour la date du 08/05/19.</t>
  </si>
  <si>
    <t>Veuillez garder les certificats de salubrité de tous les produits réceptionnés.</t>
  </si>
  <si>
    <t>Absence des feuilles de contrôle à la réception pour le 22, 26 et 30 avril 2019 ainsi que pour la date du 08/05/19.</t>
  </si>
  <si>
    <t>Veuillez enregistrer les paramètres de contrôle à la réception quotidiennement.</t>
  </si>
  <si>
    <t>Premier audit.</t>
  </si>
  <si>
    <t>Stockage simultané des produits alimentaire et produits de nettoyage.</t>
  </si>
  <si>
    <t>Assurer la séparation.</t>
  </si>
  <si>
    <t>Les étagères de farine, sucre, semoule et thé n'étaient pas propres le jour de l'audit.</t>
  </si>
  <si>
    <t>Renforcer le nettoyage.</t>
  </si>
  <si>
    <t>Présence de 6 paquets de chips "Joy's" dont la DLC était dépassée depuis le 13/05/19 (voir photo).</t>
  </si>
  <si>
    <t>Renforcer le contrôle des DLC des produits.</t>
  </si>
  <si>
    <t>Présence d'un paquet de thé dont l'emballage était déchiré.
Présence de 11 paquets de café "CafeiTALIA" Caffé Espresso dont les mentions légales (DF, DLC et N°Lot) étaient absentes.</t>
  </si>
  <si>
    <t>Veillez avertir le fournisseur et renforcer le contrôle.</t>
  </si>
  <si>
    <t>Le thermomètre étaient non fonctionnel. Utilisation du thermomètre de la réception.</t>
  </si>
  <si>
    <t>Assurer la réparation.</t>
  </si>
  <si>
    <t>Présence de deux préparations alimentaires "Mozza Pizza" dont la DLC était dépassée depuis le 12/05/19.</t>
  </si>
  <si>
    <t>Le protocole FEFO n'était pas respecté pour les produits surgelés.</t>
  </si>
  <si>
    <t>Respecter le FEFO.</t>
  </si>
  <si>
    <t>Le suivi et l'enregistrement des températures à cœur de la chaine du froid n'étaient jamais réalisés.</t>
  </si>
  <si>
    <t>Assurer l'enregistrement quotidien des températures de la chaine du froid.</t>
  </si>
  <si>
    <t>Les visites médicales n'ont jamais étaient réalisés au niveau du magasin.</t>
  </si>
  <si>
    <t>Formation interne.</t>
  </si>
  <si>
    <t>Absence du plan de positionnement des portes- appâts.</t>
  </si>
  <si>
    <t>Assurer un traitement anti fourmis.</t>
  </si>
  <si>
    <t>Absence de pédale poubelle pour la benne de la salle de pause.</t>
  </si>
  <si>
    <t>Le meuble d'exposition des glaces n'était pas propre le jour de l'audit (restes alimentaire).
Présence de trace de glace fondu sur un pot de glace (voir photo).</t>
  </si>
  <si>
    <t>Présence de fourmis sous les étagères de l'extension de la réserve.</t>
  </si>
  <si>
    <t>Fixer le cache moteur et le nid d'abeilles.</t>
  </si>
  <si>
    <t>Le cache moteur du réfrigérateur des produits petfood était mal fixé.
Une partie du nid d'abeilles était démontée au niveau du meuble froid d'exposition des produits laitiers.</t>
  </si>
  <si>
    <t>Le sol était ébréché au niveau du quai de réception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</si>
</sst>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6" fontId="35" fillId="0" borderId="1" xfId="0" applyNumberFormat="1" applyFont="1" applyBorder="1" applyAlignment="1" applyProtection="1">
      <alignment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0.47058823529411764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9515232"/>
        <c:axId val="559515776"/>
      </c:barChart>
      <c:catAx>
        <c:axId val="55951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9515776"/>
        <c:crosses val="autoZero"/>
        <c:auto val="1"/>
        <c:lblAlgn val="ctr"/>
        <c:lblOffset val="100"/>
        <c:noMultiLvlLbl val="0"/>
      </c:catAx>
      <c:valAx>
        <c:axId val="559515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9515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3724624"/>
        <c:axId val="553734960"/>
      </c:barChart>
      <c:catAx>
        <c:axId val="55372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3734960"/>
        <c:crosses val="autoZero"/>
        <c:auto val="1"/>
        <c:lblAlgn val="ctr"/>
        <c:lblOffset val="100"/>
        <c:noMultiLvlLbl val="0"/>
      </c:catAx>
      <c:valAx>
        <c:axId val="553734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3724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0.57499999999999996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3736592"/>
        <c:axId val="553729520"/>
      </c:barChart>
      <c:catAx>
        <c:axId val="55373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3729520"/>
        <c:crosses val="autoZero"/>
        <c:auto val="1"/>
        <c:lblAlgn val="ctr"/>
        <c:lblOffset val="100"/>
        <c:noMultiLvlLbl val="0"/>
      </c:catAx>
      <c:valAx>
        <c:axId val="55372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373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0.71621621621621623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3725168"/>
        <c:axId val="553737680"/>
      </c:barChart>
      <c:catAx>
        <c:axId val="55372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3737680"/>
        <c:crosses val="autoZero"/>
        <c:auto val="1"/>
        <c:lblAlgn val="ctr"/>
        <c:lblOffset val="100"/>
        <c:noMultiLvlLbl val="0"/>
      </c:catAx>
      <c:valAx>
        <c:axId val="553737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372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3732784"/>
        <c:axId val="553739312"/>
      </c:barChart>
      <c:catAx>
        <c:axId val="55373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3739312"/>
        <c:crosses val="autoZero"/>
        <c:auto val="1"/>
        <c:lblAlgn val="ctr"/>
        <c:lblOffset val="100"/>
        <c:noMultiLvlLbl val="0"/>
      </c:catAx>
      <c:valAx>
        <c:axId val="553739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373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3724080"/>
        <c:axId val="553735504"/>
      </c:barChart>
      <c:catAx>
        <c:axId val="55372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3735504"/>
        <c:crosses val="autoZero"/>
        <c:auto val="1"/>
        <c:lblAlgn val="ctr"/>
        <c:lblOffset val="100"/>
        <c:noMultiLvlLbl val="0"/>
      </c:catAx>
      <c:valAx>
        <c:axId val="553735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372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3736048"/>
        <c:axId val="553730608"/>
      </c:barChart>
      <c:catAx>
        <c:axId val="553736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3730608"/>
        <c:crosses val="autoZero"/>
        <c:auto val="1"/>
        <c:lblAlgn val="ctr"/>
        <c:lblOffset val="100"/>
        <c:noMultiLvlLbl val="0"/>
      </c:catAx>
      <c:valAx>
        <c:axId val="553730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3736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0.71212121212121215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3734416"/>
        <c:axId val="553731152"/>
      </c:barChart>
      <c:catAx>
        <c:axId val="55373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3731152"/>
        <c:crosses val="autoZero"/>
        <c:auto val="1"/>
        <c:lblAlgn val="ctr"/>
        <c:lblOffset val="100"/>
        <c:noMultiLvlLbl val="0"/>
      </c:catAx>
      <c:valAx>
        <c:axId val="553731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373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0.8297448165869219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58602544"/>
        <c:axId val="558605808"/>
        <c:extLst xmlns:c16r2="http://schemas.microsoft.com/office/drawing/2015/06/chart"/>
      </c:barChart>
      <c:catAx>
        <c:axId val="5586025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8605808"/>
        <c:crosses val="autoZero"/>
        <c:auto val="1"/>
        <c:lblAlgn val="ctr"/>
        <c:lblOffset val="100"/>
        <c:noMultiLvlLbl val="0"/>
      </c:catAx>
      <c:valAx>
        <c:axId val="55860580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860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58600368"/>
        <c:axId val="558606896"/>
        <c:extLst xmlns:c16r2="http://schemas.microsoft.com/office/drawing/2015/06/chart"/>
      </c:barChart>
      <c:catAx>
        <c:axId val="55860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8606896"/>
        <c:crosses val="autoZero"/>
        <c:auto val="1"/>
        <c:lblAlgn val="ctr"/>
        <c:lblOffset val="100"/>
        <c:noMultiLvlLbl val="0"/>
      </c:catAx>
      <c:valAx>
        <c:axId val="558606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860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5871056"/>
        <c:axId val="555866704"/>
      </c:barChart>
      <c:catAx>
        <c:axId val="55587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5866704"/>
        <c:crosses val="autoZero"/>
        <c:auto val="1"/>
        <c:lblAlgn val="ctr"/>
        <c:lblOffset val="100"/>
        <c:noMultiLvlLbl val="0"/>
      </c:catAx>
      <c:valAx>
        <c:axId val="555866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587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5869424"/>
        <c:axId val="555871600"/>
      </c:barChart>
      <c:catAx>
        <c:axId val="55586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5871600"/>
        <c:crosses val="autoZero"/>
        <c:auto val="1"/>
        <c:lblAlgn val="ctr"/>
        <c:lblOffset val="100"/>
        <c:noMultiLvlLbl val="0"/>
      </c:catAx>
      <c:valAx>
        <c:axId val="555871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586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5865072"/>
        <c:axId val="555860176"/>
      </c:barChart>
      <c:catAx>
        <c:axId val="55586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5860176"/>
        <c:crosses val="autoZero"/>
        <c:auto val="1"/>
        <c:lblAlgn val="ctr"/>
        <c:lblOffset val="100"/>
        <c:noMultiLvlLbl val="0"/>
      </c:catAx>
      <c:valAx>
        <c:axId val="555860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586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5866160"/>
        <c:axId val="555873232"/>
      </c:barChart>
      <c:catAx>
        <c:axId val="55586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5873232"/>
        <c:crosses val="autoZero"/>
        <c:auto val="1"/>
        <c:lblAlgn val="ctr"/>
        <c:lblOffset val="100"/>
        <c:noMultiLvlLbl val="0"/>
      </c:catAx>
      <c:valAx>
        <c:axId val="555873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586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5859632"/>
        <c:axId val="555862352"/>
      </c:barChart>
      <c:catAx>
        <c:axId val="55585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5862352"/>
        <c:crosses val="autoZero"/>
        <c:auto val="1"/>
        <c:lblAlgn val="ctr"/>
        <c:lblOffset val="100"/>
        <c:noMultiLvlLbl val="0"/>
      </c:catAx>
      <c:valAx>
        <c:axId val="555862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585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5868336"/>
        <c:axId val="555868880"/>
      </c:barChart>
      <c:catAx>
        <c:axId val="55586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5868880"/>
        <c:crosses val="autoZero"/>
        <c:auto val="1"/>
        <c:lblAlgn val="ctr"/>
        <c:lblOffset val="100"/>
        <c:noMultiLvlLbl val="0"/>
      </c:catAx>
      <c:valAx>
        <c:axId val="555868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586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6805264"/>
        <c:axId val="516807440"/>
      </c:barChart>
      <c:catAx>
        <c:axId val="51680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6807440"/>
        <c:crosses val="autoZero"/>
        <c:auto val="1"/>
        <c:lblAlgn val="ctr"/>
        <c:lblOffset val="100"/>
        <c:noMultiLvlLbl val="0"/>
      </c:catAx>
      <c:valAx>
        <c:axId val="51680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680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6800368"/>
        <c:axId val="388668096"/>
      </c:barChart>
      <c:catAx>
        <c:axId val="51680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8668096"/>
        <c:crosses val="autoZero"/>
        <c:auto val="1"/>
        <c:lblAlgn val="ctr"/>
        <c:lblOffset val="100"/>
        <c:noMultiLvlLbl val="0"/>
      </c:catAx>
      <c:valAx>
        <c:axId val="388668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680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7" zoomScaleSheetLayoutView="100" workbookViewId="0">
      <selection activeCell="D7" sqref="D7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3" t="s">
        <v>474</v>
      </c>
      <c r="B18" s="343"/>
      <c r="C18" s="343"/>
      <c r="D18" s="344" t="s">
        <v>475</v>
      </c>
      <c r="E18" s="344"/>
      <c r="F18" s="344"/>
      <c r="G18" s="344"/>
      <c r="H18" s="344"/>
      <c r="I18" s="344"/>
      <c r="J18" s="344"/>
      <c r="K18" s="344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5" t="s">
        <v>277</v>
      </c>
      <c r="B21" s="345"/>
      <c r="C21" s="345"/>
      <c r="D21" s="345"/>
      <c r="E21" s="345"/>
      <c r="F21" s="345"/>
      <c r="G21" s="345"/>
      <c r="H21" s="345"/>
      <c r="I21" s="345"/>
      <c r="J21" s="345"/>
      <c r="K21" s="345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39" t="s">
        <v>279</v>
      </c>
      <c r="C23" s="339"/>
      <c r="D23" s="31"/>
      <c r="E23" s="31"/>
      <c r="F23" s="31"/>
      <c r="G23" s="31"/>
      <c r="H23" s="31"/>
      <c r="I23" s="31"/>
      <c r="J23" t="str">
        <f>D18</f>
        <v>Ksar Said</v>
      </c>
    </row>
    <row r="24" spans="1:11" ht="33" customHeight="1" x14ac:dyDescent="0.25">
      <c r="A24" s="277" t="s">
        <v>280</v>
      </c>
      <c r="B24" s="338">
        <f>AVERAGE('A1 Exploitation'!D730,'A1 Technique'!D199)</f>
        <v>0.8297448165869219</v>
      </c>
      <c r="C24" s="338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38" t="e">
        <f>AVERAGE('A2 Exploitation'!D730,'A2 Technique'!D199)</f>
        <v>#DIV/0!</v>
      </c>
      <c r="C25" s="338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38" t="e">
        <f>AVERAGE('A3 Exploitation'!D730,'A3 Technique'!D199)</f>
        <v>#DIV/0!</v>
      </c>
      <c r="C26" s="338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38" t="e">
        <f>AVERAGE('A4 Exploitation'!D730,'A4 Technique'!D199)</f>
        <v>#DIV/0!</v>
      </c>
      <c r="C27" s="338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38"/>
      <c r="C28" s="338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38"/>
      <c r="C29" s="338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39" t="s">
        <v>286</v>
      </c>
      <c r="C33" s="339"/>
      <c r="D33" s="31"/>
      <c r="E33" s="31"/>
      <c r="F33" s="31"/>
      <c r="G33" s="31"/>
      <c r="H33" s="31"/>
      <c r="I33" s="31"/>
      <c r="J33" t="str">
        <f>D18</f>
        <v>Ksar Said</v>
      </c>
    </row>
    <row r="34" spans="1:10" ht="33" customHeight="1" x14ac:dyDescent="0.25">
      <c r="A34" s="277" t="s">
        <v>280</v>
      </c>
      <c r="B34" s="338">
        <f>'A1 Exploitation'!D730</f>
        <v>0.71212121212121215</v>
      </c>
      <c r="C34" s="338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38" t="e">
        <f>'A2 Exploitation'!D730</f>
        <v>#DIV/0!</v>
      </c>
      <c r="C35" s="338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38" t="e">
        <f>'A3 Exploitation'!D730</f>
        <v>#DIV/0!</v>
      </c>
      <c r="C36" s="338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38" t="e">
        <f>'A4 Exploitation'!D730</f>
        <v>#DIV/0!</v>
      </c>
      <c r="C37" s="338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38"/>
      <c r="C38" s="338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38"/>
      <c r="C39" s="338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2" t="s">
        <v>287</v>
      </c>
      <c r="C42" s="342"/>
      <c r="D42" s="31"/>
      <c r="E42" s="31"/>
      <c r="F42" s="31"/>
      <c r="G42" s="31"/>
      <c r="H42" s="31"/>
      <c r="I42" s="31"/>
      <c r="J42" t="str">
        <f>D18</f>
        <v>Ksar Said</v>
      </c>
    </row>
    <row r="43" spans="1:10" ht="33" customHeight="1" x14ac:dyDescent="0.25">
      <c r="A43" s="277" t="s">
        <v>280</v>
      </c>
      <c r="B43" s="338" t="e">
        <f>AVERAGE('A1 Exploitation'!D728, 'A1 Technique'!D197)</f>
        <v>#DIV/0!</v>
      </c>
      <c r="C43" s="338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38" t="e">
        <f>AVERAGE('A2 Exploitation'!D728, 'A2 Technique'!D197)</f>
        <v>#DIV/0!</v>
      </c>
      <c r="C44" s="338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38" t="e">
        <f>AVERAGE('A3 Exploitation'!D728, 'A3 Technique'!D197)</f>
        <v>#DIV/0!</v>
      </c>
      <c r="C45" s="338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38" t="e">
        <f>AVERAGE('A4 Exploitation'!D728, 'A4 Technique'!D197)</f>
        <v>#DIV/0!</v>
      </c>
      <c r="C46" s="338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38"/>
      <c r="C47" s="338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38"/>
      <c r="C48" s="338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39" t="s">
        <v>288</v>
      </c>
      <c r="C51" s="339"/>
      <c r="D51" s="31"/>
      <c r="E51" s="31"/>
      <c r="F51" s="31"/>
      <c r="G51" s="31"/>
      <c r="H51" s="31"/>
      <c r="I51" s="31"/>
      <c r="J51" t="str">
        <f>D18</f>
        <v>Ksar Said</v>
      </c>
    </row>
    <row r="52" spans="1:10" ht="33" customHeight="1" x14ac:dyDescent="0.25">
      <c r="A52" s="277" t="s">
        <v>280</v>
      </c>
      <c r="B52" s="341">
        <f>'A1 Exploitation'!D48</f>
        <v>0.47058823529411764</v>
      </c>
      <c r="C52" s="341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1" t="e">
        <f>'A2 Exploitation'!D48</f>
        <v>#DIV/0!</v>
      </c>
      <c r="C53" s="341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1" t="e">
        <f>'A3 Exploitation'!D48</f>
        <v>#DIV/0!</v>
      </c>
      <c r="C54" s="341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1" t="e">
        <f>'A4 Exploitation'!D48</f>
        <v>#DIV/0!</v>
      </c>
      <c r="C55" s="341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1"/>
      <c r="C56" s="341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1"/>
      <c r="C57" s="341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39" t="s">
        <v>289</v>
      </c>
      <c r="C60" s="339"/>
      <c r="D60" s="31"/>
      <c r="E60" s="31"/>
      <c r="F60" s="31"/>
      <c r="G60" s="31"/>
      <c r="H60" s="31"/>
      <c r="I60" s="31"/>
      <c r="J60" t="str">
        <f>D18</f>
        <v>Ksar Said</v>
      </c>
    </row>
    <row r="61" spans="1:10" ht="33" customHeight="1" x14ac:dyDescent="0.25">
      <c r="A61" s="277" t="s">
        <v>280</v>
      </c>
      <c r="B61" s="338" t="e">
        <f>'A1 Exploitation'!D131</f>
        <v>#DIV/0!</v>
      </c>
      <c r="C61" s="338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38" t="e">
        <f>'A2 Exploitation'!D131</f>
        <v>#DIV/0!</v>
      </c>
      <c r="C62" s="338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38" t="e">
        <f>'A3 Exploitation'!D131</f>
        <v>#DIV/0!</v>
      </c>
      <c r="C63" s="338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38" t="e">
        <f>'A4 Exploitation'!D131</f>
        <v>#DIV/0!</v>
      </c>
      <c r="C64" s="338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38"/>
      <c r="C65" s="338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38"/>
      <c r="C66" s="338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39" t="s">
        <v>464</v>
      </c>
      <c r="C69" s="339"/>
      <c r="D69" s="31"/>
      <c r="E69" s="31"/>
      <c r="F69" s="31"/>
      <c r="G69" s="31"/>
      <c r="H69" s="31"/>
      <c r="I69" s="31"/>
      <c r="J69" t="str">
        <f>D18</f>
        <v>Ksar Said</v>
      </c>
    </row>
    <row r="70" spans="1:10" ht="33" customHeight="1" x14ac:dyDescent="0.25">
      <c r="A70" s="277" t="s">
        <v>280</v>
      </c>
      <c r="B70" s="338" t="e">
        <f>'A1 Exploitation'!D187</f>
        <v>#DIV/0!</v>
      </c>
      <c r="C70" s="338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38" t="e">
        <f>'A2 Exploitation'!D187</f>
        <v>#DIV/0!</v>
      </c>
      <c r="C71" s="338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38" t="e">
        <f>'A3 Exploitation'!D187</f>
        <v>#DIV/0!</v>
      </c>
      <c r="C72" s="338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38" t="e">
        <f>'A4 Exploitation'!D187</f>
        <v>#DIV/0!</v>
      </c>
      <c r="C73" s="338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38"/>
      <c r="C74" s="338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38"/>
      <c r="C75" s="338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39" t="s">
        <v>465</v>
      </c>
      <c r="C78" s="339"/>
      <c r="D78" s="31"/>
      <c r="E78" s="31"/>
      <c r="F78" s="31"/>
      <c r="G78" s="31"/>
      <c r="H78" s="31"/>
      <c r="I78" s="31"/>
      <c r="J78" t="str">
        <f>D18</f>
        <v>Ksar Said</v>
      </c>
    </row>
    <row r="79" spans="1:10" ht="33" customHeight="1" x14ac:dyDescent="0.25">
      <c r="A79" s="277" t="s">
        <v>280</v>
      </c>
      <c r="B79" s="338" t="e">
        <f>'A1 Exploitation'!D249</f>
        <v>#DIV/0!</v>
      </c>
      <c r="C79" s="338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38" t="e">
        <f>'A2 Exploitation'!D249</f>
        <v>#DIV/0!</v>
      </c>
      <c r="C80" s="338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38" t="e">
        <f>'A3 Exploitation'!D249</f>
        <v>#DIV/0!</v>
      </c>
      <c r="C81" s="338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38" t="e">
        <f>'A4 Exploitation'!D249</f>
        <v>#DIV/0!</v>
      </c>
      <c r="C82" s="338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38"/>
      <c r="C83" s="338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38"/>
      <c r="C84" s="338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39" t="s">
        <v>466</v>
      </c>
      <c r="C87" s="339"/>
      <c r="D87" s="31"/>
      <c r="E87" s="31"/>
      <c r="F87" s="31"/>
      <c r="G87" s="31"/>
      <c r="H87" s="31"/>
      <c r="I87" s="31"/>
      <c r="J87" t="str">
        <f>D18</f>
        <v>Ksar Said</v>
      </c>
    </row>
    <row r="88" spans="1:10" ht="33" customHeight="1" x14ac:dyDescent="0.25">
      <c r="A88" s="277" t="s">
        <v>280</v>
      </c>
      <c r="B88" s="338" t="e">
        <f>'A1 Exploitation'!D304</f>
        <v>#DIV/0!</v>
      </c>
      <c r="C88" s="338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38" t="e">
        <f>'A2 Exploitation'!D304</f>
        <v>#DIV/0!</v>
      </c>
      <c r="C89" s="338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38" t="e">
        <f>'A3 Exploitation'!D304</f>
        <v>#DIV/0!</v>
      </c>
      <c r="C90" s="338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38" t="e">
        <f>'A4 Exploitation'!D304</f>
        <v>#DIV/0!</v>
      </c>
      <c r="C91" s="338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38"/>
      <c r="C92" s="338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38"/>
      <c r="C93" s="338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39" t="s">
        <v>467</v>
      </c>
      <c r="C96" s="339"/>
      <c r="D96" s="31"/>
      <c r="E96" s="31"/>
      <c r="F96" s="31"/>
      <c r="G96" s="31"/>
      <c r="H96" s="31"/>
      <c r="I96" s="31"/>
      <c r="J96" t="str">
        <f>D18</f>
        <v>Ksar Said</v>
      </c>
    </row>
    <row r="97" spans="1:10" ht="33" customHeight="1" x14ac:dyDescent="0.25">
      <c r="A97" s="277" t="s">
        <v>280</v>
      </c>
      <c r="B97" s="338" t="e">
        <f>'A1 Exploitation'!D371</f>
        <v>#DIV/0!</v>
      </c>
      <c r="C97" s="338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38" t="e">
        <f>'A2 Exploitation'!D371</f>
        <v>#DIV/0!</v>
      </c>
      <c r="C98" s="338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38" t="e">
        <f>'A3 Exploitation'!D371</f>
        <v>#DIV/0!</v>
      </c>
      <c r="C99" s="338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38" t="e">
        <f>'A4 Exploitation'!D371</f>
        <v>#DIV/0!</v>
      </c>
      <c r="C100" s="338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38"/>
      <c r="C101" s="338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38"/>
      <c r="C102" s="338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39" t="s">
        <v>468</v>
      </c>
      <c r="C105" s="339"/>
      <c r="D105" s="31"/>
      <c r="E105" s="31"/>
      <c r="F105" s="31"/>
      <c r="G105" s="31"/>
      <c r="H105" s="31"/>
      <c r="I105" s="31"/>
      <c r="J105" t="str">
        <f>D18</f>
        <v>Ksar Said</v>
      </c>
    </row>
    <row r="106" spans="1:10" ht="33" customHeight="1" x14ac:dyDescent="0.25">
      <c r="A106" s="277" t="s">
        <v>280</v>
      </c>
      <c r="B106" s="338" t="e">
        <f>'A1 Exploitation'!D429</f>
        <v>#DIV/0!</v>
      </c>
      <c r="C106" s="338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38" t="e">
        <f>'A2 Exploitation'!D429</f>
        <v>#DIV/0!</v>
      </c>
      <c r="C107" s="338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38" t="e">
        <f>'A3 Exploitation'!D429</f>
        <v>#DIV/0!</v>
      </c>
      <c r="C108" s="338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38" t="e">
        <f>'A4 Exploitation'!D429</f>
        <v>#DIV/0!</v>
      </c>
      <c r="C109" s="338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38"/>
      <c r="C110" s="338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38"/>
      <c r="C111" s="338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39" t="s">
        <v>469</v>
      </c>
      <c r="C114" s="339"/>
      <c r="D114" s="31"/>
      <c r="E114" s="31"/>
      <c r="F114" s="31"/>
      <c r="G114" s="31"/>
      <c r="H114" s="31"/>
      <c r="I114" s="31"/>
      <c r="J114" t="str">
        <f>D18</f>
        <v>Ksar Said</v>
      </c>
    </row>
    <row r="115" spans="1:10" ht="33" customHeight="1" x14ac:dyDescent="0.25">
      <c r="A115" s="277" t="s">
        <v>280</v>
      </c>
      <c r="B115" s="338">
        <f>'A1 Exploitation'!D476</f>
        <v>1</v>
      </c>
      <c r="C115" s="338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38" t="e">
        <f>'A2 Exploitation'!D476</f>
        <v>#DIV/0!</v>
      </c>
      <c r="C116" s="338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38" t="e">
        <f>'A3 Exploitation'!D476</f>
        <v>#DIV/0!</v>
      </c>
      <c r="C117" s="338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38" t="e">
        <f>'A4 Exploitation'!D476</f>
        <v>#DIV/0!</v>
      </c>
      <c r="C118" s="338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38"/>
      <c r="C119" s="338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38"/>
      <c r="C120" s="338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39" t="s">
        <v>470</v>
      </c>
      <c r="C123" s="339"/>
      <c r="D123" s="31"/>
      <c r="E123" s="31"/>
      <c r="F123" s="31"/>
      <c r="G123" s="31"/>
      <c r="H123" s="31"/>
      <c r="I123" s="31"/>
      <c r="J123" t="str">
        <f>D18</f>
        <v>Ksar Said</v>
      </c>
    </row>
    <row r="124" spans="1:10" ht="33" customHeight="1" x14ac:dyDescent="0.25">
      <c r="A124" s="277" t="s">
        <v>280</v>
      </c>
      <c r="B124" s="338" t="e">
        <f>'A1 Exploitation'!D527</f>
        <v>#DIV/0!</v>
      </c>
      <c r="C124" s="338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38" t="e">
        <f>'A2 Exploitation'!D527</f>
        <v>#DIV/0!</v>
      </c>
      <c r="C125" s="338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38" t="e">
        <f>'A3 Exploitation'!D527</f>
        <v>#DIV/0!</v>
      </c>
      <c r="C126" s="338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38" t="e">
        <f>'A4 Exploitation'!D527</f>
        <v>#DIV/0!</v>
      </c>
      <c r="C127" s="338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38"/>
      <c r="C128" s="338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38"/>
      <c r="C129" s="338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39" t="s">
        <v>471</v>
      </c>
      <c r="C132" s="339"/>
      <c r="D132" s="31"/>
      <c r="E132" s="31"/>
      <c r="F132" s="31"/>
      <c r="G132" s="31"/>
      <c r="H132" s="31"/>
      <c r="I132" s="31"/>
      <c r="J132" t="str">
        <f>D18</f>
        <v>Ksar Said</v>
      </c>
    </row>
    <row r="133" spans="1:10" ht="33" customHeight="1" x14ac:dyDescent="0.25">
      <c r="A133" s="277" t="s">
        <v>280</v>
      </c>
      <c r="B133" s="338" t="e">
        <f>'A1 Exploitation'!D570</f>
        <v>#DIV/0!</v>
      </c>
      <c r="C133" s="338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38" t="e">
        <f>'A2 Exploitation'!D570</f>
        <v>#DIV/0!</v>
      </c>
      <c r="C134" s="338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38" t="e">
        <f>'A3 Exploitation'!D570</f>
        <v>#DIV/0!</v>
      </c>
      <c r="C135" s="338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38" t="e">
        <f>'A4 Exploitation'!D570</f>
        <v>#DIV/0!</v>
      </c>
      <c r="C136" s="338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38"/>
      <c r="C137" s="338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38"/>
      <c r="C138" s="338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39" t="s">
        <v>290</v>
      </c>
      <c r="C141" s="339"/>
      <c r="D141" s="31"/>
      <c r="E141" s="31"/>
      <c r="F141" s="31"/>
      <c r="G141" s="31"/>
      <c r="H141" s="31"/>
      <c r="I141" s="31"/>
      <c r="J141" t="str">
        <f>D18</f>
        <v>Ksar Said</v>
      </c>
    </row>
    <row r="142" spans="1:10" ht="33" customHeight="1" x14ac:dyDescent="0.25">
      <c r="A142" s="277" t="s">
        <v>280</v>
      </c>
      <c r="B142" s="338">
        <f>'A1 Exploitation'!D610</f>
        <v>0.57499999999999996</v>
      </c>
      <c r="C142" s="338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38" t="e">
        <f>'A2 Exploitation'!D610</f>
        <v>#DIV/0!</v>
      </c>
      <c r="C143" s="338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38" t="e">
        <f>'A3 Exploitation'!D610</f>
        <v>#DIV/0!</v>
      </c>
      <c r="C144" s="338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38" t="e">
        <f>'A4 Exploitation'!D610</f>
        <v>#DIV/0!</v>
      </c>
      <c r="C145" s="338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38"/>
      <c r="C146" s="338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38"/>
      <c r="C147" s="338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39" t="s">
        <v>291</v>
      </c>
      <c r="C150" s="339"/>
      <c r="D150" s="31"/>
      <c r="E150" s="31"/>
      <c r="F150" s="31"/>
      <c r="G150" s="31"/>
      <c r="H150" s="31"/>
      <c r="I150" s="31"/>
      <c r="J150" t="str">
        <f>D18</f>
        <v>Ksar Said</v>
      </c>
    </row>
    <row r="151" spans="1:10" ht="33" customHeight="1" x14ac:dyDescent="0.25">
      <c r="A151" s="277" t="s">
        <v>280</v>
      </c>
      <c r="B151" s="338">
        <f>'A1 Exploitation'!D673</f>
        <v>0.71621621621621623</v>
      </c>
      <c r="C151" s="338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38" t="e">
        <f>'A2 Exploitation'!D673</f>
        <v>#DIV/0!</v>
      </c>
      <c r="C152" s="338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38" t="e">
        <f>'A3 Exploitation'!D673</f>
        <v>#DIV/0!</v>
      </c>
      <c r="C153" s="338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38" t="e">
        <f>'A4 Exploitation'!D673</f>
        <v>#DIV/0!</v>
      </c>
      <c r="C154" s="338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38"/>
      <c r="C155" s="338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38"/>
      <c r="C156" s="338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0"/>
      <c r="C159" s="340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39" t="s">
        <v>472</v>
      </c>
      <c r="C160" s="339"/>
      <c r="D160" s="31"/>
      <c r="E160" s="31"/>
      <c r="F160" s="31"/>
      <c r="G160" s="31"/>
      <c r="H160" s="31"/>
      <c r="I160" s="31"/>
      <c r="J160" t="str">
        <f>D18</f>
        <v>Ksar Said</v>
      </c>
    </row>
    <row r="161" spans="1:10" ht="33" customHeight="1" x14ac:dyDescent="0.25">
      <c r="A161" s="277" t="s">
        <v>280</v>
      </c>
      <c r="B161" s="338">
        <f>'A1 Exploitation'!D702</f>
        <v>0.9642857142857143</v>
      </c>
      <c r="C161" s="338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38" t="e">
        <f>'A2 Exploitation'!D702</f>
        <v>#DIV/0!</v>
      </c>
      <c r="C162" s="338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38" t="e">
        <f>'A3 Exploitation'!D702</f>
        <v>#DIV/0!</v>
      </c>
      <c r="C163" s="338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38" t="e">
        <f>'A4 Exploitation'!D702</f>
        <v>#DIV/0!</v>
      </c>
      <c r="C164" s="338"/>
    </row>
    <row r="165" spans="1:10" ht="33" customHeight="1" x14ac:dyDescent="0.25">
      <c r="A165" s="276" t="s">
        <v>284</v>
      </c>
      <c r="B165" s="338"/>
      <c r="C165" s="338"/>
    </row>
    <row r="166" spans="1:10" ht="18" x14ac:dyDescent="0.25">
      <c r="A166" s="276" t="s">
        <v>285</v>
      </c>
      <c r="B166" s="338"/>
      <c r="C166" s="338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39" t="s">
        <v>473</v>
      </c>
      <c r="C169" s="339"/>
      <c r="J169" t="str">
        <f>D18</f>
        <v>Ksar Said</v>
      </c>
    </row>
    <row r="170" spans="1:10" ht="33" customHeight="1" x14ac:dyDescent="0.25">
      <c r="A170" s="277" t="s">
        <v>280</v>
      </c>
      <c r="B170" s="338">
        <f>'A1 Exploitation'!D726</f>
        <v>1</v>
      </c>
      <c r="C170" s="338"/>
    </row>
    <row r="171" spans="1:10" ht="33" customHeight="1" x14ac:dyDescent="0.25">
      <c r="A171" s="276" t="s">
        <v>281</v>
      </c>
      <c r="B171" s="338" t="e">
        <f>'A2 Exploitation'!D726</f>
        <v>#DIV/0!</v>
      </c>
      <c r="C171" s="338"/>
    </row>
    <row r="172" spans="1:10" ht="33" customHeight="1" x14ac:dyDescent="0.25">
      <c r="A172" s="277" t="s">
        <v>282</v>
      </c>
      <c r="B172" s="338" t="e">
        <f>'A3 Exploitation'!D726</f>
        <v>#DIV/0!</v>
      </c>
      <c r="C172" s="338"/>
    </row>
    <row r="173" spans="1:10" ht="33" customHeight="1" x14ac:dyDescent="0.25">
      <c r="A173" s="277" t="s">
        <v>283</v>
      </c>
      <c r="B173" s="338" t="e">
        <f>'A4 Exploitation'!D726</f>
        <v>#DIV/0!</v>
      </c>
      <c r="C173" s="338"/>
    </row>
    <row r="174" spans="1:10" ht="33" customHeight="1" x14ac:dyDescent="0.25">
      <c r="A174" s="276" t="s">
        <v>284</v>
      </c>
      <c r="B174" s="338"/>
      <c r="C174" s="338"/>
    </row>
    <row r="175" spans="1:10" ht="18" x14ac:dyDescent="0.25">
      <c r="A175" s="276" t="s">
        <v>285</v>
      </c>
      <c r="B175" s="338"/>
      <c r="C175" s="338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39" t="s">
        <v>292</v>
      </c>
      <c r="C178" s="339"/>
      <c r="J178" t="str">
        <f>D18</f>
        <v>Ksar Said</v>
      </c>
    </row>
    <row r="179" spans="1:10" ht="33" customHeight="1" x14ac:dyDescent="0.25">
      <c r="A179" s="277" t="s">
        <v>280</v>
      </c>
      <c r="B179" s="338">
        <f>'A1 Technique'!D199</f>
        <v>0.94736842105263153</v>
      </c>
      <c r="C179" s="338"/>
    </row>
    <row r="180" spans="1:10" ht="33" customHeight="1" x14ac:dyDescent="0.25">
      <c r="A180" s="276" t="s">
        <v>281</v>
      </c>
      <c r="B180" s="338" t="e">
        <f>'A2 Technique'!D199</f>
        <v>#DIV/0!</v>
      </c>
      <c r="C180" s="338"/>
    </row>
    <row r="181" spans="1:10" ht="33" customHeight="1" x14ac:dyDescent="0.25">
      <c r="A181" s="277" t="s">
        <v>282</v>
      </c>
      <c r="B181" s="338" t="e">
        <f>'A3 Technique'!D199</f>
        <v>#DIV/0!</v>
      </c>
      <c r="C181" s="338"/>
    </row>
    <row r="182" spans="1:10" ht="33" customHeight="1" x14ac:dyDescent="0.25">
      <c r="A182" s="277" t="s">
        <v>283</v>
      </c>
      <c r="B182" s="338" t="e">
        <f>'A4 Technique'!D199</f>
        <v>#DIV/0!</v>
      </c>
      <c r="C182" s="338"/>
    </row>
    <row r="183" spans="1:10" ht="33" customHeight="1" x14ac:dyDescent="0.25">
      <c r="A183" s="276" t="s">
        <v>284</v>
      </c>
      <c r="B183" s="338"/>
      <c r="C183" s="338"/>
    </row>
    <row r="184" spans="1:10" ht="18" x14ac:dyDescent="0.25">
      <c r="A184" s="276" t="s">
        <v>285</v>
      </c>
      <c r="B184" s="338"/>
      <c r="C184" s="33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70" zoomScaleNormal="100" zoomScaleSheetLayoutView="70" workbookViewId="0">
      <selection activeCell="D23" sqref="D2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Ksar Said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 t="s">
        <v>476</v>
      </c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 t="s">
        <v>477</v>
      </c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>
        <v>43602</v>
      </c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>
        <f>D730</f>
        <v>0.71212121212121215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43602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105" x14ac:dyDescent="0.4">
      <c r="A34" s="97" t="s">
        <v>432</v>
      </c>
      <c r="B34" s="89">
        <v>0</v>
      </c>
      <c r="C34" s="98">
        <f>IF(B34=0, -5, "0")</f>
        <v>-5</v>
      </c>
      <c r="D34" s="96" t="s">
        <v>478</v>
      </c>
      <c r="E34" s="90" t="s">
        <v>479</v>
      </c>
      <c r="F34" s="90"/>
      <c r="G34" s="83"/>
    </row>
    <row r="35" spans="1:7" ht="105" x14ac:dyDescent="0.4">
      <c r="A35" s="97" t="s">
        <v>400</v>
      </c>
      <c r="B35" s="89">
        <v>0</v>
      </c>
      <c r="C35" s="98">
        <f>IF(B35=0, -5, "0")</f>
        <v>-5</v>
      </c>
      <c r="D35" s="90" t="s">
        <v>480</v>
      </c>
      <c r="E35" s="90" t="s">
        <v>481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 t="s">
        <v>482</v>
      </c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0.30769230769230771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16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0.47058823529411764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43602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43602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43602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43602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43602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43602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8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1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8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43602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43602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43602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42" x14ac:dyDescent="0.4">
      <c r="A580" s="88" t="s">
        <v>45</v>
      </c>
      <c r="B580" s="89">
        <v>1</v>
      </c>
      <c r="C580" s="89"/>
      <c r="D580" s="90" t="s">
        <v>483</v>
      </c>
      <c r="E580" s="90" t="s">
        <v>484</v>
      </c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17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485</v>
      </c>
      <c r="E592" s="90" t="s">
        <v>486</v>
      </c>
      <c r="F592" s="90"/>
      <c r="G592" s="83"/>
    </row>
    <row r="593" spans="1:7" ht="70.5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487</v>
      </c>
      <c r="E593" s="90" t="s">
        <v>488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126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489</v>
      </c>
      <c r="E596" s="181" t="s">
        <v>490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/>
      <c r="F605" s="90"/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6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>
        <f>D606/(COUNT(B592:C597,B599:C605)*2)</f>
        <v>0.27272727272727271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23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>
        <f>D609/(COUNT(B579:C587,B592:C605)*2)</f>
        <v>0.57499999999999996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43602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491</v>
      </c>
      <c r="E624" s="90" t="s">
        <v>492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16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>
        <f>D627/(COUNT(B618:C626)*2)</f>
        <v>0.88888888888888884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68.25" customHeight="1" x14ac:dyDescent="0.45">
      <c r="A632" s="155" t="s">
        <v>50</v>
      </c>
      <c r="B632" s="89">
        <v>1</v>
      </c>
      <c r="C632" s="99">
        <f>IF(B632=0, -10, IF(B632=1, -5, "0"))</f>
        <v>-5</v>
      </c>
      <c r="D632" s="130" t="s">
        <v>493</v>
      </c>
      <c r="E632" s="90" t="s">
        <v>488</v>
      </c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10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0.55555555555555558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105" x14ac:dyDescent="0.4">
      <c r="A654" s="109" t="s">
        <v>223</v>
      </c>
      <c r="B654" s="89">
        <v>1</v>
      </c>
      <c r="C654" s="89"/>
      <c r="D654" s="111" t="s">
        <v>503</v>
      </c>
      <c r="E654" s="90" t="s">
        <v>486</v>
      </c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1</v>
      </c>
      <c r="C658" s="89"/>
      <c r="D658" s="205" t="s">
        <v>494</v>
      </c>
      <c r="E658" s="205" t="s">
        <v>495</v>
      </c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05" x14ac:dyDescent="0.4">
      <c r="A665" s="266" t="s">
        <v>317</v>
      </c>
      <c r="B665" s="89">
        <v>0</v>
      </c>
      <c r="C665" s="99">
        <f>IF(B665=0, -5, "0")</f>
        <v>-5</v>
      </c>
      <c r="D665" s="205" t="s">
        <v>496</v>
      </c>
      <c r="E665" s="337" t="s">
        <v>497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13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0.54166666666666663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53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0.71621621621621623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43602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 t="s">
        <v>498</v>
      </c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 t="s">
        <v>499</v>
      </c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49.5" customHeight="1" x14ac:dyDescent="0.4">
      <c r="A691" s="163" t="s">
        <v>13</v>
      </c>
      <c r="B691" s="89">
        <v>1</v>
      </c>
      <c r="C691" s="185"/>
      <c r="D691" s="176" t="s">
        <v>500</v>
      </c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0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0.9642857142857143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43602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141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0.71212121212121215</v>
      </c>
      <c r="E730" s="3"/>
      <c r="F730" s="3"/>
    </row>
  </sheetData>
  <sheetProtection algorithmName="SHA-512" hashValue="DE1lLFIZld+IldR9QUIw3mc7aJQKphalQkl4/erTabBP8EwTdotU4BFiI1TgUTX4Na1lHkmiObfrjWT/iKHmZQ==" saltValue="et20p5zN+fkwXs931fxO7g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3" orientation="portrait" r:id="rId1"/>
  <rowBreaks count="4" manualBreakCount="4">
    <brk id="169" max="6" man="1"/>
    <brk id="266" max="6" man="1"/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20" sqref="D2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Ksar Said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 Souheil DRAOUI et Mme Imen SLITI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Directeur magasin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43602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>
        <f>D199</f>
        <v>0.94736842105263153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507</v>
      </c>
      <c r="E19" s="43" t="s">
        <v>492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9</v>
      </c>
    </row>
    <row r="23" spans="1:7" x14ac:dyDescent="0.3">
      <c r="A23" s="439" t="s">
        <v>251</v>
      </c>
      <c r="B23" s="440"/>
      <c r="C23" s="441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12</v>
      </c>
    </row>
    <row r="53" spans="1:6" x14ac:dyDescent="0.3">
      <c r="A53" s="439" t="s">
        <v>251</v>
      </c>
      <c r="B53" s="440"/>
      <c r="C53" s="441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82.5" x14ac:dyDescent="0.3">
      <c r="A58" s="5" t="s">
        <v>205</v>
      </c>
      <c r="B58" s="42">
        <v>1</v>
      </c>
      <c r="C58" s="42"/>
      <c r="D58" s="43" t="s">
        <v>506</v>
      </c>
      <c r="E58" s="43" t="s">
        <v>505</v>
      </c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13</v>
      </c>
    </row>
    <row r="64" spans="1:6" x14ac:dyDescent="0.3">
      <c r="A64" s="439" t="s">
        <v>251</v>
      </c>
      <c r="B64" s="440"/>
      <c r="C64" s="441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16</v>
      </c>
    </row>
    <row r="162" spans="1:6" x14ac:dyDescent="0.3">
      <c r="A162" s="439" t="s">
        <v>251</v>
      </c>
      <c r="B162" s="440"/>
      <c r="C162" s="441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2</v>
      </c>
    </row>
    <row r="170" spans="1:6" x14ac:dyDescent="0.3">
      <c r="A170" s="439" t="s">
        <v>251</v>
      </c>
      <c r="B170" s="440"/>
      <c r="C170" s="441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ht="34.5" customHeight="1" x14ac:dyDescent="0.3">
      <c r="A175" s="16" t="s">
        <v>167</v>
      </c>
      <c r="B175" s="42">
        <v>1</v>
      </c>
      <c r="C175" s="42"/>
      <c r="D175" s="43" t="s">
        <v>504</v>
      </c>
      <c r="E175" s="43" t="s">
        <v>501</v>
      </c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7</v>
      </c>
    </row>
    <row r="178" spans="1:7" x14ac:dyDescent="0.3">
      <c r="A178" s="439" t="s">
        <v>251</v>
      </c>
      <c r="B178" s="440"/>
      <c r="C178" s="441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ht="33" x14ac:dyDescent="0.3">
      <c r="A182" s="16" t="s">
        <v>181</v>
      </c>
      <c r="B182" s="42">
        <v>1</v>
      </c>
      <c r="C182" s="42"/>
      <c r="D182" s="43" t="s">
        <v>502</v>
      </c>
      <c r="E182" s="28" t="s">
        <v>492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9</v>
      </c>
    </row>
    <row r="187" spans="1:7" x14ac:dyDescent="0.3">
      <c r="A187" s="439" t="s">
        <v>251</v>
      </c>
      <c r="B187" s="440"/>
      <c r="C187" s="441"/>
      <c r="D187" s="332">
        <f>D186/(COUNT(B181:C185)*2)</f>
        <v>0.9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4</v>
      </c>
    </row>
    <row r="195" spans="1:6" x14ac:dyDescent="0.3">
      <c r="A195" s="439" t="s">
        <v>251</v>
      </c>
      <c r="B195" s="440"/>
      <c r="C195" s="441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0.94736842105263153</v>
      </c>
    </row>
  </sheetData>
  <sheetProtection algorithmName="SHA-512" hashValue="GVHOE4F0M4zXjPLPKlLHBo00uHChIDQpsq8mSvOqGLzsFlQvyzPuOHTzUDXXVm/ZNN1PbeEeMpYwOnK7tzGFUg==" saltValue="8PViE8dTzgT+0vJI4kC9k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Ksar Said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Ksar Said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 Souheil DRAOUI et Mme Imen SLITI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Directeur magasin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43602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Ksar Said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Ksar Said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 Souheil DRAOUI et Mme Imen SLITI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Directeur magasin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43602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Ksar Said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Ksar Said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 Souheil DRAOUI et Mme Imen SLITI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Directeur magasin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43602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2019-05-24T06:32:07Z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