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Khzama\2020\02\"/>
    </mc:Choice>
  </mc:AlternateContent>
  <bookViews>
    <workbookView xWindow="0" yWindow="0" windowWidth="15330" windowHeight="463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<sst xmlns="http://schemas.openxmlformats.org/spreadsheetml/2006/main" count="5867" uniqueCount="516">
  <si>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</si>
  <si>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</si>
  <si>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</si>
  <si>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</si>
  <si>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</si>
  <si>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</si>
  <si>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</si>
  <si>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</si>
  <si>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</si>
  <si>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</si>
  <si>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</si>
  <si>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</si>
  <si>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</si>
  <si>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</si>
  <si>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</si>
  <si>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</si>
  <si>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</si>
  <si>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</si>
  <si>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</si>
  <si>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</si>
  <si>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</si>
  <si>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</si>
  <si>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</si>
  <si>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</si>
  <si>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</si>
  <si>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</si>
  <si>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</si>
  <si>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</si>
  <si>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</si>
  <si>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</si>
  <si>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</si>
  <si>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</si>
  <si>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</si>
  <si>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</si>
  <si>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</si>
  <si>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</si>
  <si>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</si>
  <si>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</si>
  <si>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</si>
  <si>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</si>
  <si>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</si>
  <si>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</si>
  <si>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</si>
  <si>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</si>
  <si>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</si>
  <si>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</si>
  <si>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</si>
  <si>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</si>
  <si>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</si>
  <si>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</si>
  <si>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</si>
  <si>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</si>
  <si>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</si>
  <si>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</si>
  <si>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</si>
  <si>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</si>
  <si>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</si>
  <si>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</si>
  <si>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</si>
  <si>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</si>
  <si>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</si>
  <si>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</si>
  <si>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</si>
  <si>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</si>
  <si>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</si>
  <si>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</si>
  <si>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</si>
  <si>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</si>
  <si>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</si>
  <si>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</si>
  <si>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</si>
  <si>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</si>
  <si>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</si>
  <si>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</si>
  <si>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</si>
  <si>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</si>
  <si>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</si>
  <si>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</si>
  <si>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</si>
  <si>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</si>
  <si>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</si>
  <si>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</si>
  <si>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</si>
  <si>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</si>
  <si>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</si>
  <si>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</si>
  <si>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</si>
  <si>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</si>
  <si>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</si>
  <si>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</si>
  <si>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</si>
  <si>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</si>
  <si>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</si>
  <si>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</si>
  <si>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</si>
  <si>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</si>
  <si>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</si>
  <si>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</si>
  <si>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</si>
  <si>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</si>
  <si>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</si>
  <si>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</si>
  <si>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</si>
  <si>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</si>
  <si>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</si>
  <si>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</si>
  <si>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</si>
  <si>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</si>
  <si>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</si>
  <si>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</si>
  <si>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</si>
  <si>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</si>
  <si>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</si>
  <si>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</si>
  <si>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</si>
  <si>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</si>
  <si>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</si>
  <si>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</si>
  <si>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</si>
  <si>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</si>
  <si>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</si>
  <si>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</si>
  <si>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</si>
  <si>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</si>
  <si>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</si>
  <si>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</si>
  <si>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</si>
  <si>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</si>
  <si>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</si>
  <si>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</si>
  <si>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</si>
  <si>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</si>
  <si>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</si>
  <si>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</si>
  <si>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</si>
  <si>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</si>
  <si>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</si>
  <si>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</si>
  <si>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</si>
  <si>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</si>
  <si>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</si>
  <si>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</si>
  <si>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</si>
  <si>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</si>
  <si>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</si>
  <si>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</si>
  <si>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</si>
  <si>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</si>
  <si>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</si>
  <si>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</si>
  <si>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</si>
  <si>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</si>
  <si>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</si>
  <si>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</si>
  <si>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</si>
  <si>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</si>
  <si>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</si>
  <si>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</si>
  <si>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</si>
  <si>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</si>
  <si>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</si>
  <si>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</si>
  <si>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</si>
  <si>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</si>
  <si>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</si>
  <si>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</si>
  <si>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</si>
  <si>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</si>
  <si>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</si>
  <si>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</si>
  <si>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</si>
  <si>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</si>
  <si>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</si>
  <si>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</si>
  <si>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</si>
  <si>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</si>
  <si>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</si>
  <si>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</si>
  <si>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</si>
  <si>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</si>
  <si>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</si>
  <si>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</si>
  <si>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</si>
  <si>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</si>
  <si>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</si>
  <si>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</si>
  <si>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</si>
  <si>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</si>
  <si>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</si>
  <si>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</si>
  <si>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</si>
  <si>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</si>
  <si>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</si>
  <si>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</si>
  <si>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</si>
  <si>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</si>
  <si>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</si>
  <si>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</si>
  <si>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</si>
  <si>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</si>
  <si>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</si>
  <si>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</si>
  <si>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</si>
  <si>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</si>
  <si>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</si>
  <si>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</si>
  <si>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</si>
  <si>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</si>
  <si>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</si>
  <si>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</si>
  <si>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</si>
  <si>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</si>
  <si>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</si>
  <si>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</si>
  <si>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</si>
  <si>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</si>
  <si>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</si>
  <si>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</si>
  <si>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</si>
  <si>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</si>
  <si>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</si>
  <si>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</si>
  <si>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</si>
  <si>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</si>
  <si>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</si>
  <si>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</si>
  <si>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</si>
  <si>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</si>
  <si>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</si>
  <si>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</si>
  <si>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</si>
  <si>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</si>
  <si>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</si>
  <si>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</si>
  <si>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</si>
  <si>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</si>
  <si>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</si>
  <si>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</si>
  <si>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</si>
  <si>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</si>
  <si>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</si>
  <si>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</si>
  <si>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</si>
  <si>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</si>
  <si>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</si>
  <si>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</si>
  <si>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</si>
  <si>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</si>
  <si>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</si>
  <si>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</si>
  <si>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</si>
  <si>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</si>
  <si>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</si>
  <si>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</si>
  <si>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</si>
  <si>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</si>
  <si>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</si>
  <si>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</si>
  <si>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</si>
  <si>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</si>
  <si>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</si>
  <si>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</si>
  <si>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</si>
  <si>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</si>
  <si>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</si>
  <si>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</si>
  <si>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</si>
  <si>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</si>
  <si>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</si>
  <si>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</si>
  <si>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</si>
  <si>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</si>
  <si>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</si>
  <si>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</si>
  <si>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</si>
  <si>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</si>
  <si>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</si>
  <si>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</si>
  <si>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</si>
  <si>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</si>
  <si>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</si>
  <si>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</si>
  <si>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</si>
  <si>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</si>
  <si>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</si>
  <si>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</si>
  <si>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</si>
  <si>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</si>
  <si>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</si>
  <si>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</si>
  <si>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</si>
  <si>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</si>
  <si>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</si>
  <si>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</si>
  <si>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</si>
  <si>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</si>
  <si>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</si>
  <si>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</si>
  <si>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</si>
  <si>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</si>
  <si>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</si>
  <si>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</si>
  <si>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</si>
  <si>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</si>
  <si>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</si>
  <si>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</si>
  <si>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</si>
  <si>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</si>
  <si>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</si>
  <si>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</si>
  <si>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</si>
  <si>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</si>
  <si>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</si>
  <si>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</si>
  <si>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</si>
  <si>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</si>
  <si>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</si>
  <si>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</si>
  <si>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</si>
  <si>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</si>
  <si>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</si>
  <si>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</si>
  <si>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</si>
  <si>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</si>
  <si>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</si>
  <si>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</si>
  <si>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</si>
  <si>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</si>
  <si>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</si>
  <si>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</si>
  <si>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</si>
  <si>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</si>
  <si>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</si>
  <si>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</si>
  <si>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</si>
  <si>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</si>
  <si>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</si>
  <si>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</si>
  <si>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</si>
  <si>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</si>
  <si>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</si>
  <si>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</si>
  <si>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</si>
  <si>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</si>
  <si>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</si>
  <si>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</si>
  <si>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</si>
  <si>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</si>
  <si>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</si>
  <si>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</si>
  <si>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</si>
  <si>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</si>
  <si>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</si>
  <si>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</si>
  <si>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</si>
  <si>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</si>
  <si>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</si>
  <si>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</si>
  <si>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</si>
  <si>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</si>
  <si>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</si>
  <si>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</si>
  <si>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</si>
  <si>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</si>
  <si>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</si>
  <si>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</si>
  <si>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</si>
  <si>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</si>
  <si>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</si>
  <si>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</si>
  <si>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</si>
  <si>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</si>
  <si>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</si>
  <si>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</si>
  <si>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</si>
  <si>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</si>
  <si>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</si>
  <si>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</si>
  <si>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</si>
  <si>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</si>
  <si>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</si>
  <si>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</si>
  <si>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</si>
  <si>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</si>
  <si>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</si>
  <si>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</si>
  <si>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</si>
  <si>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</si>
  <si>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</si>
  <si>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</si>
  <si>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</si>
  <si>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</si>
  <si>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</si>
  <si>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</si>
  <si>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</si>
  <si>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</si>
  <si>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</si>
  <si>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</si>
  <si>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</si>
  <si>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</si>
  <si>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</si>
  <si>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</si>
  <si>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</si>
  <si>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</si>
  <si>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</si>
  <si>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</si>
  <si>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</si>
  <si>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</si>
  <si>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</si>
  <si>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</si>
  <si>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</si>
  <si>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</si>
  <si>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</si>
  <si>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</si>
  <si>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</si>
  <si>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</si>
  <si>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</si>
  <si>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</si>
  <si>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</si>
  <si>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</si>
  <si>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</si>
  <si>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UHD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</si>
  <si>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</si>
  <si>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</si>
  <si>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</si>
  <si>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</si>
  <si>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</si>
  <si>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</si>
  <si>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</si>
  <si>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</si>
  <si>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</si>
  <si>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</si>
  <si>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</si>
  <si>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</si>
  <si>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</si>
  <si>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</si>
  <si>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</si>
  <si>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</si>
  <si>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</si>
  <si>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</si>
  <si>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</si>
  <si>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</si>
  <si>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</si>
  <si>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</si>
  <si>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</si>
  <si>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</si>
  <si>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</si>
  <si>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</si>
  <si>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</si>
  <si>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</si>
  <si>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</si>
  <si>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</si>
  <si>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</si>
  <si>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</si>
  <si>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</si>
  <si>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</si>
  <si>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</si>
  <si>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</si>
  <si>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</si>
  <si>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</si>
  <si>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</si>
  <si>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</si>
  <si>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</si>
  <si>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</si>
  <si>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</si>
  <si>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</si>
  <si>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</si>
  <si>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</si>
  <si>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</si>
  <si>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</si>
  <si>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</si>
  <si>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</si>
  <si>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</si>
  <si>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</si>
  <si>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</si>
  <si>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</si>
  <si>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</si>
  <si>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M Souheil DRAOUI</t>
  </si>
  <si>
    <t>Directeur magasin et gestionnaire de stock</t>
  </si>
  <si>
    <t>La vérification du thermomètre à sonde n'était pas réalisée pour le mois de janvier 2020.</t>
  </si>
  <si>
    <t>Assurer la vérification mensuelle du thermomètre.</t>
  </si>
  <si>
    <t>Absence du plan d'action suite au dernier audit.</t>
  </si>
  <si>
    <t>Traiter un plan d'action suite à la réception de chaque rapport d'audit.</t>
  </si>
  <si>
    <t>Les morceaux de potiron emballés n'étaient pas identifiés.</t>
  </si>
  <si>
    <t>Assurer l'identification des morceaux de potiron emballés et exposés.</t>
  </si>
  <si>
    <t>Certains oignons exposés présentaient des piqures de moisissures.</t>
  </si>
  <si>
    <t>Renforcer le triage.</t>
  </si>
  <si>
    <t>Absence de la vérification du thermomètre à sonde.</t>
  </si>
  <si>
    <t>Elévation de la température des produits exposés au niveau du meuble froid des charcuteries (voir photo).
T affichée: 13°C
T mesurée: 14°C</t>
  </si>
  <si>
    <t>Maintenir les produits à une température &lt; 10°C.</t>
  </si>
  <si>
    <t>Présence de deux sachets du produit maïs en grains "pinguin" périmées depuis le 17/02/20.</t>
  </si>
  <si>
    <t>Renforcer le contrôle des DLC des produits.</t>
  </si>
  <si>
    <t>Deux pots de ricotta "Kaiser" retrait DLC 20/02/20 (jour de l'audit). Nous rappelons que la date limite de retrait est de DLC-2.</t>
  </si>
  <si>
    <t>Respecter les dates limites de retrait.</t>
  </si>
  <si>
    <t>Absence totale des enregistrement des autocontrôles du nettoyage.</t>
  </si>
  <si>
    <t>Assurer l'enregistrement quotidien de ce paramètre.</t>
  </si>
  <si>
    <t>Procéder au suivi et à l'enregistrement journalier des températures de la chaine du froid.</t>
  </si>
  <si>
    <t>Absence de local poubelles.</t>
  </si>
  <si>
    <t>La peinture de certaines étagères du meuble froid d'exposition des produits de la 4 éme gamme était écaillée.</t>
  </si>
  <si>
    <t>Le sol de la réserve était ébréché et le plafond abimé (voir photo).</t>
  </si>
  <si>
    <t>Assurer la réparation.</t>
  </si>
  <si>
    <t>Le taux d'hygromètrie était de 40% &lt; 65%, correct.</t>
  </si>
  <si>
    <t>Présence de deux afficheurs non fonctionnels dans les meubles froids d'exposition des yaourts et fromages.
La peinture de certaines étagères était écaillée.</t>
  </si>
  <si>
    <t>Repeindre les étagères et réparer les afficheurs.</t>
  </si>
  <si>
    <t>Procéder au dégivrage et réparer le meuble.</t>
  </si>
  <si>
    <t>Meuble froid d'exposition des charcuteries:
T affichée: 13°C
T mesurée: 14°C</t>
  </si>
  <si>
    <t>Programmer les meuble sur une température de 4°C.</t>
  </si>
  <si>
    <t>La températures des charcuterie exposés au rayon était élevée T: 14°C</t>
  </si>
  <si>
    <t>Maintenir les produits à une température de 4°C.</t>
  </si>
  <si>
    <t>La pédale poubelle du rayon FLEG était rompue.</t>
  </si>
  <si>
    <t>Absence du plan d'action.</t>
  </si>
  <si>
    <t>Assurer la vérification mensuelle de cet élément.</t>
  </si>
  <si>
    <t>Absence du suivi et de l'enregistrement des températures de la chaine du froid (l'employé ne maitrise pas les suivis et enregistrements). Une sensibilisation à été faite sur place.</t>
  </si>
  <si>
    <t>Aménager un espace cloisonné pour un local poubelle.</t>
  </si>
  <si>
    <t>Présence de givre sur les étagères du meuble froid d'exposition des yaourts ainsi que dans les meubles froids d'exposition des produits surgelés (voir photos).</t>
  </si>
  <si>
    <t>Entreteinr les revêtements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</si>
</sst>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7198304"/>
        <c:axId val="1727198848"/>
      </c:barChart>
      <c:catAx>
        <c:axId val="172719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7198848"/>
        <c:crosses val="autoZero"/>
        <c:auto val="1"/>
        <c:lblAlgn val="ctr"/>
        <c:lblOffset val="100"/>
        <c:noMultiLvlLbl val="0"/>
      </c:catAx>
      <c:valAx>
        <c:axId val="172719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719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4812320"/>
        <c:axId val="1874813952"/>
      </c:barChart>
      <c:catAx>
        <c:axId val="187481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4813952"/>
        <c:crosses val="autoZero"/>
        <c:auto val="1"/>
        <c:lblAlgn val="ctr"/>
        <c:lblOffset val="100"/>
        <c:noMultiLvlLbl val="0"/>
      </c:catAx>
      <c:valAx>
        <c:axId val="187481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481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5824288"/>
        <c:axId val="1875832992"/>
      </c:barChart>
      <c:catAx>
        <c:axId val="187582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32992"/>
        <c:crosses val="autoZero"/>
        <c:auto val="1"/>
        <c:lblAlgn val="ctr"/>
        <c:lblOffset val="100"/>
        <c:noMultiLvlLbl val="0"/>
      </c:catAx>
      <c:valAx>
        <c:axId val="187583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582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0.60526315789473684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5826464"/>
        <c:axId val="1875829184"/>
      </c:barChart>
      <c:catAx>
        <c:axId val="187582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29184"/>
        <c:crosses val="autoZero"/>
        <c:auto val="1"/>
        <c:lblAlgn val="ctr"/>
        <c:lblOffset val="100"/>
        <c:noMultiLvlLbl val="0"/>
      </c:catAx>
      <c:valAx>
        <c:axId val="187582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582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5834624"/>
        <c:axId val="1875825376"/>
      </c:barChart>
      <c:catAx>
        <c:axId val="187583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25376"/>
        <c:crosses val="autoZero"/>
        <c:auto val="1"/>
        <c:lblAlgn val="ctr"/>
        <c:lblOffset val="100"/>
        <c:noMultiLvlLbl val="0"/>
      </c:catAx>
      <c:valAx>
        <c:axId val="187582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583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5835168"/>
        <c:axId val="1875832448"/>
      </c:barChart>
      <c:catAx>
        <c:axId val="187583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32448"/>
        <c:crosses val="autoZero"/>
        <c:auto val="1"/>
        <c:lblAlgn val="ctr"/>
        <c:lblOffset val="100"/>
        <c:noMultiLvlLbl val="0"/>
      </c:catAx>
      <c:valAx>
        <c:axId val="187583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583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0.80851063829787229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5837888"/>
        <c:axId val="1875827552"/>
      </c:barChart>
      <c:catAx>
        <c:axId val="187583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27552"/>
        <c:crosses val="autoZero"/>
        <c:auto val="1"/>
        <c:lblAlgn val="ctr"/>
        <c:lblOffset val="100"/>
        <c:noMultiLvlLbl val="0"/>
      </c:catAx>
      <c:valAx>
        <c:axId val="187582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583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0.85546875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5838432"/>
        <c:axId val="1875838976"/>
      </c:barChart>
      <c:catAx>
        <c:axId val="1875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38976"/>
        <c:crosses val="autoZero"/>
        <c:auto val="1"/>
        <c:lblAlgn val="ctr"/>
        <c:lblOffset val="100"/>
        <c:noMultiLvlLbl val="0"/>
      </c:catAx>
      <c:valAx>
        <c:axId val="187583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583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0.8319896941489362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75828640"/>
        <c:axId val="1875830816"/>
        <c:extLst xmlns:c16r2="http://schemas.microsoft.com/office/drawing/2015/06/chart"/>
      </c:barChart>
      <c:catAx>
        <c:axId val="1875828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30816"/>
        <c:crosses val="autoZero"/>
        <c:auto val="1"/>
        <c:lblAlgn val="ctr"/>
        <c:lblOffset val="100"/>
        <c:noMultiLvlLbl val="0"/>
      </c:catAx>
      <c:valAx>
        <c:axId val="18758308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582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0.72475000000000001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76976464"/>
        <c:axId val="1876981360"/>
        <c:extLst xmlns:c16r2="http://schemas.microsoft.com/office/drawing/2015/06/chart"/>
      </c:barChart>
      <c:catAx>
        <c:axId val="187697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6981360"/>
        <c:crosses val="autoZero"/>
        <c:auto val="1"/>
        <c:lblAlgn val="ctr"/>
        <c:lblOffset val="100"/>
        <c:noMultiLvlLbl val="0"/>
      </c:catAx>
      <c:valAx>
        <c:axId val="187698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697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7201568"/>
        <c:axId val="1727202112"/>
      </c:barChart>
      <c:catAx>
        <c:axId val="172720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7202112"/>
        <c:crosses val="autoZero"/>
        <c:auto val="1"/>
        <c:lblAlgn val="ctr"/>
        <c:lblOffset val="100"/>
        <c:noMultiLvlLbl val="0"/>
      </c:catAx>
      <c:valAx>
        <c:axId val="172720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720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7204288"/>
        <c:axId val="1726631616"/>
      </c:barChart>
      <c:catAx>
        <c:axId val="172720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631616"/>
        <c:crosses val="autoZero"/>
        <c:auto val="1"/>
        <c:lblAlgn val="ctr"/>
        <c:lblOffset val="100"/>
        <c:noMultiLvlLbl val="0"/>
      </c:catAx>
      <c:valAx>
        <c:axId val="172663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720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4813408"/>
        <c:axId val="1874803616"/>
      </c:barChart>
      <c:catAx>
        <c:axId val="187481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4803616"/>
        <c:crosses val="autoZero"/>
        <c:auto val="1"/>
        <c:lblAlgn val="ctr"/>
        <c:lblOffset val="100"/>
        <c:noMultiLvlLbl val="0"/>
      </c:catAx>
      <c:valAx>
        <c:axId val="1874803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481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4800896"/>
        <c:axId val="1874804704"/>
      </c:barChart>
      <c:catAx>
        <c:axId val="187480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4804704"/>
        <c:crosses val="autoZero"/>
        <c:auto val="1"/>
        <c:lblAlgn val="ctr"/>
        <c:lblOffset val="100"/>
        <c:noMultiLvlLbl val="0"/>
      </c:catAx>
      <c:valAx>
        <c:axId val="187480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480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4810144"/>
        <c:axId val="1874809600"/>
      </c:barChart>
      <c:catAx>
        <c:axId val="187481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4809600"/>
        <c:crosses val="autoZero"/>
        <c:auto val="1"/>
        <c:lblAlgn val="ctr"/>
        <c:lblOffset val="100"/>
        <c:noMultiLvlLbl val="0"/>
      </c:catAx>
      <c:valAx>
        <c:axId val="187480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481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4801984"/>
        <c:axId val="1874815040"/>
      </c:barChart>
      <c:catAx>
        <c:axId val="187480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4815040"/>
        <c:crosses val="autoZero"/>
        <c:auto val="1"/>
        <c:lblAlgn val="ctr"/>
        <c:lblOffset val="100"/>
        <c:noMultiLvlLbl val="0"/>
      </c:catAx>
      <c:valAx>
        <c:axId val="187481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480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4806336"/>
        <c:axId val="1874805248"/>
      </c:barChart>
      <c:catAx>
        <c:axId val="18748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4805248"/>
        <c:crosses val="autoZero"/>
        <c:auto val="1"/>
        <c:lblAlgn val="ctr"/>
        <c:lblOffset val="100"/>
        <c:noMultiLvlLbl val="0"/>
      </c:catAx>
      <c:valAx>
        <c:axId val="187480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480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4807424"/>
        <c:axId val="1874811232"/>
      </c:barChart>
      <c:catAx>
        <c:axId val="187480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4811232"/>
        <c:crosses val="autoZero"/>
        <c:auto val="1"/>
        <c:lblAlgn val="ctr"/>
        <c:lblOffset val="100"/>
        <c:noMultiLvlLbl val="0"/>
      </c:catAx>
      <c:valAx>
        <c:axId val="1874811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480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K20" sqref="K20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475</v>
      </c>
      <c r="B18" s="345"/>
      <c r="C18" s="345"/>
      <c r="D18" s="346" t="s">
        <v>421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UHD</v>
      </c>
    </row>
    <row r="24" spans="1:11" ht="33" customHeight="1" x14ac:dyDescent="0.25">
      <c r="A24" s="277" t="s">
        <v>280</v>
      </c>
      <c r="B24" s="340">
        <f>AVERAGE('A1 Exploitation'!D730,'A1 Technique'!D199)</f>
        <v>0.8319896941489362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 t="e">
        <f>AVERAGE('A2 Exploitation'!D730,'A2 Technique'!D199)</f>
        <v>#DIV/0!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UHD</v>
      </c>
    </row>
    <row r="34" spans="1:10" ht="33" customHeight="1" x14ac:dyDescent="0.25">
      <c r="A34" s="277" t="s">
        <v>280</v>
      </c>
      <c r="B34" s="340">
        <f>'A1 Exploitation'!D730</f>
        <v>0.85546875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 t="e">
        <f>'A2 Exploitation'!D730</f>
        <v>#DIV/0!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UHD</v>
      </c>
    </row>
    <row r="43" spans="1:10" ht="33" customHeight="1" x14ac:dyDescent="0.25">
      <c r="A43" s="277" t="s">
        <v>280</v>
      </c>
      <c r="B43" s="340">
        <f>AVERAGE('A1 Exploitation'!D728, 'A1 Technique'!D197)</f>
        <v>0.72475000000000001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 t="e">
        <f>AVERAGE('A2 Exploitation'!D728, 'A2 Technique'!D197)</f>
        <v>#DIV/0!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UHD</v>
      </c>
    </row>
    <row r="52" spans="1:10" ht="33" customHeight="1" x14ac:dyDescent="0.25">
      <c r="A52" s="277" t="s">
        <v>280</v>
      </c>
      <c r="B52" s="343">
        <f>'A1 Exploitation'!D48</f>
        <v>0.97222222222222221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 t="e">
        <f>'A2 Exploitation'!D48</f>
        <v>#DIV/0!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UHD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465</v>
      </c>
      <c r="C69" s="341"/>
      <c r="D69" s="31"/>
      <c r="E69" s="31"/>
      <c r="F69" s="31"/>
      <c r="G69" s="31"/>
      <c r="H69" s="31"/>
      <c r="I69" s="31"/>
      <c r="J69" t="str">
        <f>D18</f>
        <v>UHD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466</v>
      </c>
      <c r="C78" s="341"/>
      <c r="D78" s="31"/>
      <c r="E78" s="31"/>
      <c r="F78" s="31"/>
      <c r="G78" s="31"/>
      <c r="H78" s="31"/>
      <c r="I78" s="31"/>
      <c r="J78" t="str">
        <f>D18</f>
        <v>UHD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467</v>
      </c>
      <c r="C87" s="341"/>
      <c r="D87" s="31"/>
      <c r="E87" s="31"/>
      <c r="F87" s="31"/>
      <c r="G87" s="31"/>
      <c r="H87" s="31"/>
      <c r="I87" s="31"/>
      <c r="J87" t="str">
        <f>D18</f>
        <v>UHD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468</v>
      </c>
      <c r="C96" s="341"/>
      <c r="D96" s="31"/>
      <c r="E96" s="31"/>
      <c r="F96" s="31"/>
      <c r="G96" s="31"/>
      <c r="H96" s="31"/>
      <c r="I96" s="31"/>
      <c r="J96" t="str">
        <f>D18</f>
        <v>UHD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469</v>
      </c>
      <c r="C105" s="341"/>
      <c r="D105" s="31"/>
      <c r="E105" s="31"/>
      <c r="F105" s="31"/>
      <c r="G105" s="31"/>
      <c r="H105" s="31"/>
      <c r="I105" s="31"/>
      <c r="J105" t="str">
        <f>D18</f>
        <v>UHD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470</v>
      </c>
      <c r="C114" s="341"/>
      <c r="D114" s="31"/>
      <c r="E114" s="31"/>
      <c r="F114" s="31"/>
      <c r="G114" s="31"/>
      <c r="H114" s="31"/>
      <c r="I114" s="31"/>
      <c r="J114" t="str">
        <f>D18</f>
        <v>UHD</v>
      </c>
    </row>
    <row r="115" spans="1:10" ht="33" customHeight="1" x14ac:dyDescent="0.25">
      <c r="A115" s="277" t="s">
        <v>280</v>
      </c>
      <c r="B115" s="340">
        <f>'A1 Exploitation'!D476</f>
        <v>0.9285714285714286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 t="e">
        <f>'A2 Exploitation'!D476</f>
        <v>#DIV/0!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471</v>
      </c>
      <c r="C123" s="341"/>
      <c r="D123" s="31"/>
      <c r="E123" s="31"/>
      <c r="F123" s="31"/>
      <c r="G123" s="31"/>
      <c r="H123" s="31"/>
      <c r="I123" s="31"/>
      <c r="J123" t="str">
        <f>D18</f>
        <v>UHD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472</v>
      </c>
      <c r="C132" s="341"/>
      <c r="D132" s="31"/>
      <c r="E132" s="31"/>
      <c r="F132" s="31"/>
      <c r="G132" s="31"/>
      <c r="H132" s="31"/>
      <c r="I132" s="31"/>
      <c r="J132" t="str">
        <f>D18</f>
        <v>UHD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UHD</v>
      </c>
    </row>
    <row r="142" spans="1:10" ht="33" customHeight="1" x14ac:dyDescent="0.25">
      <c r="A142" s="277" t="s">
        <v>280</v>
      </c>
      <c r="B142" s="340">
        <f>'A1 Exploitation'!D610</f>
        <v>0.95238095238095233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 t="e">
        <f>'A2 Exploitation'!D610</f>
        <v>#DIV/0!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UHD</v>
      </c>
    </row>
    <row r="151" spans="1:10" ht="33" customHeight="1" x14ac:dyDescent="0.25">
      <c r="A151" s="277" t="s">
        <v>280</v>
      </c>
      <c r="B151" s="340">
        <f>'A1 Exploitation'!D673</f>
        <v>0.60526315789473684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 t="e">
        <f>'A2 Exploitation'!D673</f>
        <v>#DIV/0!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473</v>
      </c>
      <c r="C160" s="341"/>
      <c r="D160" s="31"/>
      <c r="E160" s="31"/>
      <c r="F160" s="31"/>
      <c r="G160" s="31"/>
      <c r="H160" s="31"/>
      <c r="I160" s="31"/>
      <c r="J160" t="str">
        <f>D18</f>
        <v>UHD</v>
      </c>
    </row>
    <row r="161" spans="1:10" ht="33" customHeight="1" x14ac:dyDescent="0.25">
      <c r="A161" s="277" t="s">
        <v>280</v>
      </c>
      <c r="B161" s="340">
        <f>'A1 Exploitation'!D702</f>
        <v>1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 t="e">
        <f>'A2 Exploitation'!D702</f>
        <v>#DIV/0!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474</v>
      </c>
      <c r="C169" s="341"/>
      <c r="J169" t="str">
        <f>D18</f>
        <v>UHD</v>
      </c>
    </row>
    <row r="170" spans="1:10" ht="33" customHeight="1" x14ac:dyDescent="0.25">
      <c r="A170" s="277" t="s">
        <v>280</v>
      </c>
      <c r="B170" s="340">
        <f>'A1 Exploitation'!D726</f>
        <v>1</v>
      </c>
      <c r="C170" s="340"/>
    </row>
    <row r="171" spans="1:10" ht="33" customHeight="1" x14ac:dyDescent="0.25">
      <c r="A171" s="276" t="s">
        <v>281</v>
      </c>
      <c r="B171" s="340" t="e">
        <f>'A2 Exploitation'!D726</f>
        <v>#DIV/0!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UHD</v>
      </c>
    </row>
    <row r="179" spans="1:10" ht="33" customHeight="1" x14ac:dyDescent="0.25">
      <c r="A179" s="277" t="s">
        <v>280</v>
      </c>
      <c r="B179" s="340">
        <f>'A1 Technique'!D199</f>
        <v>0.80851063829787229</v>
      </c>
      <c r="C179" s="340"/>
    </row>
    <row r="180" spans="1:10" ht="33" customHeight="1" x14ac:dyDescent="0.25">
      <c r="A180" s="276" t="s">
        <v>281</v>
      </c>
      <c r="B180" s="340" t="e">
        <f>'A2 Technique'!D199</f>
        <v>#DIV/0!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3" zoomScale="80" zoomScaleNormal="100" zoomScaleSheetLayoutView="80" workbookViewId="0">
      <selection activeCell="A540" sqref="A54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477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478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43881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0.85546875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43881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84" x14ac:dyDescent="0.4">
      <c r="A33" s="88" t="s">
        <v>47</v>
      </c>
      <c r="B33" s="89">
        <v>1</v>
      </c>
      <c r="C33" s="89"/>
      <c r="D33" s="96" t="s">
        <v>479</v>
      </c>
      <c r="E33" s="90" t="s">
        <v>480</v>
      </c>
      <c r="F33" s="90"/>
      <c r="G33" s="83"/>
    </row>
    <row r="34" spans="1:7" ht="67.5" x14ac:dyDescent="0.4">
      <c r="A34" s="97" t="s">
        <v>433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87.75" customHeight="1" x14ac:dyDescent="0.4">
      <c r="A40" s="88" t="s">
        <v>302</v>
      </c>
      <c r="B40" s="89">
        <v>2</v>
      </c>
      <c r="C40" s="89"/>
      <c r="D40" s="130"/>
      <c r="E40" s="130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0.97222222222222221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43881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439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43881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43881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43881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43881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43881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485</v>
      </c>
      <c r="E453" s="90" t="s">
        <v>486</v>
      </c>
      <c r="F453" s="90"/>
      <c r="G453" s="83"/>
    </row>
    <row r="454" spans="1:7" ht="105" x14ac:dyDescent="0.4">
      <c r="A454" s="88" t="s">
        <v>85</v>
      </c>
      <c r="B454" s="89">
        <v>1</v>
      </c>
      <c r="C454" s="89"/>
      <c r="D454" s="107" t="s">
        <v>483</v>
      </c>
      <c r="E454" s="90" t="s">
        <v>484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105" x14ac:dyDescent="0.4">
      <c r="A466" s="92" t="s">
        <v>302</v>
      </c>
      <c r="B466" s="89">
        <v>1</v>
      </c>
      <c r="C466" s="151"/>
      <c r="D466" s="147" t="s">
        <v>481</v>
      </c>
      <c r="E466" s="130" t="s">
        <v>482</v>
      </c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>
        <v>1</v>
      </c>
      <c r="C471" s="89"/>
      <c r="D471" s="271">
        <v>0.75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52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>
        <f>D475/(COUNT(B449:C462,B437:C444,B465:C471)*2)</f>
        <v>0.9285714285714286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426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43881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43881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43881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0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90.75" customHeight="1" x14ac:dyDescent="0.4">
      <c r="A601" s="88" t="s">
        <v>302</v>
      </c>
      <c r="B601" s="89">
        <v>1</v>
      </c>
      <c r="C601" s="89"/>
      <c r="D601" s="147" t="s">
        <v>481</v>
      </c>
      <c r="E601" s="130" t="s">
        <v>482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>
        <v>1</v>
      </c>
      <c r="C605" s="89"/>
      <c r="D605" s="271">
        <v>0.66700000000000004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22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0.95238095238095233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43881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1</v>
      </c>
      <c r="C624" s="89"/>
      <c r="D624" s="88" t="s">
        <v>487</v>
      </c>
      <c r="E624" s="90" t="s">
        <v>511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17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0.94444444444444442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84" x14ac:dyDescent="0.4">
      <c r="A633" s="88" t="s">
        <v>186</v>
      </c>
      <c r="B633" s="89">
        <v>1</v>
      </c>
      <c r="C633" s="89"/>
      <c r="D633" s="130" t="s">
        <v>492</v>
      </c>
      <c r="E633" s="90" t="s">
        <v>493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84" x14ac:dyDescent="0.4">
      <c r="A648" s="170" t="s">
        <v>458</v>
      </c>
      <c r="B648" s="89">
        <v>1</v>
      </c>
      <c r="C648" s="99" t="str">
        <f>IF(B648=0, -10, "0")</f>
        <v>0</v>
      </c>
      <c r="D648" s="43" t="s">
        <v>488</v>
      </c>
      <c r="E648" s="90" t="s">
        <v>489</v>
      </c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13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0.9285714285714286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63" x14ac:dyDescent="0.45">
      <c r="A657" s="155" t="s">
        <v>92</v>
      </c>
      <c r="B657" s="89">
        <v>0</v>
      </c>
      <c r="C657" s="99">
        <f>IF(B657=0, -10, IF(B657=1, -5, "0"))</f>
        <v>-10</v>
      </c>
      <c r="D657" s="205" t="s">
        <v>490</v>
      </c>
      <c r="E657" s="205" t="s">
        <v>491</v>
      </c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105" x14ac:dyDescent="0.4">
      <c r="A663" s="88" t="s">
        <v>302</v>
      </c>
      <c r="B663" s="89">
        <v>1</v>
      </c>
      <c r="C663" s="89"/>
      <c r="D663" s="147" t="s">
        <v>481</v>
      </c>
      <c r="E663" s="130" t="s">
        <v>482</v>
      </c>
      <c r="F663" s="90"/>
      <c r="G663" s="79"/>
    </row>
    <row r="664" spans="1:7" ht="87" customHeight="1" x14ac:dyDescent="0.4">
      <c r="A664" s="106" t="s">
        <v>376</v>
      </c>
      <c r="B664" s="89">
        <v>0</v>
      </c>
      <c r="C664" s="89"/>
      <c r="D664" s="337" t="s">
        <v>494</v>
      </c>
      <c r="E664" s="130" t="s">
        <v>495</v>
      </c>
      <c r="F664" s="90"/>
      <c r="G664" s="83"/>
    </row>
    <row r="665" spans="1:7" ht="126" x14ac:dyDescent="0.4">
      <c r="A665" s="266" t="s">
        <v>317</v>
      </c>
      <c r="B665" s="89">
        <v>0</v>
      </c>
      <c r="C665" s="99">
        <f>IF(B665=0, -5, "0")</f>
        <v>-5</v>
      </c>
      <c r="D665" s="338" t="s">
        <v>512</v>
      </c>
      <c r="E665" s="339" t="s">
        <v>496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>
        <v>1</v>
      </c>
      <c r="C668" s="89"/>
      <c r="D668" s="271">
        <v>0.8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3.5714285714285712E-2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46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0.60526315789473684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476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43881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338" t="s">
        <v>497</v>
      </c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30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43881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431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>
        <f>AVERAGE(D721,D700,D668,D605,D565,D525,D471,D424,D366,D299,D244,D185,D129,D43)</f>
        <v>0.86949999999999994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219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0.85546875</v>
      </c>
      <c r="E730" s="3"/>
      <c r="F730" s="3"/>
    </row>
  </sheetData>
  <sheetProtection algorithmName="SHA-512" hashValue="b+dIj5Hxc93VTHVvPOdECHid85E3dx6AFmb2TchW27D16+btMGXD1X3ttzX34z9M7TK68pCxJT+Vlf+T3ht7IA==" saltValue="yjm8vlFp7sJEwMxOvYmThg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34" sqref="E3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et gestionnaire de stock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43881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0.80851063829787229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461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10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49.5" x14ac:dyDescent="0.3">
      <c r="A29" s="4" t="s">
        <v>236</v>
      </c>
      <c r="B29" s="42">
        <v>1</v>
      </c>
      <c r="C29" s="42"/>
      <c r="D29" s="43" t="s">
        <v>498</v>
      </c>
      <c r="E29" s="43" t="s">
        <v>515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13</v>
      </c>
    </row>
    <row r="34" spans="1:6" x14ac:dyDescent="0.3">
      <c r="A34" s="441" t="s">
        <v>251</v>
      </c>
      <c r="B34" s="442"/>
      <c r="C34" s="443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ht="33" x14ac:dyDescent="0.3">
      <c r="A46" s="4" t="s">
        <v>226</v>
      </c>
      <c r="B46" s="42">
        <v>1</v>
      </c>
      <c r="C46" s="42"/>
      <c r="D46" s="43" t="s">
        <v>499</v>
      </c>
      <c r="E46" s="42" t="s">
        <v>500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501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11</v>
      </c>
    </row>
    <row r="53" spans="1:6" x14ac:dyDescent="0.3">
      <c r="A53" s="441" t="s">
        <v>251</v>
      </c>
      <c r="B53" s="442"/>
      <c r="C53" s="443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82.5" x14ac:dyDescent="0.3">
      <c r="A58" s="5" t="s">
        <v>205</v>
      </c>
      <c r="B58" s="42">
        <v>1</v>
      </c>
      <c r="C58" s="42"/>
      <c r="D58" s="43" t="s">
        <v>502</v>
      </c>
      <c r="E58" s="43" t="s">
        <v>503</v>
      </c>
      <c r="F58" s="42"/>
    </row>
    <row r="59" spans="1:6" ht="82.5" x14ac:dyDescent="0.3">
      <c r="A59" s="5" t="s">
        <v>79</v>
      </c>
      <c r="B59" s="42">
        <v>1</v>
      </c>
      <c r="C59" s="42"/>
      <c r="D59" s="43" t="s">
        <v>514</v>
      </c>
      <c r="E59" s="43" t="s">
        <v>504</v>
      </c>
      <c r="F59" s="42"/>
    </row>
    <row r="60" spans="1:6" ht="66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505</v>
      </c>
      <c r="E60" s="43" t="s">
        <v>506</v>
      </c>
      <c r="F60" s="42"/>
    </row>
    <row r="61" spans="1:6" ht="50.25" x14ac:dyDescent="0.35">
      <c r="A61" s="14" t="s">
        <v>253</v>
      </c>
      <c r="B61" s="42">
        <v>0</v>
      </c>
      <c r="C61" s="4">
        <f>IF(B61=0, -5, "0")</f>
        <v>-5</v>
      </c>
      <c r="D61" s="43" t="s">
        <v>507</v>
      </c>
      <c r="E61" s="43" t="s">
        <v>508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4</v>
      </c>
    </row>
    <row r="64" spans="1:6" x14ac:dyDescent="0.3">
      <c r="A64" s="441" t="s">
        <v>251</v>
      </c>
      <c r="B64" s="442"/>
      <c r="C64" s="443"/>
      <c r="D64" s="332">
        <f>D63/(COUNT(B56:C62)*2)</f>
        <v>0.25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8</v>
      </c>
    </row>
    <row r="178" spans="1:7" x14ac:dyDescent="0.3">
      <c r="A178" s="441" t="s">
        <v>251</v>
      </c>
      <c r="B178" s="442"/>
      <c r="C178" s="44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ht="49.5" x14ac:dyDescent="0.3">
      <c r="A181" s="16" t="s">
        <v>270</v>
      </c>
      <c r="B181" s="42">
        <v>0</v>
      </c>
      <c r="C181" s="42"/>
      <c r="D181" s="43" t="s">
        <v>497</v>
      </c>
      <c r="E181" s="43" t="s">
        <v>513</v>
      </c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509</v>
      </c>
      <c r="E182" s="43" t="s">
        <v>500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7</v>
      </c>
    </row>
    <row r="187" spans="1:7" x14ac:dyDescent="0.3">
      <c r="A187" s="441" t="s">
        <v>251</v>
      </c>
      <c r="B187" s="442"/>
      <c r="C187" s="443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ht="66" x14ac:dyDescent="0.3">
      <c r="A190" s="16" t="s">
        <v>308</v>
      </c>
      <c r="B190" s="42">
        <v>1</v>
      </c>
      <c r="C190" s="42"/>
      <c r="D190" s="42" t="s">
        <v>510</v>
      </c>
      <c r="E190" s="43" t="s">
        <v>482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5</v>
      </c>
    </row>
    <row r="195" spans="1:6" x14ac:dyDescent="0.3">
      <c r="A195" s="441" t="s">
        <v>251</v>
      </c>
      <c r="B195" s="442"/>
      <c r="C195" s="443"/>
      <c r="D195" s="332">
        <f>D194/(COUNT(B190:C193)*2)</f>
        <v>0.83333333333333337</v>
      </c>
    </row>
    <row r="197" spans="1:6" ht="18" x14ac:dyDescent="0.35">
      <c r="A197" s="26" t="s">
        <v>423</v>
      </c>
      <c r="B197" s="25"/>
      <c r="C197" s="25"/>
      <c r="D197" s="75">
        <v>0.57999999999999996</v>
      </c>
      <c r="E197" s="72"/>
      <c r="F197" s="73"/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76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0.80851063829787229</v>
      </c>
    </row>
  </sheetData>
  <sheetProtection algorithmName="SHA-512" hashValue="h7+spI15Et1/ADKJedZalgAXnbFvWZkOC/2jUZtoZIcq9XSVomtTE5JZhHGIduVxqb2gQauSTOtEzOv+LhGmCg==" saltValue="53z3t7mXsmVzqTc7ABbuU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433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439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426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458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431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et gestionnaire de stock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43881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461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423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433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439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426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458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431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et gestionnaire de stock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43881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461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423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433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439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426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458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431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et gestionnaire de stock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43881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461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423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2020-02-26T11:35:20Z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