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Khzama\2019\5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244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B565" i="36" s="1"/>
  <c r="D525" i="36"/>
  <c r="B525" i="36" s="1"/>
  <c r="D471" i="36"/>
  <c r="D424" i="36"/>
  <c r="B424" i="36" s="1"/>
  <c r="D366" i="36"/>
  <c r="B366" i="36" s="1"/>
  <c r="D299" i="36"/>
  <c r="B299" i="36" s="1"/>
  <c r="D244" i="36"/>
  <c r="D185" i="36"/>
  <c r="B185" i="36" s="1"/>
  <c r="D129" i="36"/>
  <c r="B129" i="36" s="1"/>
  <c r="D43" i="36"/>
  <c r="B43" i="36" s="1"/>
  <c r="D149" i="39" l="1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566" i="42"/>
  <c r="D569" i="42" s="1"/>
  <c r="D570" i="42" s="1"/>
  <c r="B136" i="29" s="1"/>
  <c r="D118" i="39"/>
  <c r="D119" i="39" s="1"/>
  <c r="D149" i="41"/>
  <c r="D150" i="41" s="1"/>
  <c r="D133" i="43"/>
  <c r="D134" i="43" s="1"/>
  <c r="D197" i="39"/>
  <c r="D227" i="40"/>
  <c r="D228" i="40" s="1"/>
  <c r="D390" i="40"/>
  <c r="D391" i="40" s="1"/>
  <c r="D299" i="40"/>
  <c r="B299" i="40" s="1"/>
  <c r="D424" i="40"/>
  <c r="B424" i="40" s="1"/>
  <c r="D425" i="40" s="1"/>
  <c r="D426" i="40" s="1"/>
  <c r="D605" i="40"/>
  <c r="B605" i="40" s="1"/>
  <c r="D118" i="41"/>
  <c r="D119" i="41" s="1"/>
  <c r="D203" i="42"/>
  <c r="D204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03" i="38" l="1"/>
  <c r="D304" i="38" s="1"/>
  <c r="B89" i="29" s="1"/>
  <c r="D248" i="38"/>
  <c r="D249" i="38" s="1"/>
  <c r="B80" i="29" s="1"/>
  <c r="D198" i="41"/>
  <c r="D199" i="41" s="1"/>
  <c r="D198" i="43"/>
  <c r="D199" i="43" s="1"/>
  <c r="B182" i="29" s="1"/>
  <c r="B11" i="43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<sst xmlns="http://schemas.openxmlformats.org/spreadsheetml/2006/main" count="5860" uniqueCount="542">
  <si>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</si>
  <si>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</si>
  <si>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</si>
  <si>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</si>
  <si>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</si>
  <si>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</si>
  <si>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</si>
  <si>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</si>
  <si>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</si>
  <si>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</si>
  <si>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</si>
  <si>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</si>
  <si>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</si>
  <si>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</si>
  <si>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</si>
  <si>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</si>
  <si>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</si>
  <si>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</si>
  <si>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</si>
  <si>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</si>
  <si>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</si>
  <si>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</si>
  <si>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</si>
  <si>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</si>
  <si>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</si>
  <si>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</si>
  <si>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</si>
  <si>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</si>
  <si>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</si>
  <si>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</si>
  <si>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</si>
  <si>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</si>
  <si>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</si>
  <si>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</si>
  <si>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</si>
  <si>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</si>
  <si>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</si>
  <si>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</si>
  <si>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</si>
  <si>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</si>
  <si>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</si>
  <si>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</si>
  <si>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</si>
  <si>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</si>
  <si>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</si>
  <si>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</si>
  <si>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</si>
  <si>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</si>
  <si>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</si>
  <si>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</si>
  <si>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</si>
  <si>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</si>
  <si>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</si>
  <si>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</si>
  <si>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</si>
  <si>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</si>
  <si>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</si>
  <si>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</si>
  <si>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</si>
  <si>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</si>
  <si>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</si>
  <si>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</si>
  <si>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</si>
  <si>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</si>
  <si>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</si>
  <si>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</si>
  <si>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</si>
  <si>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</si>
  <si>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</si>
  <si>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</si>
  <si>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</si>
  <si>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</si>
  <si>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</si>
  <si>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</si>
  <si>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</si>
  <si>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</si>
  <si>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</si>
  <si>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</si>
  <si>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</si>
  <si>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</si>
  <si>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</si>
  <si>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</si>
  <si>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</si>
  <si>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</si>
  <si>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</si>
  <si>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</si>
  <si>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</si>
  <si>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</si>
  <si>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</si>
  <si>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</si>
  <si>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</si>
  <si>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</si>
  <si>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</si>
  <si>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</si>
  <si>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</si>
  <si>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</si>
  <si>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</si>
  <si>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</si>
  <si>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</si>
  <si>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</si>
  <si>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</si>
  <si>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</si>
  <si>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</si>
  <si>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</si>
  <si>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</si>
  <si>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</si>
  <si>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</si>
  <si>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</si>
  <si>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</si>
  <si>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</si>
  <si>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</si>
  <si>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</si>
  <si>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</si>
  <si>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</si>
  <si>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</si>
  <si>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</si>
  <si>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</si>
  <si>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</si>
  <si>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</si>
  <si>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</si>
  <si>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</si>
  <si>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</si>
  <si>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</si>
  <si>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</si>
  <si>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</si>
  <si>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</si>
  <si>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</si>
  <si>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</si>
  <si>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</si>
  <si>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</si>
  <si>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</si>
  <si>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</si>
  <si>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</si>
  <si>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</si>
  <si>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</si>
  <si>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</si>
  <si>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</si>
  <si>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</si>
  <si>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</si>
  <si>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</si>
  <si>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</si>
  <si>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</si>
  <si>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</si>
  <si>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</si>
  <si>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</si>
  <si>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</si>
  <si>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</si>
  <si>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</si>
  <si>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</si>
  <si>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</si>
  <si>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</si>
  <si>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</si>
  <si>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</si>
  <si>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</si>
  <si>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</si>
  <si>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</si>
  <si>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</si>
  <si>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</si>
  <si>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</si>
  <si>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</si>
  <si>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</si>
  <si>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</si>
  <si>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</si>
  <si>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</si>
  <si>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</si>
  <si>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</si>
  <si>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</si>
  <si>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</si>
  <si>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</si>
  <si>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</si>
  <si>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</si>
  <si>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</si>
  <si>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</si>
  <si>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</si>
  <si>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</si>
  <si>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</si>
  <si>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</si>
  <si>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</si>
  <si>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</si>
  <si>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</si>
  <si>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</si>
  <si>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</si>
  <si>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</si>
  <si>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</si>
  <si>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</si>
  <si>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</si>
  <si>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</si>
  <si>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</si>
  <si>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</si>
  <si>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</si>
  <si>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</si>
  <si>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</si>
  <si>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</si>
  <si>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</si>
  <si>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</si>
  <si>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</si>
  <si>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</si>
  <si>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</si>
  <si>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</si>
  <si>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</si>
  <si>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</si>
  <si>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</si>
  <si>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</si>
  <si>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</si>
  <si>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</si>
  <si>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</si>
  <si>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</si>
  <si>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</si>
  <si>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</si>
  <si>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</si>
  <si>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</si>
  <si>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</si>
  <si>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</si>
  <si>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</si>
  <si>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</si>
  <si>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</si>
  <si>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</si>
  <si>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</si>
  <si>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</si>
  <si>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</si>
  <si>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</si>
  <si>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</si>
  <si>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</si>
  <si>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</si>
  <si>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</si>
  <si>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</si>
  <si>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</si>
  <si>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</si>
  <si>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</si>
  <si>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</si>
  <si>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</si>
  <si>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</si>
  <si>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</si>
  <si>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</si>
  <si>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</si>
  <si>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</si>
  <si>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</si>
  <si>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</si>
  <si>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</si>
  <si>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</si>
  <si>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</si>
  <si>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</si>
  <si>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</si>
  <si>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</si>
  <si>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</si>
  <si>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</si>
  <si>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</si>
  <si>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</si>
  <si>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</si>
  <si>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</si>
  <si>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</si>
  <si>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</si>
  <si>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</si>
  <si>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</si>
  <si>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</si>
  <si>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</si>
  <si>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</si>
  <si>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</si>
  <si>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</si>
  <si>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</si>
  <si>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</si>
  <si>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</si>
  <si>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</si>
  <si>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</si>
  <si>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</si>
  <si>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</si>
  <si>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</si>
  <si>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</si>
  <si>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</si>
  <si>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</si>
  <si>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</si>
  <si>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</si>
  <si>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</si>
  <si>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</si>
  <si>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</si>
  <si>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</si>
  <si>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</si>
  <si>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</si>
  <si>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</si>
  <si>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</si>
  <si>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</si>
  <si>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</si>
  <si>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</si>
  <si>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</si>
  <si>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</si>
  <si>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</si>
  <si>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</si>
  <si>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</si>
  <si>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</si>
  <si>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</si>
  <si>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</si>
  <si>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</si>
  <si>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</si>
  <si>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</si>
  <si>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</si>
  <si>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</si>
  <si>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</si>
  <si>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</si>
  <si>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</si>
  <si>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</si>
  <si>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</si>
  <si>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</si>
  <si>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</si>
  <si>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</si>
  <si>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</si>
  <si>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</si>
  <si>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</si>
  <si>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</si>
  <si>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</si>
  <si>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</si>
  <si>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</si>
  <si>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</si>
  <si>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</si>
  <si>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</si>
  <si>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</si>
  <si>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</si>
  <si>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</si>
  <si>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</si>
  <si>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</si>
  <si>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</si>
  <si>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</si>
  <si>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</si>
  <si>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</si>
  <si>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</si>
  <si>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</si>
  <si>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</si>
  <si>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</si>
  <si>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</si>
  <si>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</si>
  <si>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</si>
  <si>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</si>
  <si>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</si>
  <si>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</si>
  <si>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</si>
  <si>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</si>
  <si>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</si>
  <si>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</si>
  <si>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</si>
  <si>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</si>
  <si>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</si>
  <si>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</si>
  <si>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</si>
  <si>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</si>
  <si>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</si>
  <si>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</si>
  <si>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</si>
  <si>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</si>
  <si>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</si>
  <si>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</si>
  <si>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</si>
  <si>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</si>
  <si>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</si>
  <si>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</si>
  <si>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</si>
  <si>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</si>
  <si>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</si>
  <si>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</si>
  <si>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</si>
  <si>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</si>
  <si>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</si>
  <si>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</si>
  <si>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</si>
  <si>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</si>
  <si>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</si>
  <si>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</si>
  <si>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</si>
  <si>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</si>
  <si>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</si>
  <si>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</si>
  <si>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</si>
  <si>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</si>
  <si>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</si>
  <si>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</si>
  <si>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</si>
  <si>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</si>
  <si>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</si>
  <si>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</si>
  <si>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</si>
  <si>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</si>
  <si>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</si>
  <si>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</si>
  <si>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</si>
  <si>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</si>
  <si>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</si>
  <si>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</si>
  <si>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</si>
  <si>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</si>
  <si>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</si>
  <si>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</si>
  <si>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</si>
  <si>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</si>
  <si>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</si>
  <si>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</si>
  <si>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</si>
  <si>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</si>
  <si>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</si>
  <si>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</si>
  <si>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</si>
  <si>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</si>
  <si>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</si>
  <si>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</si>
  <si>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</si>
  <si>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</si>
  <si>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</si>
  <si>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</si>
  <si>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</si>
  <si>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</si>
  <si>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</si>
  <si>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</si>
  <si>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</si>
  <si>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</si>
  <si>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</si>
  <si>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</si>
  <si>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</si>
  <si>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</si>
  <si>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</si>
  <si>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</si>
  <si>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</si>
  <si>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</si>
  <si>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</si>
  <si>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</si>
  <si>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</si>
  <si>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</si>
  <si>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</si>
  <si>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</si>
  <si>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</si>
  <si>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</si>
  <si>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</si>
  <si>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</si>
  <si>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</si>
  <si>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</si>
  <si>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</si>
  <si>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</si>
  <si>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</si>
  <si>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</si>
  <si>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</si>
  <si>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</si>
  <si>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</si>
  <si>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</si>
  <si>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</si>
  <si>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</si>
  <si>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</si>
  <si>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</si>
  <si>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</si>
  <si>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</si>
  <si>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</si>
  <si>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</si>
  <si>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</si>
  <si>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</si>
  <si>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</si>
  <si>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</si>
  <si>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</si>
  <si>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</si>
  <si>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</si>
  <si>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</si>
  <si>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</si>
  <si>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</si>
  <si>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</si>
  <si>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</si>
  <si>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</si>
  <si>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</si>
  <si>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</si>
  <si>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</si>
  <si>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</si>
  <si>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</si>
  <si>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</si>
  <si>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</si>
  <si>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</si>
  <si>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</si>
  <si>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</si>
  <si>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</si>
  <si>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</si>
  <si>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</si>
  <si>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</si>
  <si>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</si>
  <si>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Khzema</t>
  </si>
  <si>
    <t>Mr Yassine ELLOUMI</t>
  </si>
  <si>
    <t>Des portions de courgette exposées sans étiquette d'identification de la date de conditionnement.</t>
  </si>
  <si>
    <t>Stockage des sacs de sucre sur des palettes en bois ( voir photo)</t>
  </si>
  <si>
    <t>Référentiel non affiché</t>
  </si>
  <si>
    <t>Propreté non satisfaisante au niveau des linéaires ( voir photo)</t>
  </si>
  <si>
    <t>Présence de nourriture, cigarettes et 
des verres de café dans les casiers</t>
  </si>
  <si>
    <t>Toilettes non propre</t>
  </si>
  <si>
    <t>Dir magasin et responsables  rayons</t>
  </si>
  <si>
    <t xml:space="preserve">Affichage du référentiel </t>
  </si>
  <si>
    <t>Etiquetage des courgettes
avant exposition</t>
  </si>
  <si>
    <t xml:space="preserve">Assurer le contrôle et la propreté
des accessoires  </t>
  </si>
  <si>
    <t xml:space="preserve">Respecter les bonnes 
pratiques de stockage  </t>
  </si>
  <si>
    <t xml:space="preserve">Augmenter la fréquence
 de nettoyage des rayons   </t>
  </si>
  <si>
    <t>Affichage</t>
  </si>
  <si>
    <t xml:space="preserve">Le référentiel exige 
La séparation du stockage
 des produits </t>
  </si>
  <si>
    <t>Propreté des meubles non satisfaisantes</t>
  </si>
  <si>
    <t>Assurer le nettoyage</t>
  </si>
  <si>
    <t>Planifier une formation
en 2019 pour le personnel</t>
  </si>
  <si>
    <t>Respecter le port 
de l'intégrité du tenue de travail</t>
  </si>
  <si>
    <t>Absence de suivi et contrôle 
des opérations de nettoyage des casiers</t>
  </si>
  <si>
    <t>changer la poubelle</t>
  </si>
  <si>
    <t xml:space="preserve">Mauvaise étanchéité de la porte </t>
  </si>
  <si>
    <t>Des casiers mal entretenus</t>
  </si>
  <si>
    <t>Absence de DEIV au niveau du rayon FLEG</t>
  </si>
  <si>
    <t>renforcer l'étanchéité</t>
  </si>
  <si>
    <t>Restaurer le plafond pour 
éviter la contamination de l'extérieur</t>
  </si>
  <si>
    <t>Entretien</t>
  </si>
  <si>
    <t>Réparer la cause de cette condensation</t>
  </si>
  <si>
    <t>Remplacer les casiers</t>
  </si>
  <si>
    <t>Accentuer le contrôle</t>
  </si>
  <si>
    <t>Absence de distribiteur papier</t>
  </si>
  <si>
    <t>Absence du référentiel 2019</t>
  </si>
  <si>
    <t>Les aubergines, les pommes de terre et la blette exposées le jour de l'audit (voir photo) n'étaient pas fraîches</t>
  </si>
  <si>
    <t>Assurer le tri rigoureux des 
articles exposés</t>
  </si>
  <si>
    <t>Exposition de paquets et de sacs de dattes sans date de conditionnement.</t>
  </si>
  <si>
    <t>Assurer le contrôle avant ouverture.</t>
  </si>
  <si>
    <t>Les accessoires n'étaient pas propres.</t>
  </si>
  <si>
    <t>Stockage de plusieurs articles contre les murs</t>
  </si>
  <si>
    <t>Prévoir une distance de 50cm du mur pour le stockage dans le réserve</t>
  </si>
  <si>
    <t>Développement de rouille et présence de restes des produits dans quelques élements de rayonnage</t>
  </si>
  <si>
    <t>Prévoir une opération
 d'entretien et de nettoyage des éléments du rayonnage</t>
  </si>
  <si>
    <t>Exposition de 2 paquets de "Caffé espresso" avec un marquage non lisible</t>
  </si>
  <si>
    <t>Renforcer les contrôles</t>
  </si>
  <si>
    <t>La chambre froide englobe plusieurs produits :olives, harissa, yaourt, kiwi et charcuterie. ( voir photo)</t>
  </si>
  <si>
    <t>Assurer un nettoyage apprfondi</t>
  </si>
  <si>
    <t>Des paquets de fromage "fromy" exposés avec une DLC 04/05/2019 correspondant au jour de l'audit</t>
  </si>
  <si>
    <t>Renforcer le contrôle et retirer les produits à J-2</t>
  </si>
  <si>
    <t>Exposition de 2 barquettes de moule demi coquille sans marquage de date</t>
  </si>
  <si>
    <t>Les zones à côté des linéaires glaces et produits surgelés n'étaient pas propres</t>
  </si>
  <si>
    <t>Absence du local poubelle comme le stipule le référentiel</t>
  </si>
  <si>
    <t>Aménager un local</t>
  </si>
  <si>
    <t>Certains casiers n'étaient pas propres et rouillés</t>
  </si>
  <si>
    <t>Entretenir les casiers</t>
  </si>
  <si>
    <t>Renforcer le nettoyage</t>
  </si>
  <si>
    <t>La commande de la poubelle est non fonctionelle</t>
  </si>
  <si>
    <t>Le plafond détruit au niveau des chambres froide de stockage ( voir photo)</t>
  </si>
  <si>
    <t>Présence de rouille</t>
  </si>
  <si>
    <t>Condensation de l'humidité au niveau des meubles d'exposition de yaourt</t>
  </si>
  <si>
    <t>Présence exessive du givre dans le meuble des produits surgelés</t>
  </si>
  <si>
    <t>Dégivrer le meuble</t>
  </si>
  <si>
    <t>Mettre un distributeur à disposition</t>
  </si>
  <si>
    <t>Monter un DEIV dans ce rayon</t>
  </si>
  <si>
    <t>Aucune preuve de formation n'était disponible pour le personnel PFT</t>
  </si>
  <si>
    <t xml:space="preserve">Personne n'était muni de badge </t>
  </si>
  <si>
    <t>Exiger le plan</t>
  </si>
  <si>
    <t xml:space="preserve">Absence du plan d'appâtage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</si>
</sst>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  <font>
      <sz val="12"/>
      <color theme="1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47" fillId="0" borderId="1" xfId="0" applyFont="1" applyBorder="1" applyProtection="1">
      <protection locked="0"/>
    </xf>
    <xf numFmtId="0" fontId="33" fillId="0" borderId="1" xfId="0" applyFont="1" applyFill="1" applyBorder="1" applyAlignment="1" applyProtection="1">
      <alignment horizontal="left" vertical="center" wrapText="1"/>
      <protection hidden="1"/>
    </xf>
    <xf numFmtId="0" fontId="35" fillId="0" borderId="1" xfId="0" applyFont="1" applyFill="1" applyBorder="1" applyAlignment="1" applyProtection="1">
      <alignment vertical="top" wrapText="1"/>
      <protection locked="0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5" fontId="35" fillId="0" borderId="1" xfId="0" applyNumberFormat="1" applyFont="1" applyFill="1" applyBorder="1" applyAlignment="1" applyProtection="1">
      <alignment horizontal="left" wrapText="1"/>
      <protection hidden="1"/>
    </xf>
    <xf numFmtId="0" fontId="47" fillId="0" borderId="1" xfId="0" applyFont="1" applyFill="1" applyBorder="1" applyProtection="1">
      <protection locked="0"/>
    </xf>
    <xf numFmtId="0" fontId="34" fillId="0" borderId="1" xfId="0" applyFont="1" applyFill="1" applyBorder="1" applyAlignment="1" applyProtection="1">
      <alignment vertical="center"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165" fontId="6" fillId="0" borderId="1" xfId="0" applyNumberFormat="1" applyFont="1" applyFill="1" applyBorder="1" applyAlignment="1">
      <alignment horizontal="center" wrapText="1"/>
    </xf>
    <xf numFmtId="9" fontId="35" fillId="0" borderId="1" xfId="0" applyNumberFormat="1" applyFont="1" applyFill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6" fillId="0" borderId="0" xfId="0" applyFont="1" applyFill="1"/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082560"/>
        <c:axId val="147079840"/>
      </c:barChart>
      <c:catAx>
        <c:axId val="14708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079840"/>
        <c:crosses val="autoZero"/>
        <c:auto val="1"/>
        <c:lblAlgn val="ctr"/>
        <c:lblOffset val="100"/>
        <c:noMultiLvlLbl val="0"/>
      </c:catAx>
      <c:valAx>
        <c:axId val="14707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08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401200"/>
        <c:axId val="149395216"/>
      </c:barChart>
      <c:catAx>
        <c:axId val="14940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395216"/>
        <c:crosses val="autoZero"/>
        <c:auto val="1"/>
        <c:lblAlgn val="ctr"/>
        <c:lblOffset val="100"/>
        <c:noMultiLvlLbl val="0"/>
      </c:catAx>
      <c:valAx>
        <c:axId val="14939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40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0.73809523809523814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405008"/>
        <c:axId val="149397392"/>
      </c:barChart>
      <c:catAx>
        <c:axId val="14940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397392"/>
        <c:crosses val="autoZero"/>
        <c:auto val="1"/>
        <c:lblAlgn val="ctr"/>
        <c:lblOffset val="100"/>
        <c:noMultiLvlLbl val="0"/>
      </c:catAx>
      <c:valAx>
        <c:axId val="14939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40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0.82432432432432434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402288"/>
        <c:axId val="149399568"/>
      </c:barChart>
      <c:catAx>
        <c:axId val="14940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399568"/>
        <c:crosses val="autoZero"/>
        <c:auto val="1"/>
        <c:lblAlgn val="ctr"/>
        <c:lblOffset val="100"/>
        <c:noMultiLvlLbl val="0"/>
      </c:catAx>
      <c:valAx>
        <c:axId val="14939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40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0.76470588235294112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406096"/>
        <c:axId val="149403920"/>
      </c:barChart>
      <c:catAx>
        <c:axId val="14940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403920"/>
        <c:crosses val="autoZero"/>
        <c:auto val="1"/>
        <c:lblAlgn val="ctr"/>
        <c:lblOffset val="100"/>
        <c:noMultiLvlLbl val="0"/>
      </c:catAx>
      <c:valAx>
        <c:axId val="149403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40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0.33333333333333331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970768"/>
        <c:axId val="149968048"/>
      </c:barChart>
      <c:catAx>
        <c:axId val="14997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968048"/>
        <c:crosses val="autoZero"/>
        <c:auto val="1"/>
        <c:lblAlgn val="ctr"/>
        <c:lblOffset val="100"/>
        <c:noMultiLvlLbl val="0"/>
      </c:catAx>
      <c:valAx>
        <c:axId val="149968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97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983280"/>
        <c:axId val="149977840"/>
      </c:barChart>
      <c:catAx>
        <c:axId val="14998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977840"/>
        <c:crosses val="autoZero"/>
        <c:auto val="1"/>
        <c:lblAlgn val="ctr"/>
        <c:lblOffset val="100"/>
        <c:noMultiLvlLbl val="0"/>
      </c:catAx>
      <c:valAx>
        <c:axId val="14997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98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0.79870129870129869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969680"/>
        <c:axId val="149978384"/>
      </c:barChart>
      <c:catAx>
        <c:axId val="14996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978384"/>
        <c:crosses val="autoZero"/>
        <c:auto val="1"/>
        <c:lblAlgn val="ctr"/>
        <c:lblOffset val="100"/>
        <c:noMultiLvlLbl val="0"/>
      </c:catAx>
      <c:valAx>
        <c:axId val="149978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96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0.77935064935064935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9971856"/>
        <c:axId val="149972400"/>
        <c:extLst xmlns:c16r2="http://schemas.microsoft.com/office/drawing/2015/06/chart"/>
      </c:barChart>
      <c:catAx>
        <c:axId val="1499718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972400"/>
        <c:crosses val="autoZero"/>
        <c:auto val="1"/>
        <c:lblAlgn val="ctr"/>
        <c:lblOffset val="100"/>
        <c:noMultiLvlLbl val="0"/>
      </c:catAx>
      <c:valAx>
        <c:axId val="1499724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97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0.47857142857142854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49974032"/>
        <c:axId val="149975664"/>
        <c:extLst xmlns:c16r2="http://schemas.microsoft.com/office/drawing/2015/06/chart"/>
      </c:barChart>
      <c:catAx>
        <c:axId val="14997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975664"/>
        <c:crosses val="autoZero"/>
        <c:auto val="1"/>
        <c:lblAlgn val="ctr"/>
        <c:lblOffset val="100"/>
        <c:noMultiLvlLbl val="0"/>
      </c:catAx>
      <c:valAx>
        <c:axId val="14997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97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085280"/>
        <c:axId val="147076032"/>
      </c:barChart>
      <c:catAx>
        <c:axId val="14708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076032"/>
        <c:crosses val="autoZero"/>
        <c:auto val="1"/>
        <c:lblAlgn val="ctr"/>
        <c:lblOffset val="100"/>
        <c:noMultiLvlLbl val="0"/>
      </c:catAx>
      <c:valAx>
        <c:axId val="14707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08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083648"/>
        <c:axId val="147079296"/>
      </c:barChart>
      <c:catAx>
        <c:axId val="14708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079296"/>
        <c:crosses val="autoZero"/>
        <c:auto val="1"/>
        <c:lblAlgn val="ctr"/>
        <c:lblOffset val="100"/>
        <c:noMultiLvlLbl val="0"/>
      </c:catAx>
      <c:valAx>
        <c:axId val="14707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08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088000"/>
        <c:axId val="147088544"/>
      </c:barChart>
      <c:catAx>
        <c:axId val="14708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088544"/>
        <c:crosses val="autoZero"/>
        <c:auto val="1"/>
        <c:lblAlgn val="ctr"/>
        <c:lblOffset val="100"/>
        <c:noMultiLvlLbl val="0"/>
      </c:catAx>
      <c:valAx>
        <c:axId val="14708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08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090720"/>
        <c:axId val="147077120"/>
      </c:barChart>
      <c:catAx>
        <c:axId val="14709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077120"/>
        <c:crosses val="autoZero"/>
        <c:auto val="1"/>
        <c:lblAlgn val="ctr"/>
        <c:lblOffset val="100"/>
        <c:noMultiLvlLbl val="0"/>
      </c:catAx>
      <c:valAx>
        <c:axId val="14707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09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078752"/>
        <c:axId val="147082016"/>
      </c:barChart>
      <c:catAx>
        <c:axId val="14707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082016"/>
        <c:crosses val="autoZero"/>
        <c:auto val="1"/>
        <c:lblAlgn val="ctr"/>
        <c:lblOffset val="100"/>
        <c:noMultiLvlLbl val="0"/>
      </c:catAx>
      <c:valAx>
        <c:axId val="14708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07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398480"/>
        <c:axId val="149407728"/>
      </c:barChart>
      <c:catAx>
        <c:axId val="14939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407728"/>
        <c:crosses val="autoZero"/>
        <c:auto val="1"/>
        <c:lblAlgn val="ctr"/>
        <c:lblOffset val="100"/>
        <c:noMultiLvlLbl val="0"/>
      </c:catAx>
      <c:valAx>
        <c:axId val="14940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39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0.7321428571428571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401744"/>
        <c:axId val="149408816"/>
      </c:barChart>
      <c:catAx>
        <c:axId val="14940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408816"/>
        <c:crosses val="autoZero"/>
        <c:auto val="1"/>
        <c:lblAlgn val="ctr"/>
        <c:lblOffset val="100"/>
        <c:noMultiLvlLbl val="0"/>
      </c:catAx>
      <c:valAx>
        <c:axId val="14940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40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9400656"/>
        <c:axId val="149394128"/>
      </c:barChart>
      <c:catAx>
        <c:axId val="14940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9394128"/>
        <c:crosses val="autoZero"/>
        <c:auto val="1"/>
        <c:lblAlgn val="ctr"/>
        <c:lblOffset val="100"/>
        <c:noMultiLvlLbl val="0"/>
      </c:catAx>
      <c:valAx>
        <c:axId val="14939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940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9" zoomScaleSheetLayoutView="100" workbookViewId="0">
      <selection activeCell="B88" sqref="B88:C8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9" t="s">
        <v>474</v>
      </c>
      <c r="B18" s="349"/>
      <c r="C18" s="349"/>
      <c r="D18" s="350" t="s">
        <v>475</v>
      </c>
      <c r="E18" s="350"/>
      <c r="F18" s="350"/>
      <c r="G18" s="350"/>
      <c r="H18" s="350"/>
      <c r="I18" s="350"/>
      <c r="J18" s="350"/>
      <c r="K18" s="35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1" t="s">
        <v>277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5" t="s">
        <v>279</v>
      </c>
      <c r="C23" s="345"/>
      <c r="D23" s="31"/>
      <c r="E23" s="31"/>
      <c r="F23" s="31"/>
      <c r="G23" s="31"/>
      <c r="H23" s="31"/>
      <c r="I23" s="31"/>
      <c r="J23" t="str">
        <f>D18</f>
        <v>Khzema</v>
      </c>
    </row>
    <row r="24" spans="1:11" ht="33" customHeight="1" x14ac:dyDescent="0.25">
      <c r="A24" s="277" t="s">
        <v>280</v>
      </c>
      <c r="B24" s="344">
        <f>AVERAGE('A1 Exploitation'!D730,'A1 Technique'!D199)</f>
        <v>0.77935064935064935</v>
      </c>
      <c r="C24" s="344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4" t="e">
        <f>AVERAGE('A2 Exploitation'!D730,'A2 Technique'!D199)</f>
        <v>#DIV/0!</v>
      </c>
      <c r="C25" s="344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4" t="e">
        <f>AVERAGE('A3 Exploitation'!D730,'A3 Technique'!D199)</f>
        <v>#DIV/0!</v>
      </c>
      <c r="C26" s="344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4" t="e">
        <f>AVERAGE('A4 Exploitation'!D730,'A4 Technique'!D199)</f>
        <v>#DIV/0!</v>
      </c>
      <c r="C27" s="344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4"/>
      <c r="C28" s="344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4"/>
      <c r="C29" s="344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5" t="s">
        <v>286</v>
      </c>
      <c r="C33" s="345"/>
      <c r="D33" s="31"/>
      <c r="E33" s="31"/>
      <c r="F33" s="31"/>
      <c r="G33" s="31"/>
      <c r="H33" s="31"/>
      <c r="I33" s="31"/>
      <c r="J33" t="str">
        <f>D18</f>
        <v>Khzema</v>
      </c>
    </row>
    <row r="34" spans="1:10" ht="33" customHeight="1" x14ac:dyDescent="0.25">
      <c r="A34" s="277" t="s">
        <v>280</v>
      </c>
      <c r="B34" s="344">
        <f>'A1 Exploitation'!D730</f>
        <v>0.79870129870129869</v>
      </c>
      <c r="C34" s="344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4" t="e">
        <f>'A2 Exploitation'!D730</f>
        <v>#DIV/0!</v>
      </c>
      <c r="C35" s="344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4" t="e">
        <f>'A3 Exploitation'!D730</f>
        <v>#DIV/0!</v>
      </c>
      <c r="C36" s="344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4" t="e">
        <f>'A4 Exploitation'!D730</f>
        <v>#DIV/0!</v>
      </c>
      <c r="C37" s="344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4"/>
      <c r="C38" s="344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4"/>
      <c r="C39" s="344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8" t="s">
        <v>287</v>
      </c>
      <c r="C42" s="348"/>
      <c r="D42" s="31"/>
      <c r="E42" s="31"/>
      <c r="F42" s="31"/>
      <c r="G42" s="31"/>
      <c r="H42" s="31"/>
      <c r="I42" s="31"/>
      <c r="J42" t="str">
        <f>D18</f>
        <v>Khzema</v>
      </c>
    </row>
    <row r="43" spans="1:10" ht="33" customHeight="1" x14ac:dyDescent="0.25">
      <c r="A43" s="277" t="s">
        <v>280</v>
      </c>
      <c r="B43" s="344">
        <f>AVERAGE('A1 Exploitation'!D728, 'A1 Technique'!D197)</f>
        <v>0.47857142857142854</v>
      </c>
      <c r="C43" s="344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4" t="e">
        <f>AVERAGE('A2 Exploitation'!D728, 'A2 Technique'!D197)</f>
        <v>#DIV/0!</v>
      </c>
      <c r="C44" s="344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4" t="e">
        <f>AVERAGE('A3 Exploitation'!D728, 'A3 Technique'!D197)</f>
        <v>#DIV/0!</v>
      </c>
      <c r="C45" s="344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4" t="e">
        <f>AVERAGE('A4 Exploitation'!D728, 'A4 Technique'!D197)</f>
        <v>#DIV/0!</v>
      </c>
      <c r="C46" s="344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4"/>
      <c r="C47" s="344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4"/>
      <c r="C48" s="344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5" t="s">
        <v>288</v>
      </c>
      <c r="C51" s="345"/>
      <c r="D51" s="31"/>
      <c r="E51" s="31"/>
      <c r="F51" s="31"/>
      <c r="G51" s="31"/>
      <c r="H51" s="31"/>
      <c r="I51" s="31"/>
      <c r="J51" t="str">
        <f>D18</f>
        <v>Khzema</v>
      </c>
    </row>
    <row r="52" spans="1:10" ht="33" customHeight="1" x14ac:dyDescent="0.25">
      <c r="A52" s="277" t="s">
        <v>280</v>
      </c>
      <c r="B52" s="347">
        <f>'A1 Exploitation'!D48</f>
        <v>0.94444444444444442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 t="e">
        <f>'A2 Exploitation'!D48</f>
        <v>#DIV/0!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 t="e">
        <f>'A3 Exploitation'!D48</f>
        <v>#DIV/0!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5" t="s">
        <v>289</v>
      </c>
      <c r="C60" s="345"/>
      <c r="D60" s="31"/>
      <c r="E60" s="31"/>
      <c r="F60" s="31"/>
      <c r="G60" s="31"/>
      <c r="H60" s="31"/>
      <c r="I60" s="31"/>
      <c r="J60" t="str">
        <f>D18</f>
        <v>Khzema</v>
      </c>
    </row>
    <row r="61" spans="1:10" ht="33" customHeight="1" x14ac:dyDescent="0.25">
      <c r="A61" s="277" t="s">
        <v>280</v>
      </c>
      <c r="B61" s="344" t="e">
        <f>'A1 Exploitation'!D131</f>
        <v>#DIV/0!</v>
      </c>
      <c r="C61" s="344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4" t="e">
        <f>'A2 Exploitation'!D131</f>
        <v>#DIV/0!</v>
      </c>
      <c r="C62" s="344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4" t="e">
        <f>'A3 Exploitation'!D131</f>
        <v>#DIV/0!</v>
      </c>
      <c r="C63" s="344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4" t="e">
        <f>'A4 Exploitation'!D131</f>
        <v>#DIV/0!</v>
      </c>
      <c r="C64" s="344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4"/>
      <c r="C65" s="344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4"/>
      <c r="C66" s="344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5" t="s">
        <v>464</v>
      </c>
      <c r="C69" s="345"/>
      <c r="D69" s="31"/>
      <c r="E69" s="31"/>
      <c r="F69" s="31"/>
      <c r="G69" s="31"/>
      <c r="H69" s="31"/>
      <c r="I69" s="31"/>
      <c r="J69" t="str">
        <f>D18</f>
        <v>Khzema</v>
      </c>
    </row>
    <row r="70" spans="1:10" ht="33" customHeight="1" x14ac:dyDescent="0.25">
      <c r="A70" s="277" t="s">
        <v>280</v>
      </c>
      <c r="B70" s="344" t="e">
        <f>'A1 Exploitation'!D187</f>
        <v>#DIV/0!</v>
      </c>
      <c r="C70" s="344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4" t="e">
        <f>'A2 Exploitation'!D187</f>
        <v>#DIV/0!</v>
      </c>
      <c r="C71" s="344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4" t="e">
        <f>'A3 Exploitation'!D187</f>
        <v>#DIV/0!</v>
      </c>
      <c r="C72" s="344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4" t="e">
        <f>'A4 Exploitation'!D187</f>
        <v>#DIV/0!</v>
      </c>
      <c r="C73" s="344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4"/>
      <c r="C74" s="344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4"/>
      <c r="C75" s="344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5" t="s">
        <v>465</v>
      </c>
      <c r="C78" s="345"/>
      <c r="D78" s="31"/>
      <c r="E78" s="31"/>
      <c r="F78" s="31"/>
      <c r="G78" s="31"/>
      <c r="H78" s="31"/>
      <c r="I78" s="31"/>
      <c r="J78" t="str">
        <f>D18</f>
        <v>Khzema</v>
      </c>
    </row>
    <row r="79" spans="1:10" ht="33" customHeight="1" x14ac:dyDescent="0.25">
      <c r="A79" s="277" t="s">
        <v>280</v>
      </c>
      <c r="B79" s="344" t="e">
        <f>'A1 Exploitation'!D249</f>
        <v>#DIV/0!</v>
      </c>
      <c r="C79" s="344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4" t="e">
        <f>'A2 Exploitation'!D249</f>
        <v>#DIV/0!</v>
      </c>
      <c r="C80" s="344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4" t="e">
        <f>'A3 Exploitation'!D249</f>
        <v>#DIV/0!</v>
      </c>
      <c r="C81" s="344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4" t="e">
        <f>'A4 Exploitation'!D249</f>
        <v>#DIV/0!</v>
      </c>
      <c r="C82" s="344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4"/>
      <c r="C83" s="344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4"/>
      <c r="C84" s="344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5" t="s">
        <v>466</v>
      </c>
      <c r="C87" s="345"/>
      <c r="D87" s="31"/>
      <c r="E87" s="31"/>
      <c r="F87" s="31"/>
      <c r="G87" s="31"/>
      <c r="H87" s="31"/>
      <c r="I87" s="31"/>
      <c r="J87" t="str">
        <f>D18</f>
        <v>Khzema</v>
      </c>
    </row>
    <row r="88" spans="1:10" ht="33" customHeight="1" x14ac:dyDescent="0.25">
      <c r="A88" s="277" t="s">
        <v>280</v>
      </c>
      <c r="B88" s="344" t="e">
        <f>'A1 Exploitation'!D304</f>
        <v>#DIV/0!</v>
      </c>
      <c r="C88" s="344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4" t="e">
        <f>'A2 Exploitation'!D304</f>
        <v>#DIV/0!</v>
      </c>
      <c r="C89" s="344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4" t="e">
        <f>'A3 Exploitation'!D304</f>
        <v>#DIV/0!</v>
      </c>
      <c r="C90" s="344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4" t="e">
        <f>'A4 Exploitation'!D304</f>
        <v>#DIV/0!</v>
      </c>
      <c r="C91" s="344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4"/>
      <c r="C92" s="344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4"/>
      <c r="C93" s="344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5" t="s">
        <v>467</v>
      </c>
      <c r="C96" s="345"/>
      <c r="D96" s="31"/>
      <c r="E96" s="31"/>
      <c r="F96" s="31"/>
      <c r="G96" s="31"/>
      <c r="H96" s="31"/>
      <c r="I96" s="31"/>
      <c r="J96" t="str">
        <f>D18</f>
        <v>Khzema</v>
      </c>
    </row>
    <row r="97" spans="1:10" ht="33" customHeight="1" x14ac:dyDescent="0.25">
      <c r="A97" s="277" t="s">
        <v>280</v>
      </c>
      <c r="B97" s="344" t="e">
        <f>'A1 Exploitation'!D371</f>
        <v>#DIV/0!</v>
      </c>
      <c r="C97" s="344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4" t="e">
        <f>'A2 Exploitation'!D371</f>
        <v>#DIV/0!</v>
      </c>
      <c r="C98" s="344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4" t="e">
        <f>'A3 Exploitation'!D371</f>
        <v>#DIV/0!</v>
      </c>
      <c r="C99" s="344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4" t="e">
        <f>'A4 Exploitation'!D371</f>
        <v>#DIV/0!</v>
      </c>
      <c r="C100" s="344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4"/>
      <c r="C101" s="344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4"/>
      <c r="C102" s="344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5" t="s">
        <v>468</v>
      </c>
      <c r="C105" s="345"/>
      <c r="D105" s="31"/>
      <c r="E105" s="31"/>
      <c r="F105" s="31"/>
      <c r="G105" s="31"/>
      <c r="H105" s="31"/>
      <c r="I105" s="31"/>
      <c r="J105" t="str">
        <f>D18</f>
        <v>Khzema</v>
      </c>
    </row>
    <row r="106" spans="1:10" ht="33" customHeight="1" x14ac:dyDescent="0.25">
      <c r="A106" s="277" t="s">
        <v>280</v>
      </c>
      <c r="B106" s="344" t="e">
        <f>'A1 Exploitation'!D429</f>
        <v>#DIV/0!</v>
      </c>
      <c r="C106" s="344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4" t="e">
        <f>'A2 Exploitation'!D429</f>
        <v>#DIV/0!</v>
      </c>
      <c r="C107" s="344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4" t="e">
        <f>'A3 Exploitation'!D429</f>
        <v>#DIV/0!</v>
      </c>
      <c r="C108" s="344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4" t="e">
        <f>'A4 Exploitation'!D429</f>
        <v>#DIV/0!</v>
      </c>
      <c r="C109" s="344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4"/>
      <c r="C110" s="344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4"/>
      <c r="C111" s="344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5" t="s">
        <v>469</v>
      </c>
      <c r="C114" s="345"/>
      <c r="D114" s="31"/>
      <c r="E114" s="31"/>
      <c r="F114" s="31"/>
      <c r="G114" s="31"/>
      <c r="H114" s="31"/>
      <c r="I114" s="31"/>
      <c r="J114" t="str">
        <f>D18</f>
        <v>Khzema</v>
      </c>
    </row>
    <row r="115" spans="1:10" ht="33" customHeight="1" x14ac:dyDescent="0.25">
      <c r="A115" s="277" t="s">
        <v>280</v>
      </c>
      <c r="B115" s="344">
        <f>'A1 Exploitation'!D476</f>
        <v>0.7321428571428571</v>
      </c>
      <c r="C115" s="344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4" t="e">
        <f>'A2 Exploitation'!D476</f>
        <v>#DIV/0!</v>
      </c>
      <c r="C116" s="344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4" t="e">
        <f>'A3 Exploitation'!D476</f>
        <v>#DIV/0!</v>
      </c>
      <c r="C117" s="344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4" t="e">
        <f>'A4 Exploitation'!D476</f>
        <v>#DIV/0!</v>
      </c>
      <c r="C118" s="344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4"/>
      <c r="C119" s="344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4"/>
      <c r="C120" s="344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5" t="s">
        <v>470</v>
      </c>
      <c r="C123" s="345"/>
      <c r="D123" s="31"/>
      <c r="E123" s="31"/>
      <c r="F123" s="31"/>
      <c r="G123" s="31"/>
      <c r="H123" s="31"/>
      <c r="I123" s="31"/>
      <c r="J123" t="str">
        <f>D18</f>
        <v>Khzema</v>
      </c>
    </row>
    <row r="124" spans="1:10" ht="33" customHeight="1" x14ac:dyDescent="0.25">
      <c r="A124" s="277" t="s">
        <v>280</v>
      </c>
      <c r="B124" s="344" t="e">
        <f>'A1 Exploitation'!D527</f>
        <v>#DIV/0!</v>
      </c>
      <c r="C124" s="344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4" t="e">
        <f>'A2 Exploitation'!D527</f>
        <v>#DIV/0!</v>
      </c>
      <c r="C125" s="344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4" t="e">
        <f>'A3 Exploitation'!D527</f>
        <v>#DIV/0!</v>
      </c>
      <c r="C126" s="344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4" t="e">
        <f>'A4 Exploitation'!D527</f>
        <v>#DIV/0!</v>
      </c>
      <c r="C127" s="344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4"/>
      <c r="C128" s="344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4"/>
      <c r="C129" s="344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5" t="s">
        <v>471</v>
      </c>
      <c r="C132" s="345"/>
      <c r="D132" s="31"/>
      <c r="E132" s="31"/>
      <c r="F132" s="31"/>
      <c r="G132" s="31"/>
      <c r="H132" s="31"/>
      <c r="I132" s="31"/>
      <c r="J132" t="str">
        <f>D18</f>
        <v>Khzema</v>
      </c>
    </row>
    <row r="133" spans="1:10" ht="33" customHeight="1" x14ac:dyDescent="0.25">
      <c r="A133" s="277" t="s">
        <v>280</v>
      </c>
      <c r="B133" s="344">
        <f>'A1 Exploitation'!D570</f>
        <v>0.97916666666666663</v>
      </c>
      <c r="C133" s="344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4" t="e">
        <f>'A2 Exploitation'!D570</f>
        <v>#DIV/0!</v>
      </c>
      <c r="C134" s="344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4" t="e">
        <f>'A3 Exploitation'!D570</f>
        <v>#DIV/0!</v>
      </c>
      <c r="C135" s="344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4" t="e">
        <f>'A4 Exploitation'!D570</f>
        <v>#DIV/0!</v>
      </c>
      <c r="C136" s="344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4"/>
      <c r="C137" s="344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4"/>
      <c r="C138" s="344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5" t="s">
        <v>290</v>
      </c>
      <c r="C141" s="345"/>
      <c r="D141" s="31"/>
      <c r="E141" s="31"/>
      <c r="F141" s="31"/>
      <c r="G141" s="31"/>
      <c r="H141" s="31"/>
      <c r="I141" s="31"/>
      <c r="J141" t="str">
        <f>D18</f>
        <v>Khzema</v>
      </c>
    </row>
    <row r="142" spans="1:10" ht="33" customHeight="1" x14ac:dyDescent="0.25">
      <c r="A142" s="277" t="s">
        <v>280</v>
      </c>
      <c r="B142" s="344">
        <f>'A1 Exploitation'!D610</f>
        <v>0.73809523809523814</v>
      </c>
      <c r="C142" s="344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4" t="e">
        <f>'A2 Exploitation'!D610</f>
        <v>#DIV/0!</v>
      </c>
      <c r="C143" s="344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4" t="e">
        <f>'A3 Exploitation'!D610</f>
        <v>#DIV/0!</v>
      </c>
      <c r="C144" s="344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4" t="e">
        <f>'A4 Exploitation'!D610</f>
        <v>#DIV/0!</v>
      </c>
      <c r="C145" s="344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4"/>
      <c r="C146" s="344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4"/>
      <c r="C147" s="344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5" t="s">
        <v>291</v>
      </c>
      <c r="C150" s="345"/>
      <c r="D150" s="31"/>
      <c r="E150" s="31"/>
      <c r="F150" s="31"/>
      <c r="G150" s="31"/>
      <c r="H150" s="31"/>
      <c r="I150" s="31"/>
      <c r="J150" t="str">
        <f>D18</f>
        <v>Khzema</v>
      </c>
    </row>
    <row r="151" spans="1:10" ht="33" customHeight="1" x14ac:dyDescent="0.25">
      <c r="A151" s="277" t="s">
        <v>280</v>
      </c>
      <c r="B151" s="344">
        <f>'A1 Exploitation'!D673</f>
        <v>0.82432432432432434</v>
      </c>
      <c r="C151" s="344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4" t="e">
        <f>'A2 Exploitation'!D673</f>
        <v>#DIV/0!</v>
      </c>
      <c r="C152" s="344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4" t="e">
        <f>'A3 Exploitation'!D673</f>
        <v>#DIV/0!</v>
      </c>
      <c r="C153" s="344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4" t="e">
        <f>'A4 Exploitation'!D673</f>
        <v>#DIV/0!</v>
      </c>
      <c r="C154" s="344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4"/>
      <c r="C155" s="344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4"/>
      <c r="C156" s="344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5" t="s">
        <v>472</v>
      </c>
      <c r="C160" s="345"/>
      <c r="D160" s="31"/>
      <c r="E160" s="31"/>
      <c r="F160" s="31"/>
      <c r="G160" s="31"/>
      <c r="H160" s="31"/>
      <c r="I160" s="31"/>
      <c r="J160" t="str">
        <f>D18</f>
        <v>Khzema</v>
      </c>
    </row>
    <row r="161" spans="1:10" ht="33" customHeight="1" x14ac:dyDescent="0.25">
      <c r="A161" s="277" t="s">
        <v>280</v>
      </c>
      <c r="B161" s="344">
        <f>'A1 Exploitation'!D702</f>
        <v>0.76470588235294112</v>
      </c>
      <c r="C161" s="344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4" t="e">
        <f>'A2 Exploitation'!D702</f>
        <v>#DIV/0!</v>
      </c>
      <c r="C162" s="344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4" t="e">
        <f>'A3 Exploitation'!D702</f>
        <v>#DIV/0!</v>
      </c>
      <c r="C163" s="344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4" t="e">
        <f>'A4 Exploitation'!D702</f>
        <v>#DIV/0!</v>
      </c>
      <c r="C164" s="344"/>
    </row>
    <row r="165" spans="1:10" ht="33" customHeight="1" x14ac:dyDescent="0.25">
      <c r="A165" s="276" t="s">
        <v>284</v>
      </c>
      <c r="B165" s="344"/>
      <c r="C165" s="344"/>
    </row>
    <row r="166" spans="1:10" ht="18" x14ac:dyDescent="0.25">
      <c r="A166" s="276" t="s">
        <v>285</v>
      </c>
      <c r="B166" s="344"/>
      <c r="C166" s="344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5" t="s">
        <v>473</v>
      </c>
      <c r="C169" s="345"/>
      <c r="J169" t="str">
        <f>D18</f>
        <v>Khzema</v>
      </c>
    </row>
    <row r="170" spans="1:10" ht="33" customHeight="1" x14ac:dyDescent="0.25">
      <c r="A170" s="277" t="s">
        <v>280</v>
      </c>
      <c r="B170" s="344">
        <f>'A1 Exploitation'!D726</f>
        <v>0.33333333333333331</v>
      </c>
      <c r="C170" s="344"/>
    </row>
    <row r="171" spans="1:10" ht="33" customHeight="1" x14ac:dyDescent="0.25">
      <c r="A171" s="276" t="s">
        <v>281</v>
      </c>
      <c r="B171" s="344" t="e">
        <f>'A2 Exploitation'!D726</f>
        <v>#DIV/0!</v>
      </c>
      <c r="C171" s="344"/>
    </row>
    <row r="172" spans="1:10" ht="33" customHeight="1" x14ac:dyDescent="0.25">
      <c r="A172" s="277" t="s">
        <v>282</v>
      </c>
      <c r="B172" s="344" t="e">
        <f>'A3 Exploitation'!D726</f>
        <v>#DIV/0!</v>
      </c>
      <c r="C172" s="344"/>
    </row>
    <row r="173" spans="1:10" ht="33" customHeight="1" x14ac:dyDescent="0.25">
      <c r="A173" s="277" t="s">
        <v>283</v>
      </c>
      <c r="B173" s="344" t="e">
        <f>'A4 Exploitation'!D726</f>
        <v>#DIV/0!</v>
      </c>
      <c r="C173" s="344"/>
    </row>
    <row r="174" spans="1:10" ht="33" customHeight="1" x14ac:dyDescent="0.25">
      <c r="A174" s="276" t="s">
        <v>284</v>
      </c>
      <c r="B174" s="344"/>
      <c r="C174" s="344"/>
    </row>
    <row r="175" spans="1:10" ht="18" x14ac:dyDescent="0.25">
      <c r="A175" s="276" t="s">
        <v>285</v>
      </c>
      <c r="B175" s="344"/>
      <c r="C175" s="344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5" t="s">
        <v>292</v>
      </c>
      <c r="C178" s="345"/>
      <c r="J178" t="str">
        <f>D18</f>
        <v>Khzema</v>
      </c>
    </row>
    <row r="179" spans="1:10" ht="33" customHeight="1" x14ac:dyDescent="0.25">
      <c r="A179" s="277" t="s">
        <v>280</v>
      </c>
      <c r="B179" s="344">
        <f>'A1 Technique'!D199</f>
        <v>0.76</v>
      </c>
      <c r="C179" s="344"/>
    </row>
    <row r="180" spans="1:10" ht="33" customHeight="1" x14ac:dyDescent="0.25">
      <c r="A180" s="276" t="s">
        <v>281</v>
      </c>
      <c r="B180" s="344" t="e">
        <f>'A2 Technique'!D199</f>
        <v>#DIV/0!</v>
      </c>
      <c r="C180" s="344"/>
    </row>
    <row r="181" spans="1:10" ht="33" customHeight="1" x14ac:dyDescent="0.25">
      <c r="A181" s="277" t="s">
        <v>282</v>
      </c>
      <c r="B181" s="344" t="e">
        <f>'A3 Technique'!D199</f>
        <v>#DIV/0!</v>
      </c>
      <c r="C181" s="344"/>
    </row>
    <row r="182" spans="1:10" ht="33" customHeight="1" x14ac:dyDescent="0.25">
      <c r="A182" s="277" t="s">
        <v>283</v>
      </c>
      <c r="B182" s="344" t="e">
        <f>'A4 Technique'!D199</f>
        <v>#DIV/0!</v>
      </c>
      <c r="C182" s="344"/>
    </row>
    <row r="183" spans="1:10" ht="33" customHeight="1" x14ac:dyDescent="0.25">
      <c r="A183" s="276" t="s">
        <v>284</v>
      </c>
      <c r="B183" s="344"/>
      <c r="C183" s="344"/>
    </row>
    <row r="184" spans="1:10" ht="18" x14ac:dyDescent="0.25">
      <c r="A184" s="276" t="s">
        <v>285</v>
      </c>
      <c r="B184" s="344"/>
      <c r="C184" s="34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71" zoomScaleNormal="100" zoomScaleSheetLayoutView="71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Khzema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 t="s">
        <v>476</v>
      </c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 t="s">
        <v>483</v>
      </c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>
        <v>43587</v>
      </c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>
        <f>D730</f>
        <v>0.79870129870129869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43587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507</v>
      </c>
      <c r="E39" s="90" t="s">
        <v>484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470">
        <f>IF(D43=1, 2, IF(AND(D43&lt;1,D43&gt;0), 1, IF(D43=0,"0","NA")))</f>
        <v>2</v>
      </c>
      <c r="C43" s="89"/>
      <c r="D43" s="271">
        <f>IFERROR(E43/F43,"N.A")</f>
        <v>1</v>
      </c>
      <c r="E43" s="103">
        <v>1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0.94444444444444442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43587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43587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43587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43587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43587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43587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63" x14ac:dyDescent="0.4">
      <c r="A451" s="88" t="s">
        <v>5</v>
      </c>
      <c r="B451" s="89">
        <v>0</v>
      </c>
      <c r="C451" s="89"/>
      <c r="D451" s="111" t="s">
        <v>477</v>
      </c>
      <c r="E451" s="90" t="s">
        <v>485</v>
      </c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63" x14ac:dyDescent="0.4">
      <c r="A453" s="149" t="s">
        <v>361</v>
      </c>
      <c r="B453" s="89">
        <v>0</v>
      </c>
      <c r="C453" s="116">
        <f>IF(B453=0, -5, "0")</f>
        <v>-5</v>
      </c>
      <c r="D453" s="111" t="s">
        <v>508</v>
      </c>
      <c r="E453" s="90" t="s">
        <v>509</v>
      </c>
      <c r="F453" s="90"/>
      <c r="G453" s="83"/>
    </row>
    <row r="454" spans="1:7" ht="42" x14ac:dyDescent="0.4">
      <c r="A454" s="88" t="s">
        <v>85</v>
      </c>
      <c r="B454" s="89">
        <v>0</v>
      </c>
      <c r="C454" s="89"/>
      <c r="D454" s="107" t="s">
        <v>510</v>
      </c>
      <c r="E454" s="90" t="s">
        <v>511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>
        <v>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0.625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0.7321428571428571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43587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43587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>
        <f>D542/(COUNT(B536:C541)*2)</f>
        <v>1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63" x14ac:dyDescent="0.4">
      <c r="A546" s="88" t="s">
        <v>99</v>
      </c>
      <c r="B546" s="89">
        <v>1</v>
      </c>
      <c r="C546" s="141"/>
      <c r="D546" s="107" t="s">
        <v>512</v>
      </c>
      <c r="E546" s="90" t="s">
        <v>486</v>
      </c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31.5" customHeight="1" x14ac:dyDescent="0.4">
      <c r="A565" s="92" t="s">
        <v>422</v>
      </c>
      <c r="B565" s="471">
        <f>IF(D565=1, 2, IF(AND(D565&lt;1,D565&gt;0), 1, IF(D565=0,"0","NA")))</f>
        <v>2</v>
      </c>
      <c r="C565" s="471"/>
      <c r="D565" s="472">
        <f>IFERROR(E565/F565,"N.A")</f>
        <v>1</v>
      </c>
      <c r="E565" s="91">
        <v>1</v>
      </c>
      <c r="F565" s="90">
        <v>1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35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>
        <f>D566/(COUNT(B558:C565,B546:C555)*2)</f>
        <v>0.97222222222222221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47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0.97916666666666663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43587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105" x14ac:dyDescent="0.4">
      <c r="A580" s="88" t="s">
        <v>45</v>
      </c>
      <c r="B580" s="89">
        <v>0</v>
      </c>
      <c r="C580" s="89"/>
      <c r="D580" s="90" t="s">
        <v>513</v>
      </c>
      <c r="E580" s="90" t="s">
        <v>514</v>
      </c>
      <c r="F580" s="90"/>
      <c r="G580" s="83"/>
    </row>
    <row r="581" spans="1:7" ht="126" x14ac:dyDescent="0.4">
      <c r="A581" s="88" t="s">
        <v>78</v>
      </c>
      <c r="B581" s="89">
        <v>0</v>
      </c>
      <c r="C581" s="89"/>
      <c r="D581" s="90" t="s">
        <v>515</v>
      </c>
      <c r="E581" s="90" t="s">
        <v>516</v>
      </c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84" x14ac:dyDescent="0.4">
      <c r="A587" s="88" t="s">
        <v>219</v>
      </c>
      <c r="B587" s="89">
        <v>0</v>
      </c>
      <c r="C587" s="89"/>
      <c r="D587" s="90" t="s">
        <v>478</v>
      </c>
      <c r="E587" s="90" t="s">
        <v>487</v>
      </c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12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>
        <f>D588/(COUNT(B579:C587)*2)</f>
        <v>0.66666666666666663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480</v>
      </c>
      <c r="E592" s="90" t="s">
        <v>488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63" x14ac:dyDescent="0.4">
      <c r="A596" s="265" t="s">
        <v>88</v>
      </c>
      <c r="B596" s="89">
        <v>1</v>
      </c>
      <c r="C596" s="116" t="str">
        <f>IF(B596=0, -5, "0")</f>
        <v>0</v>
      </c>
      <c r="D596" s="338" t="s">
        <v>517</v>
      </c>
      <c r="E596" s="181" t="s">
        <v>518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339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479</v>
      </c>
      <c r="E599" s="91" t="s">
        <v>489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f>IFERROR(E605/F605,"N.A")</f>
        <v>1</v>
      </c>
      <c r="E605" s="91">
        <v>1</v>
      </c>
      <c r="F605" s="90">
        <v>1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19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>
        <f>D606/(COUNT(B592:C597,B599:C605)*2)</f>
        <v>0.79166666666666663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31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>
        <f>D609/(COUNT(B579:C587,B592:C605)*2)</f>
        <v>0.73809523809523814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43587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84" x14ac:dyDescent="0.4">
      <c r="A618" s="108" t="s">
        <v>89</v>
      </c>
      <c r="B618" s="89">
        <v>0</v>
      </c>
      <c r="C618" s="89"/>
      <c r="D618" s="90" t="s">
        <v>519</v>
      </c>
      <c r="E618" s="90" t="s">
        <v>490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16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>
        <f>D627/(COUNT(B618:C626)*2)</f>
        <v>0.88888888888888884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491</v>
      </c>
      <c r="E631" s="90" t="s">
        <v>520</v>
      </c>
      <c r="F631" s="90"/>
      <c r="G631" s="83"/>
    </row>
    <row r="632" spans="1:7" ht="76.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42"/>
      <c r="E632" s="42"/>
      <c r="F632" s="90"/>
      <c r="G632" s="83"/>
    </row>
    <row r="633" spans="1:7" ht="63" x14ac:dyDescent="0.4">
      <c r="A633" s="88" t="s">
        <v>186</v>
      </c>
      <c r="B633" s="89">
        <v>0</v>
      </c>
      <c r="C633" s="89"/>
      <c r="D633" s="100" t="s">
        <v>521</v>
      </c>
      <c r="E633" s="90" t="s">
        <v>522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12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90"/>
      <c r="E646" s="90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1</v>
      </c>
      <c r="C655" s="99"/>
      <c r="D655" s="111"/>
      <c r="E655" s="91"/>
      <c r="F655" s="90"/>
      <c r="G655" s="79"/>
    </row>
    <row r="656" spans="1:16382" ht="42" x14ac:dyDescent="0.4">
      <c r="A656" s="138" t="s">
        <v>418</v>
      </c>
      <c r="B656" s="89">
        <v>0</v>
      </c>
      <c r="C656" s="99"/>
      <c r="D656" s="111" t="s">
        <v>523</v>
      </c>
      <c r="E656" s="90" t="s">
        <v>505</v>
      </c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63" x14ac:dyDescent="0.4">
      <c r="A660" s="88" t="s">
        <v>150</v>
      </c>
      <c r="B660" s="89">
        <v>0</v>
      </c>
      <c r="C660" s="89"/>
      <c r="D660" s="111" t="s">
        <v>524</v>
      </c>
      <c r="E660" s="90" t="s">
        <v>492</v>
      </c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>
        <v>0</v>
      </c>
      <c r="C662" s="205"/>
      <c r="D662" s="111" t="s">
        <v>479</v>
      </c>
      <c r="E662" s="91" t="s">
        <v>489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f>IFERROR(E668/F668,"N.A")</f>
        <v>1</v>
      </c>
      <c r="E668" s="42">
        <v>7</v>
      </c>
      <c r="F668" s="90"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19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0.73076923076923073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0.82432432432432434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43587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473"/>
      <c r="E686" s="474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85.5" customHeight="1" x14ac:dyDescent="0.4">
      <c r="A688" s="267" t="s">
        <v>295</v>
      </c>
      <c r="B688" s="89">
        <v>1</v>
      </c>
      <c r="C688" s="116" t="str">
        <f>IF(B688=0, -5, "0")</f>
        <v>0</v>
      </c>
      <c r="D688" s="474" t="s">
        <v>538</v>
      </c>
      <c r="E688" s="474" t="s">
        <v>493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63" x14ac:dyDescent="0.4">
      <c r="A690" s="92" t="s">
        <v>398</v>
      </c>
      <c r="B690" s="89">
        <v>1</v>
      </c>
      <c r="C690" s="133"/>
      <c r="D690" s="475" t="s">
        <v>539</v>
      </c>
      <c r="E690" s="474" t="s">
        <v>494</v>
      </c>
      <c r="F690" s="90"/>
      <c r="G690" s="83"/>
    </row>
    <row r="691" spans="1:7" ht="30" customHeight="1" x14ac:dyDescent="0.4">
      <c r="A691" s="163" t="s">
        <v>13</v>
      </c>
      <c r="B691" s="89">
        <v>1</v>
      </c>
      <c r="C691" s="185"/>
      <c r="D691" s="473" t="s">
        <v>541</v>
      </c>
      <c r="E691" s="91" t="s">
        <v>540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>
        <v>0</v>
      </c>
      <c r="C696" s="99"/>
      <c r="D696" s="340" t="s">
        <v>525</v>
      </c>
      <c r="E696" s="103" t="s">
        <v>526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0</v>
      </c>
      <c r="C699" s="99"/>
      <c r="D699" s="341" t="s">
        <v>527</v>
      </c>
      <c r="E699" s="90" t="s">
        <v>528</v>
      </c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f>IFERROR(E700/F700,"N.A")</f>
        <v>0</v>
      </c>
      <c r="E700" s="206"/>
      <c r="F700" s="90"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0.76470588235294112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43587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105" x14ac:dyDescent="0.4">
      <c r="A710" s="109" t="s">
        <v>220</v>
      </c>
      <c r="B710" s="185">
        <v>0</v>
      </c>
      <c r="C710" s="185"/>
      <c r="D710" s="135" t="s">
        <v>481</v>
      </c>
      <c r="E710" s="135" t="s">
        <v>495</v>
      </c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42" x14ac:dyDescent="0.4">
      <c r="A712" s="265" t="s">
        <v>273</v>
      </c>
      <c r="B712" s="185">
        <v>0</v>
      </c>
      <c r="C712" s="159">
        <f>IF(B712=0, -5, "0")</f>
        <v>-5</v>
      </c>
      <c r="D712" s="337" t="s">
        <v>482</v>
      </c>
      <c r="E712" s="135" t="s">
        <v>529</v>
      </c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3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343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1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>
        <f>D715/(COUNT(B710:C714)*2)</f>
        <v>8.3333333333333329E-2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>
        <v>1</v>
      </c>
      <c r="C720" s="185"/>
      <c r="D720" s="90" t="s">
        <v>530</v>
      </c>
      <c r="E720" s="90" t="s">
        <v>496</v>
      </c>
      <c r="F720" s="135"/>
    </row>
    <row r="721" spans="1:7" ht="72.75" customHeight="1" x14ac:dyDescent="0.4">
      <c r="A721" s="174" t="s">
        <v>422</v>
      </c>
      <c r="B721" s="471">
        <f>IF(D721=1, 2, IF(AND(D721&lt;1,D721&gt;0), 1, IF(D721=0,"0","NA")))</f>
        <v>2</v>
      </c>
      <c r="C721" s="471"/>
      <c r="D721" s="472">
        <f>IFERROR(E721/F721,"N.A")</f>
        <v>1</v>
      </c>
      <c r="E721" s="42">
        <v>1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0.33333333333333331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0.8571428571428571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0.79870129870129869</v>
      </c>
      <c r="E730" s="3"/>
      <c r="F730" s="3"/>
    </row>
  </sheetData>
  <sheetProtection algorithmName="SHA-512" hashValue="qxZwDidNLzC8FUR/NIUQZmLGw4CiJf2Ac0e3KcUJZDMBtLazT03yAR9EsUiydDLobyHPM/kpItp9e9dwjLhnUA==" saltValue="k82BNyJABl5asrIMkfnbW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599:B605 B348:B356 B178:B185 B536:B541 B654:B660 B269:B289 B231:B235 B710:B714 B105:B110 B140:B146 B237:B244 B449:B463 B528:B529 B484:B490 B643:B649 B30:B37 B592:B597 B257:B264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6" zoomScale="80" zoomScaleNormal="90" zoomScaleSheetLayoutView="80" workbookViewId="0">
      <selection activeCell="F198" sqref="F19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Khzema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'A1 Exploitation'!B10:F10</f>
        <v>Dir magasin et responsables  rayons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'A1 Exploitation'!B11:F11</f>
        <v>43587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>
        <f>D199</f>
        <v>0.76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>
        <v>0</v>
      </c>
      <c r="C17" s="42"/>
      <c r="D17" s="43" t="s">
        <v>497</v>
      </c>
      <c r="E17" s="42" t="s">
        <v>500</v>
      </c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ht="82.5" x14ac:dyDescent="0.3">
      <c r="A20" s="4" t="s">
        <v>129</v>
      </c>
      <c r="B20" s="42">
        <v>0</v>
      </c>
      <c r="C20" s="42"/>
      <c r="D20" s="43" t="s">
        <v>531</v>
      </c>
      <c r="E20" s="43" t="s">
        <v>501</v>
      </c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4</v>
      </c>
    </row>
    <row r="23" spans="1:7" x14ac:dyDescent="0.3">
      <c r="A23" s="445" t="s">
        <v>251</v>
      </c>
      <c r="B23" s="446"/>
      <c r="C23" s="447"/>
      <c r="D23" s="332">
        <f>D22/(COUNT(B17:C21)*2)</f>
        <v>0.5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14</v>
      </c>
    </row>
    <row r="34" spans="1:6" x14ac:dyDescent="0.3">
      <c r="A34" s="445" t="s">
        <v>251</v>
      </c>
      <c r="B34" s="446"/>
      <c r="C34" s="447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10</v>
      </c>
    </row>
    <row r="43" spans="1:6" x14ac:dyDescent="0.3">
      <c r="A43" s="445" t="s">
        <v>251</v>
      </c>
      <c r="B43" s="446"/>
      <c r="C43" s="447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1</v>
      </c>
      <c r="C47" s="42"/>
      <c r="D47" s="42" t="s">
        <v>532</v>
      </c>
      <c r="E47" s="42" t="s">
        <v>502</v>
      </c>
      <c r="F47" s="42"/>
    </row>
    <row r="48" spans="1:6" x14ac:dyDescent="0.3">
      <c r="A48" s="4" t="s">
        <v>192</v>
      </c>
      <c r="B48" s="42">
        <v>0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9</v>
      </c>
    </row>
    <row r="53" spans="1:6" x14ac:dyDescent="0.3">
      <c r="A53" s="445" t="s">
        <v>251</v>
      </c>
      <c r="B53" s="446"/>
      <c r="C53" s="447"/>
      <c r="D53" s="332">
        <f>D52/(COUNT(B46:C51)*2)</f>
        <v>0.75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0</v>
      </c>
      <c r="C58" s="42"/>
      <c r="D58" s="43" t="s">
        <v>533</v>
      </c>
      <c r="E58" s="43" t="s">
        <v>503</v>
      </c>
      <c r="F58" s="42"/>
    </row>
    <row r="59" spans="1:6" ht="33" x14ac:dyDescent="0.3">
      <c r="A59" s="5" t="s">
        <v>79</v>
      </c>
      <c r="B59" s="42">
        <v>0</v>
      </c>
      <c r="C59" s="42"/>
      <c r="D59" s="43" t="s">
        <v>534</v>
      </c>
      <c r="E59" s="42" t="s">
        <v>535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10</v>
      </c>
    </row>
    <row r="64" spans="1:6" x14ac:dyDescent="0.3">
      <c r="A64" s="445" t="s">
        <v>251</v>
      </c>
      <c r="B64" s="446"/>
      <c r="C64" s="447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50.25" x14ac:dyDescent="0.35">
      <c r="A156" s="14" t="s">
        <v>263</v>
      </c>
      <c r="B156" s="42">
        <v>0</v>
      </c>
      <c r="C156" s="4">
        <f>IF(B156=0, -5, "0")</f>
        <v>-5</v>
      </c>
      <c r="D156" s="43" t="s">
        <v>506</v>
      </c>
      <c r="E156" s="43" t="s">
        <v>536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0</v>
      </c>
      <c r="C158" s="42"/>
      <c r="D158" s="61" t="s">
        <v>498</v>
      </c>
      <c r="E158" s="42" t="s">
        <v>504</v>
      </c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7</v>
      </c>
    </row>
    <row r="162" spans="1:6" x14ac:dyDescent="0.3">
      <c r="A162" s="445" t="s">
        <v>251</v>
      </c>
      <c r="B162" s="446"/>
      <c r="C162" s="447"/>
      <c r="D162" s="332">
        <f>D161/(COUNT(B153:C160)*2)</f>
        <v>0.3888888888888889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ht="33" x14ac:dyDescent="0.3">
      <c r="A173" s="4" t="s">
        <v>152</v>
      </c>
      <c r="B173" s="42">
        <v>0</v>
      </c>
      <c r="C173" s="42"/>
      <c r="D173" s="63" t="s">
        <v>499</v>
      </c>
      <c r="E173" s="43" t="s">
        <v>537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6</v>
      </c>
    </row>
    <row r="178" spans="1:7" x14ac:dyDescent="0.3">
      <c r="A178" s="445" t="s">
        <v>251</v>
      </c>
      <c r="B178" s="446"/>
      <c r="C178" s="447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10</v>
      </c>
    </row>
    <row r="187" spans="1:7" x14ac:dyDescent="0.3">
      <c r="A187" s="445" t="s">
        <v>251</v>
      </c>
      <c r="B187" s="446"/>
      <c r="C187" s="447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6</v>
      </c>
    </row>
    <row r="195" spans="1:6" x14ac:dyDescent="0.3">
      <c r="A195" s="445" t="s">
        <v>251</v>
      </c>
      <c r="B195" s="446"/>
      <c r="C195" s="447"/>
      <c r="D195" s="332">
        <f>D194/(COUNT(B190:C193)*2)</f>
        <v>1</v>
      </c>
    </row>
    <row r="196" spans="1:6" x14ac:dyDescent="0.3">
      <c r="E196" s="476"/>
    </row>
    <row r="197" spans="1:6" ht="18" x14ac:dyDescent="0.35">
      <c r="A197" s="26" t="s">
        <v>422</v>
      </c>
      <c r="B197" s="25"/>
      <c r="C197" s="25"/>
      <c r="D197" s="75">
        <f>E197/F197</f>
        <v>0.1</v>
      </c>
      <c r="E197" s="72">
        <v>1</v>
      </c>
      <c r="F197" s="73">
        <v>10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0.76</v>
      </c>
    </row>
  </sheetData>
  <sheetProtection algorithmName="SHA-512" hashValue="PTfoQbl6OtoZ2hB9rygbVObWFynoJ1hcj0fWHXEPe6xsfaWW8xRWjiTRE9+u8AjEZr5+g/JjN4R9mFcfynpS3Q==" saltValue="/eNFvqeLDSC3py2YAsQUq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Khzema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Khzema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'A1 Exploitation'!B10:F10</f>
        <v>Dir magasin et responsables  rayons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'A1 Exploitation'!B11:F11</f>
        <v>43587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Khzema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Khzema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'A1 Exploitation'!B10:F10</f>
        <v>Dir magasin et responsables  rayons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'A1 Exploitation'!B11:F11</f>
        <v>43587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Khzema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Khzema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'A1 Exploitation'!B10:F10</f>
        <v>Dir magasin et responsables  rayons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'A1 Exploitation'!B11:F11</f>
        <v>43587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2019-05-26T21:08:08Z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